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6510" yWindow="420" windowWidth="15075" windowHeight="11370" activeTab="3"/>
  </bookViews>
  <sheets>
    <sheet name="Figure 1" sheetId="1" r:id="rId1"/>
    <sheet name="Figure 2" sheetId="2" r:id="rId2"/>
    <sheet name="FIgure 3a" sheetId="3" r:id="rId3"/>
    <sheet name="Figure3b" sheetId="4" r:id="rId4"/>
    <sheet name="Figure 4" sheetId="5" r:id="rId5"/>
    <sheet name="Figure 5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 l="1"/>
  <c r="N21" i="2"/>
  <c r="N20" i="2"/>
  <c r="N19" i="2"/>
  <c r="M22" i="2"/>
  <c r="M21" i="2"/>
  <c r="M20" i="2"/>
  <c r="M19" i="2"/>
  <c r="L22" i="2"/>
  <c r="L21" i="2"/>
  <c r="L20" i="2"/>
  <c r="L19" i="2"/>
  <c r="K22" i="2"/>
  <c r="K21" i="2"/>
  <c r="K20" i="2"/>
  <c r="K19" i="2"/>
  <c r="F8" i="2"/>
  <c r="L13" i="2" s="1"/>
  <c r="G8" i="2"/>
  <c r="M15" i="2" s="1"/>
  <c r="H8" i="2"/>
  <c r="N15" i="2" s="1"/>
  <c r="F9" i="2"/>
  <c r="F10" i="2" s="1"/>
  <c r="F11" i="2" s="1"/>
  <c r="G9" i="2"/>
  <c r="G10" i="2" s="1"/>
  <c r="G11" i="2" s="1"/>
  <c r="H9" i="2"/>
  <c r="H10" i="2"/>
  <c r="H11" i="2" s="1"/>
  <c r="E10" i="2"/>
  <c r="E9" i="2"/>
  <c r="E8" i="2"/>
  <c r="K12" i="2" s="1"/>
  <c r="F18" i="2"/>
  <c r="F19" i="2" s="1"/>
  <c r="E18" i="2"/>
  <c r="E19" i="2" s="1"/>
  <c r="H17" i="2"/>
  <c r="H18" i="2" s="1"/>
  <c r="H19" i="2" s="1"/>
  <c r="G17" i="2"/>
  <c r="G18" i="2" s="1"/>
  <c r="G19" i="2" s="1"/>
  <c r="F17" i="2"/>
  <c r="E17" i="2"/>
  <c r="H16" i="2"/>
  <c r="G16" i="2"/>
  <c r="F16" i="2"/>
  <c r="E16" i="2"/>
  <c r="E34" i="2"/>
  <c r="E35" i="2" s="1"/>
  <c r="H33" i="2"/>
  <c r="H34" i="2" s="1"/>
  <c r="H35" i="2" s="1"/>
  <c r="G33" i="2"/>
  <c r="G34" i="2" s="1"/>
  <c r="G35" i="2" s="1"/>
  <c r="F33" i="2"/>
  <c r="F34" i="2" s="1"/>
  <c r="F35" i="2" s="1"/>
  <c r="E33" i="2"/>
  <c r="H32" i="2"/>
  <c r="G32" i="2"/>
  <c r="F32" i="2"/>
  <c r="E32" i="2"/>
  <c r="F24" i="2"/>
  <c r="G24" i="2"/>
  <c r="H24" i="2"/>
  <c r="F25" i="2"/>
  <c r="F26" i="2" s="1"/>
  <c r="F27" i="2" s="1"/>
  <c r="G25" i="2"/>
  <c r="G26" i="2" s="1"/>
  <c r="G27" i="2" s="1"/>
  <c r="H25" i="2"/>
  <c r="H26" i="2"/>
  <c r="H27" i="2" s="1"/>
  <c r="E27" i="2"/>
  <c r="E26" i="2"/>
  <c r="E25" i="2"/>
  <c r="E24" i="2"/>
  <c r="M12" i="2"/>
  <c r="N12" i="2"/>
  <c r="N14" i="2" l="1"/>
  <c r="N13" i="2"/>
  <c r="M13" i="2"/>
  <c r="L15" i="2"/>
  <c r="K13" i="2"/>
  <c r="E11" i="2"/>
  <c r="K14" i="2"/>
  <c r="L12" i="2"/>
  <c r="M14" i="2"/>
  <c r="K15" i="2"/>
  <c r="J60" i="1"/>
  <c r="I60" i="1"/>
  <c r="H60" i="1"/>
  <c r="G60" i="1"/>
  <c r="F60" i="1"/>
  <c r="E60" i="1"/>
  <c r="D60" i="1"/>
  <c r="C60" i="1"/>
  <c r="J59" i="1"/>
  <c r="I59" i="1"/>
  <c r="H59" i="1"/>
  <c r="G59" i="1"/>
  <c r="F59" i="1"/>
  <c r="E59" i="1"/>
  <c r="D59" i="1"/>
  <c r="C59" i="1"/>
  <c r="J58" i="1"/>
  <c r="I58" i="1"/>
  <c r="H58" i="1"/>
  <c r="G58" i="1"/>
  <c r="F58" i="1"/>
  <c r="E58" i="1"/>
  <c r="D58" i="1"/>
  <c r="C58" i="1"/>
  <c r="J57" i="1"/>
  <c r="J62" i="1" s="1"/>
  <c r="J63" i="1" s="1"/>
  <c r="I57" i="1"/>
  <c r="I62" i="1" s="1"/>
  <c r="I63" i="1" s="1"/>
  <c r="H57" i="1"/>
  <c r="H62" i="1" s="1"/>
  <c r="H63" i="1" s="1"/>
  <c r="G57" i="1"/>
  <c r="G62" i="1" s="1"/>
  <c r="G63" i="1" s="1"/>
  <c r="F57" i="1"/>
  <c r="F62" i="1" s="1"/>
  <c r="F63" i="1" s="1"/>
  <c r="E57" i="1"/>
  <c r="E62" i="1" s="1"/>
  <c r="E63" i="1" s="1"/>
  <c r="D57" i="1"/>
  <c r="D62" i="1" s="1"/>
  <c r="D63" i="1" s="1"/>
  <c r="C57" i="1"/>
  <c r="J52" i="1"/>
  <c r="I52" i="1"/>
  <c r="H52" i="1"/>
  <c r="G52" i="1"/>
  <c r="F52" i="1"/>
  <c r="E52" i="1"/>
  <c r="D52" i="1"/>
  <c r="C52" i="1"/>
  <c r="J51" i="1"/>
  <c r="I51" i="1"/>
  <c r="H51" i="1"/>
  <c r="G51" i="1"/>
  <c r="F51" i="1"/>
  <c r="E51" i="1"/>
  <c r="D51" i="1"/>
  <c r="C51" i="1"/>
  <c r="J50" i="1"/>
  <c r="I50" i="1"/>
  <c r="H50" i="1"/>
  <c r="G50" i="1"/>
  <c r="F50" i="1"/>
  <c r="E50" i="1"/>
  <c r="D50" i="1"/>
  <c r="C50" i="1"/>
  <c r="J49" i="1"/>
  <c r="J54" i="1" s="1"/>
  <c r="J55" i="1" s="1"/>
  <c r="I49" i="1"/>
  <c r="I54" i="1" s="1"/>
  <c r="I55" i="1" s="1"/>
  <c r="H49" i="1"/>
  <c r="H54" i="1" s="1"/>
  <c r="H55" i="1" s="1"/>
  <c r="G49" i="1"/>
  <c r="G54" i="1" s="1"/>
  <c r="G55" i="1" s="1"/>
  <c r="F49" i="1"/>
  <c r="F54" i="1" s="1"/>
  <c r="F55" i="1" s="1"/>
  <c r="E49" i="1"/>
  <c r="E54" i="1" s="1"/>
  <c r="E55" i="1" s="1"/>
  <c r="D49" i="1"/>
  <c r="D54" i="1" s="1"/>
  <c r="D55" i="1" s="1"/>
  <c r="C49" i="1"/>
  <c r="C54" i="1" s="1"/>
  <c r="C55" i="1" s="1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J41" i="1"/>
  <c r="J46" i="1" s="1"/>
  <c r="J47" i="1" s="1"/>
  <c r="I41" i="1"/>
  <c r="I46" i="1" s="1"/>
  <c r="I47" i="1" s="1"/>
  <c r="H41" i="1"/>
  <c r="H46" i="1" s="1"/>
  <c r="H47" i="1" s="1"/>
  <c r="G41" i="1"/>
  <c r="G46" i="1" s="1"/>
  <c r="G47" i="1" s="1"/>
  <c r="F41" i="1"/>
  <c r="F46" i="1" s="1"/>
  <c r="F47" i="1" s="1"/>
  <c r="E41" i="1"/>
  <c r="E45" i="1" s="1"/>
  <c r="D41" i="1"/>
  <c r="D46" i="1" s="1"/>
  <c r="D47" i="1" s="1"/>
  <c r="C41" i="1"/>
  <c r="C46" i="1" s="1"/>
  <c r="C47" i="1" s="1"/>
  <c r="J36" i="1"/>
  <c r="I36" i="1"/>
  <c r="H36" i="1"/>
  <c r="G36" i="1"/>
  <c r="F36" i="1"/>
  <c r="E36" i="1"/>
  <c r="D36" i="1"/>
  <c r="C36" i="1"/>
  <c r="J35" i="1"/>
  <c r="I35" i="1"/>
  <c r="H35" i="1"/>
  <c r="G35" i="1"/>
  <c r="F35" i="1"/>
  <c r="E35" i="1"/>
  <c r="D35" i="1"/>
  <c r="C35" i="1"/>
  <c r="J34" i="1"/>
  <c r="I34" i="1"/>
  <c r="H34" i="1"/>
  <c r="G34" i="1"/>
  <c r="F34" i="1"/>
  <c r="E34" i="1"/>
  <c r="D34" i="1"/>
  <c r="C34" i="1"/>
  <c r="J33" i="1"/>
  <c r="J38" i="1" s="1"/>
  <c r="J39" i="1" s="1"/>
  <c r="I33" i="1"/>
  <c r="I38" i="1" s="1"/>
  <c r="I39" i="1" s="1"/>
  <c r="H33" i="1"/>
  <c r="H38" i="1" s="1"/>
  <c r="H39" i="1" s="1"/>
  <c r="G33" i="1"/>
  <c r="G38" i="1" s="1"/>
  <c r="G39" i="1" s="1"/>
  <c r="F33" i="1"/>
  <c r="F38" i="1" s="1"/>
  <c r="F39" i="1" s="1"/>
  <c r="E33" i="1"/>
  <c r="E37" i="1" s="1"/>
  <c r="D33" i="1"/>
  <c r="D38" i="1" s="1"/>
  <c r="D39" i="1" s="1"/>
  <c r="C33" i="1"/>
  <c r="C37" i="1" s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D27" i="1"/>
  <c r="C27" i="1"/>
  <c r="J26" i="1"/>
  <c r="I26" i="1"/>
  <c r="H26" i="1"/>
  <c r="G26" i="1"/>
  <c r="F26" i="1"/>
  <c r="E26" i="1"/>
  <c r="D26" i="1"/>
  <c r="C26" i="1"/>
  <c r="J25" i="1"/>
  <c r="J30" i="1" s="1"/>
  <c r="J31" i="1" s="1"/>
  <c r="I25" i="1"/>
  <c r="I30" i="1" s="1"/>
  <c r="I31" i="1" s="1"/>
  <c r="H25" i="1"/>
  <c r="H30" i="1" s="1"/>
  <c r="H31" i="1" s="1"/>
  <c r="G25" i="1"/>
  <c r="G29" i="1" s="1"/>
  <c r="G67" i="1" s="1"/>
  <c r="F25" i="1"/>
  <c r="F30" i="1" s="1"/>
  <c r="F31" i="1" s="1"/>
  <c r="E25" i="1"/>
  <c r="E29" i="1" s="1"/>
  <c r="E67" i="1" s="1"/>
  <c r="D25" i="1"/>
  <c r="D30" i="1" s="1"/>
  <c r="D31" i="1" s="1"/>
  <c r="C25" i="1"/>
  <c r="C30" i="1" s="1"/>
  <c r="C31" i="1" s="1"/>
  <c r="E68" i="1" l="1"/>
  <c r="E69" i="1"/>
  <c r="C62" i="1"/>
  <c r="C63" i="1" s="1"/>
  <c r="C77" i="1" s="1"/>
  <c r="C29" i="1"/>
  <c r="C67" i="1" s="1"/>
  <c r="C75" i="1"/>
  <c r="C45" i="1"/>
  <c r="C69" i="1" s="1"/>
  <c r="E46" i="1"/>
  <c r="E47" i="1" s="1"/>
  <c r="E75" i="1" s="1"/>
  <c r="G74" i="1"/>
  <c r="G75" i="1"/>
  <c r="E76" i="1"/>
  <c r="E77" i="1"/>
  <c r="G76" i="1"/>
  <c r="G77" i="1"/>
  <c r="C53" i="1"/>
  <c r="C70" i="1" s="1"/>
  <c r="C61" i="1"/>
  <c r="C71" i="1" s="1"/>
  <c r="D29" i="1"/>
  <c r="D67" i="1" s="1"/>
  <c r="D37" i="1"/>
  <c r="D45" i="1"/>
  <c r="D53" i="1"/>
  <c r="D61" i="1"/>
  <c r="C38" i="1"/>
  <c r="C39" i="1" s="1"/>
  <c r="C74" i="1" s="1"/>
  <c r="E30" i="1"/>
  <c r="E31" i="1" s="1"/>
  <c r="E73" i="1" s="1"/>
  <c r="E38" i="1"/>
  <c r="E39" i="1" s="1"/>
  <c r="E74" i="1" s="1"/>
  <c r="E61" i="1"/>
  <c r="E71" i="1" s="1"/>
  <c r="F29" i="1"/>
  <c r="F67" i="1" s="1"/>
  <c r="F37" i="1"/>
  <c r="F45" i="1"/>
  <c r="F53" i="1"/>
  <c r="F61" i="1"/>
  <c r="G30" i="1"/>
  <c r="G31" i="1" s="1"/>
  <c r="G73" i="1" s="1"/>
  <c r="G37" i="1"/>
  <c r="G68" i="1" s="1"/>
  <c r="G45" i="1"/>
  <c r="G69" i="1" s="1"/>
  <c r="G53" i="1"/>
  <c r="G70" i="1" s="1"/>
  <c r="G61" i="1"/>
  <c r="G71" i="1" s="1"/>
  <c r="E53" i="1"/>
  <c r="E70" i="1" s="1"/>
  <c r="H29" i="1"/>
  <c r="H67" i="1" s="1"/>
  <c r="H37" i="1"/>
  <c r="H68" i="1" s="1"/>
  <c r="H45" i="1"/>
  <c r="H53" i="1"/>
  <c r="H61" i="1"/>
  <c r="I29" i="1"/>
  <c r="I67" i="1" s="1"/>
  <c r="I37" i="1"/>
  <c r="I45" i="1"/>
  <c r="I53" i="1"/>
  <c r="I61" i="1"/>
  <c r="J29" i="1"/>
  <c r="J67" i="1" s="1"/>
  <c r="J37" i="1"/>
  <c r="J45" i="1"/>
  <c r="J53" i="1"/>
  <c r="J61" i="1"/>
  <c r="H69" i="1" l="1"/>
  <c r="C68" i="1"/>
  <c r="I74" i="1"/>
  <c r="I73" i="1"/>
  <c r="I71" i="1"/>
  <c r="F71" i="1"/>
  <c r="I76" i="1"/>
  <c r="C76" i="1"/>
  <c r="I70" i="1"/>
  <c r="F70" i="1"/>
  <c r="D71" i="1"/>
  <c r="D73" i="1"/>
  <c r="I69" i="1"/>
  <c r="F69" i="1"/>
  <c r="D70" i="1"/>
  <c r="F74" i="1"/>
  <c r="I75" i="1"/>
  <c r="H77" i="1"/>
  <c r="H71" i="1"/>
  <c r="F75" i="1"/>
  <c r="C73" i="1"/>
  <c r="H70" i="1"/>
  <c r="J77" i="1"/>
  <c r="J73" i="1"/>
  <c r="J76" i="1"/>
  <c r="H76" i="1"/>
  <c r="F73" i="1"/>
  <c r="J75" i="1"/>
  <c r="F77" i="1"/>
  <c r="J71" i="1"/>
  <c r="I68" i="1"/>
  <c r="F68" i="1"/>
  <c r="D69" i="1"/>
  <c r="D75" i="1"/>
  <c r="J74" i="1"/>
  <c r="F76" i="1"/>
  <c r="H73" i="1"/>
  <c r="J70" i="1"/>
  <c r="D68" i="1"/>
  <c r="D74" i="1"/>
  <c r="H75" i="1"/>
  <c r="D77" i="1"/>
  <c r="J69" i="1"/>
  <c r="I77" i="1"/>
  <c r="H74" i="1"/>
  <c r="D76" i="1"/>
  <c r="J68" i="1"/>
  <c r="L14" i="2"/>
</calcChain>
</file>

<file path=xl/sharedStrings.xml><?xml version="1.0" encoding="utf-8"?>
<sst xmlns="http://schemas.openxmlformats.org/spreadsheetml/2006/main" count="366" uniqueCount="108">
  <si>
    <t>Sample</t>
  </si>
  <si>
    <t>EGFR pT654</t>
  </si>
  <si>
    <t>EGFR pT669</t>
  </si>
  <si>
    <t>EGFR pY845</t>
  </si>
  <si>
    <t>EGFR p1045</t>
  </si>
  <si>
    <t>EGFR pY1068</t>
  </si>
  <si>
    <t>EGFR pY1086</t>
  </si>
  <si>
    <t>EGFR pS1047</t>
  </si>
  <si>
    <t>EGFR total</t>
  </si>
  <si>
    <t>13L GS EC1</t>
  </si>
  <si>
    <t>13L GS EC2</t>
  </si>
  <si>
    <t>13L GS EC3</t>
  </si>
  <si>
    <t>13L GS EC4</t>
  </si>
  <si>
    <t>13L GS EN1</t>
  </si>
  <si>
    <t>13L GS EN2</t>
  </si>
  <si>
    <t>13L GS EN3</t>
  </si>
  <si>
    <t>13L GS EN4</t>
  </si>
  <si>
    <t>13L GS IT1</t>
  </si>
  <si>
    <t>13L GS IT2</t>
  </si>
  <si>
    <t>13L GS IT3</t>
  </si>
  <si>
    <t>13L GS IT4</t>
  </si>
  <si>
    <t>13L GS EA1</t>
  </si>
  <si>
    <t>13L GS EA2</t>
  </si>
  <si>
    <t>13L GS EA3</t>
  </si>
  <si>
    <t>13L GS EA4</t>
  </si>
  <si>
    <t>13L GS IA1</t>
  </si>
  <si>
    <t>13L GS IA2</t>
  </si>
  <si>
    <t>13L GS IA 3</t>
  </si>
  <si>
    <t>13L GS IA 4</t>
  </si>
  <si>
    <t>75(1,C10)</t>
  </si>
  <si>
    <t>Blank</t>
  </si>
  <si>
    <t>average</t>
  </si>
  <si>
    <t>StDev</t>
  </si>
  <si>
    <t>SEM</t>
  </si>
  <si>
    <t>Avgs</t>
  </si>
  <si>
    <t>JNK</t>
  </si>
  <si>
    <t>Bad</t>
  </si>
  <si>
    <t>Akt</t>
  </si>
  <si>
    <t>Caspase 9</t>
  </si>
  <si>
    <t>EC1</t>
  </si>
  <si>
    <t>EC3</t>
  </si>
  <si>
    <t>EC4</t>
  </si>
  <si>
    <t>EN1</t>
  </si>
  <si>
    <t>EN3</t>
  </si>
  <si>
    <t>EN4</t>
  </si>
  <si>
    <t>LT1</t>
  </si>
  <si>
    <t>LT2</t>
  </si>
  <si>
    <t>LT3</t>
  </si>
  <si>
    <t>LT4</t>
  </si>
  <si>
    <t>IA1</t>
  </si>
  <si>
    <t>IA2</t>
  </si>
  <si>
    <t>IA3</t>
  </si>
  <si>
    <t>IA4</t>
  </si>
  <si>
    <t>Blank subtracted values</t>
  </si>
  <si>
    <t>Stdev</t>
  </si>
  <si>
    <t>%error</t>
  </si>
  <si>
    <t>EC5</t>
  </si>
  <si>
    <t>EC6</t>
  </si>
  <si>
    <t>EC</t>
  </si>
  <si>
    <t>EN</t>
  </si>
  <si>
    <t>LT</t>
  </si>
  <si>
    <t>IA</t>
  </si>
  <si>
    <t>EN5</t>
  </si>
  <si>
    <t xml:space="preserve">heart </t>
  </si>
  <si>
    <t>p-CREB S133</t>
  </si>
  <si>
    <t>Raw vol.</t>
  </si>
  <si>
    <t>Quantity</t>
  </si>
  <si>
    <t>Background level</t>
  </si>
  <si>
    <t>ECL</t>
  </si>
  <si>
    <t>COM</t>
  </si>
  <si>
    <t>ECL/COM</t>
  </si>
  <si>
    <t>AVE</t>
  </si>
  <si>
    <t>STDEV</t>
  </si>
  <si>
    <t>EC2</t>
  </si>
  <si>
    <t>EN2</t>
  </si>
  <si>
    <t>EA</t>
  </si>
  <si>
    <t>EA1</t>
  </si>
  <si>
    <t>EA2</t>
  </si>
  <si>
    <t>EA3</t>
  </si>
  <si>
    <t>EA4</t>
  </si>
  <si>
    <t>p-MEK1</t>
  </si>
  <si>
    <t>p-MSK1</t>
  </si>
  <si>
    <t>p-ERK1/2</t>
  </si>
  <si>
    <t>p-CREB1</t>
  </si>
  <si>
    <t>p-JNK</t>
  </si>
  <si>
    <t>p-ELK1</t>
  </si>
  <si>
    <t>p-p38</t>
  </si>
  <si>
    <t>p-c-Jun</t>
  </si>
  <si>
    <t>p-ATF2</t>
  </si>
  <si>
    <t>p-p53</t>
  </si>
  <si>
    <t>EC SEM</t>
  </si>
  <si>
    <t>EN SEM</t>
  </si>
  <si>
    <t>LTSEM</t>
  </si>
  <si>
    <t>EA SEM</t>
  </si>
  <si>
    <t>IA SEM</t>
  </si>
  <si>
    <t>LT SEM</t>
  </si>
  <si>
    <t>HSP27</t>
  </si>
  <si>
    <t>p-HSP27 (S78)</t>
  </si>
  <si>
    <t>p-HSP27 (S78/S82)</t>
  </si>
  <si>
    <t>HSP60</t>
  </si>
  <si>
    <t>HSP70 (HSP72)</t>
  </si>
  <si>
    <t>HSP90 alpha</t>
  </si>
  <si>
    <t>ECSEM</t>
  </si>
  <si>
    <t>n</t>
  </si>
  <si>
    <t>p-HSP27</t>
  </si>
  <si>
    <t>N</t>
  </si>
  <si>
    <t>n values for HSP</t>
  </si>
  <si>
    <t>elk1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</si>
</sst>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2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'[1]13L GS'!$E$70</c:f>
              <c:strCache>
                <c:ptCount val="1"/>
                <c:pt idx="0">
                  <c:v>13L GS EC1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'[1]13L GS'!$F$76:$M$76</c:f>
                <c:numCache>
                  <c:formatCode>General</c:formatCode>
                  <c:ptCount val="8"/>
                  <c:pt idx="0">
                    <c:v>9.2126625016739627E-2</c:v>
                  </c:pt>
                  <c:pt idx="1">
                    <c:v>0.10670121375900342</c:v>
                  </c:pt>
                  <c:pt idx="2">
                    <c:v>7.1370629205914249E-2</c:v>
                  </c:pt>
                  <c:pt idx="3">
                    <c:v>6.4664856142008342E-2</c:v>
                  </c:pt>
                  <c:pt idx="4">
                    <c:v>5.4539306470035839E-2</c:v>
                  </c:pt>
                  <c:pt idx="5">
                    <c:v>4.7841982398385573E-2</c:v>
                  </c:pt>
                  <c:pt idx="6">
                    <c:v>6.6096086987897415E-2</c:v>
                  </c:pt>
                  <c:pt idx="7">
                    <c:v>4.1865096067801991E-2</c:v>
                  </c:pt>
                </c:numCache>
              </c:numRef>
            </c:plus>
            <c:minus>
              <c:numRef>
                <c:f>'[1]13L GS'!$F$76:$M$76</c:f>
                <c:numCache>
                  <c:formatCode>General</c:formatCode>
                  <c:ptCount val="8"/>
                  <c:pt idx="0">
                    <c:v>9.2126625016739627E-2</c:v>
                  </c:pt>
                  <c:pt idx="1">
                    <c:v>0.10670121375900342</c:v>
                  </c:pt>
                  <c:pt idx="2">
                    <c:v>7.1370629205914249E-2</c:v>
                  </c:pt>
                  <c:pt idx="3">
                    <c:v>6.4664856142008342E-2</c:v>
                  </c:pt>
                  <c:pt idx="4">
                    <c:v>5.4539306470035839E-2</c:v>
                  </c:pt>
                  <c:pt idx="5">
                    <c:v>4.7841982398385573E-2</c:v>
                  </c:pt>
                  <c:pt idx="6">
                    <c:v>6.6096086987897415E-2</c:v>
                  </c:pt>
                  <c:pt idx="7">
                    <c:v>4.1865096067801991E-2</c:v>
                  </c:pt>
                </c:numCache>
              </c:numRef>
            </c:minus>
          </c:errBars>
          <c:cat>
            <c:strRef>
              <c:f>'[1]13L GS'!$F$69:$M$69</c:f>
              <c:strCache>
                <c:ptCount val="8"/>
                <c:pt idx="0">
                  <c:v>EGFR pT654</c:v>
                </c:pt>
                <c:pt idx="1">
                  <c:v>EGFR pT669</c:v>
                </c:pt>
                <c:pt idx="2">
                  <c:v>EGFR pY845</c:v>
                </c:pt>
                <c:pt idx="3">
                  <c:v>EGFR p1045</c:v>
                </c:pt>
                <c:pt idx="4">
                  <c:v>EGFR pY1068</c:v>
                </c:pt>
                <c:pt idx="5">
                  <c:v>EGFR pY1086</c:v>
                </c:pt>
                <c:pt idx="6">
                  <c:v>EGFR pS1047</c:v>
                </c:pt>
                <c:pt idx="7">
                  <c:v>EGFR total</c:v>
                </c:pt>
              </c:strCache>
            </c:strRef>
          </c:cat>
          <c:val>
            <c:numRef>
              <c:f>'[1]13L GS'!$F$70:$M$70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0-42B5-A615-EEBB75C2969C}"/>
            </c:ext>
          </c:extLst>
        </c:ser>
        <c:ser>
          <c:idx val="1"/>
          <c:order val="1"/>
          <c:tx>
            <c:strRef>
              <c:f>'[1]13L GS'!$E$71</c:f>
              <c:strCache>
                <c:ptCount val="1"/>
                <c:pt idx="0">
                  <c:v>13L GS EN1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'[1]13L GS'!$F$77:$M$77</c:f>
                <c:numCache>
                  <c:formatCode>General</c:formatCode>
                  <c:ptCount val="8"/>
                  <c:pt idx="0">
                    <c:v>6.6580317839080971E-2</c:v>
                  </c:pt>
                  <c:pt idx="1">
                    <c:v>9.2424771856980156E-2</c:v>
                  </c:pt>
                  <c:pt idx="2">
                    <c:v>6.0664234979560611E-2</c:v>
                  </c:pt>
                  <c:pt idx="3">
                    <c:v>6.2375844943018018E-2</c:v>
                  </c:pt>
                  <c:pt idx="4">
                    <c:v>0.1386278474167317</c:v>
                  </c:pt>
                  <c:pt idx="5">
                    <c:v>0.15005255669629156</c:v>
                  </c:pt>
                  <c:pt idx="6">
                    <c:v>0.15101056290486312</c:v>
                  </c:pt>
                  <c:pt idx="7">
                    <c:v>0.11736044762018362</c:v>
                  </c:pt>
                </c:numCache>
              </c:numRef>
            </c:plus>
            <c:minus>
              <c:numRef>
                <c:f>'[1]13L GS'!$F$77:$M$77</c:f>
                <c:numCache>
                  <c:formatCode>General</c:formatCode>
                  <c:ptCount val="8"/>
                  <c:pt idx="0">
                    <c:v>6.6580317839080971E-2</c:v>
                  </c:pt>
                  <c:pt idx="1">
                    <c:v>9.2424771856980156E-2</c:v>
                  </c:pt>
                  <c:pt idx="2">
                    <c:v>6.0664234979560611E-2</c:v>
                  </c:pt>
                  <c:pt idx="3">
                    <c:v>6.2375844943018018E-2</c:v>
                  </c:pt>
                  <c:pt idx="4">
                    <c:v>0.1386278474167317</c:v>
                  </c:pt>
                  <c:pt idx="5">
                    <c:v>0.15005255669629156</c:v>
                  </c:pt>
                  <c:pt idx="6">
                    <c:v>0.15101056290486312</c:v>
                  </c:pt>
                  <c:pt idx="7">
                    <c:v>0.11736044762018362</c:v>
                  </c:pt>
                </c:numCache>
              </c:numRef>
            </c:minus>
          </c:errBars>
          <c:cat>
            <c:strRef>
              <c:f>'[1]13L GS'!$F$69:$M$69</c:f>
              <c:strCache>
                <c:ptCount val="8"/>
                <c:pt idx="0">
                  <c:v>EGFR pT654</c:v>
                </c:pt>
                <c:pt idx="1">
                  <c:v>EGFR pT669</c:v>
                </c:pt>
                <c:pt idx="2">
                  <c:v>EGFR pY845</c:v>
                </c:pt>
                <c:pt idx="3">
                  <c:v>EGFR p1045</c:v>
                </c:pt>
                <c:pt idx="4">
                  <c:v>EGFR pY1068</c:v>
                </c:pt>
                <c:pt idx="5">
                  <c:v>EGFR pY1086</c:v>
                </c:pt>
                <c:pt idx="6">
                  <c:v>EGFR pS1047</c:v>
                </c:pt>
                <c:pt idx="7">
                  <c:v>EGFR total</c:v>
                </c:pt>
              </c:strCache>
            </c:strRef>
          </c:cat>
          <c:val>
            <c:numRef>
              <c:f>'[1]13L GS'!$F$71:$M$71</c:f>
              <c:numCache>
                <c:formatCode>General</c:formatCode>
                <c:ptCount val="8"/>
                <c:pt idx="0">
                  <c:v>1.0986920332936982</c:v>
                </c:pt>
                <c:pt idx="1">
                  <c:v>0.87703016241299292</c:v>
                </c:pt>
                <c:pt idx="2">
                  <c:v>1.1618705035971222</c:v>
                </c:pt>
                <c:pt idx="3">
                  <c:v>0.72950819672131151</c:v>
                </c:pt>
                <c:pt idx="4">
                  <c:v>1.3058340929808567</c:v>
                </c:pt>
                <c:pt idx="5">
                  <c:v>1.4820239680426099</c:v>
                </c:pt>
                <c:pt idx="6">
                  <c:v>1.0134932533733134</c:v>
                </c:pt>
                <c:pt idx="7">
                  <c:v>1.1389236545682102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0-42B5-A615-EEBB75C2969C}"/>
            </c:ext>
          </c:extLst>
        </c:ser>
        <c:ser>
          <c:idx val="2"/>
          <c:order val="2"/>
          <c:tx>
            <c:strRef>
              <c:f>'[1]13L GS'!$E$72</c:f>
              <c:strCache>
                <c:ptCount val="1"/>
                <c:pt idx="0">
                  <c:v>13L GS IT1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'[1]13L GS'!$F$78:$M$78</c:f>
                <c:numCache>
                  <c:formatCode>General</c:formatCode>
                  <c:ptCount val="8"/>
                  <c:pt idx="0">
                    <c:v>5.2716884330203939E-2</c:v>
                  </c:pt>
                  <c:pt idx="1">
                    <c:v>6.4677124813212236E-2</c:v>
                  </c:pt>
                  <c:pt idx="2">
                    <c:v>8.4937990576391106E-2</c:v>
                  </c:pt>
                  <c:pt idx="3">
                    <c:v>4.6410762428811529E-2</c:v>
                  </c:pt>
                  <c:pt idx="4">
                    <c:v>9.7712082263567271E-2</c:v>
                  </c:pt>
                  <c:pt idx="5">
                    <c:v>6.370638462799319E-2</c:v>
                  </c:pt>
                  <c:pt idx="6">
                    <c:v>0.11347106942953172</c:v>
                  </c:pt>
                  <c:pt idx="7">
                    <c:v>4.0219188168527341E-2</c:v>
                  </c:pt>
                </c:numCache>
              </c:numRef>
            </c:plus>
            <c:minus>
              <c:numRef>
                <c:f>'[1]13L GS'!$F$78:$M$78</c:f>
                <c:numCache>
                  <c:formatCode>General</c:formatCode>
                  <c:ptCount val="8"/>
                  <c:pt idx="0">
                    <c:v>5.2716884330203939E-2</c:v>
                  </c:pt>
                  <c:pt idx="1">
                    <c:v>6.4677124813212236E-2</c:v>
                  </c:pt>
                  <c:pt idx="2">
                    <c:v>8.4937990576391106E-2</c:v>
                  </c:pt>
                  <c:pt idx="3">
                    <c:v>4.6410762428811529E-2</c:v>
                  </c:pt>
                  <c:pt idx="4">
                    <c:v>9.7712082263567271E-2</c:v>
                  </c:pt>
                  <c:pt idx="5">
                    <c:v>6.370638462799319E-2</c:v>
                  </c:pt>
                  <c:pt idx="6">
                    <c:v>0.11347106942953172</c:v>
                  </c:pt>
                  <c:pt idx="7">
                    <c:v>4.0219188168527341E-2</c:v>
                  </c:pt>
                </c:numCache>
              </c:numRef>
            </c:minus>
          </c:errBars>
          <c:cat>
            <c:strRef>
              <c:f>'[1]13L GS'!$F$69:$M$69</c:f>
              <c:strCache>
                <c:ptCount val="8"/>
                <c:pt idx="0">
                  <c:v>EGFR pT654</c:v>
                </c:pt>
                <c:pt idx="1">
                  <c:v>EGFR pT669</c:v>
                </c:pt>
                <c:pt idx="2">
                  <c:v>EGFR pY845</c:v>
                </c:pt>
                <c:pt idx="3">
                  <c:v>EGFR p1045</c:v>
                </c:pt>
                <c:pt idx="4">
                  <c:v>EGFR pY1068</c:v>
                </c:pt>
                <c:pt idx="5">
                  <c:v>EGFR pY1086</c:v>
                </c:pt>
                <c:pt idx="6">
                  <c:v>EGFR pS1047</c:v>
                </c:pt>
                <c:pt idx="7">
                  <c:v>EGFR total</c:v>
                </c:pt>
              </c:strCache>
            </c:strRef>
          </c:cat>
          <c:val>
            <c:numRef>
              <c:f>'[1]13L GS'!$F$72:$M$72</c:f>
              <c:numCache>
                <c:formatCode>General</c:formatCode>
                <c:ptCount val="8"/>
                <c:pt idx="0">
                  <c:v>1.1593341260404282</c:v>
                </c:pt>
                <c:pt idx="1">
                  <c:v>0.9477958236658931</c:v>
                </c:pt>
                <c:pt idx="2">
                  <c:v>1.2320143884892085</c:v>
                </c:pt>
                <c:pt idx="3">
                  <c:v>0.62880562060889922</c:v>
                </c:pt>
                <c:pt idx="4">
                  <c:v>1.44257064721969</c:v>
                </c:pt>
                <c:pt idx="5">
                  <c:v>1.2756324900133156</c:v>
                </c:pt>
                <c:pt idx="6">
                  <c:v>1.0329835082458771</c:v>
                </c:pt>
                <c:pt idx="7">
                  <c:v>0.8060075093867336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F0-42B5-A615-EEBB75C2969C}"/>
            </c:ext>
          </c:extLst>
        </c:ser>
        <c:ser>
          <c:idx val="3"/>
          <c:order val="3"/>
          <c:tx>
            <c:strRef>
              <c:f>'[1]13L GS'!$E$73</c:f>
              <c:strCache>
                <c:ptCount val="1"/>
                <c:pt idx="0">
                  <c:v>13L GS EA1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'[1]13L GS'!$F$79:$M$79</c:f>
                <c:numCache>
                  <c:formatCode>General</c:formatCode>
                  <c:ptCount val="8"/>
                  <c:pt idx="0">
                    <c:v>6.1506357517678772E-2</c:v>
                  </c:pt>
                  <c:pt idx="1">
                    <c:v>3.4472524264741601E-2</c:v>
                  </c:pt>
                  <c:pt idx="2">
                    <c:v>5.6523677105525152E-2</c:v>
                  </c:pt>
                  <c:pt idx="3">
                    <c:v>4.2932101938685165E-2</c:v>
                  </c:pt>
                  <c:pt idx="4">
                    <c:v>6.8412195961430874E-2</c:v>
                  </c:pt>
                  <c:pt idx="5">
                    <c:v>8.7657244554152677E-2</c:v>
                  </c:pt>
                  <c:pt idx="6">
                    <c:v>0.18188570400137993</c:v>
                  </c:pt>
                  <c:pt idx="7">
                    <c:v>4.9267518576257545E-2</c:v>
                  </c:pt>
                </c:numCache>
              </c:numRef>
            </c:plus>
            <c:minus>
              <c:numRef>
                <c:f>'[1]13L GS'!$F$79:$M$79</c:f>
                <c:numCache>
                  <c:formatCode>General</c:formatCode>
                  <c:ptCount val="8"/>
                  <c:pt idx="0">
                    <c:v>6.1506357517678772E-2</c:v>
                  </c:pt>
                  <c:pt idx="1">
                    <c:v>3.4472524264741601E-2</c:v>
                  </c:pt>
                  <c:pt idx="2">
                    <c:v>5.6523677105525152E-2</c:v>
                  </c:pt>
                  <c:pt idx="3">
                    <c:v>4.2932101938685165E-2</c:v>
                  </c:pt>
                  <c:pt idx="4">
                    <c:v>6.8412195961430874E-2</c:v>
                  </c:pt>
                  <c:pt idx="5">
                    <c:v>8.7657244554152677E-2</c:v>
                  </c:pt>
                  <c:pt idx="6">
                    <c:v>0.18188570400137993</c:v>
                  </c:pt>
                  <c:pt idx="7">
                    <c:v>4.9267518576257545E-2</c:v>
                  </c:pt>
                </c:numCache>
              </c:numRef>
            </c:minus>
          </c:errBars>
          <c:cat>
            <c:strRef>
              <c:f>'[1]13L GS'!$F$69:$M$69</c:f>
              <c:strCache>
                <c:ptCount val="8"/>
                <c:pt idx="0">
                  <c:v>EGFR pT654</c:v>
                </c:pt>
                <c:pt idx="1">
                  <c:v>EGFR pT669</c:v>
                </c:pt>
                <c:pt idx="2">
                  <c:v>EGFR pY845</c:v>
                </c:pt>
                <c:pt idx="3">
                  <c:v>EGFR p1045</c:v>
                </c:pt>
                <c:pt idx="4">
                  <c:v>EGFR pY1068</c:v>
                </c:pt>
                <c:pt idx="5">
                  <c:v>EGFR pY1086</c:v>
                </c:pt>
                <c:pt idx="6">
                  <c:v>EGFR pS1047</c:v>
                </c:pt>
                <c:pt idx="7">
                  <c:v>EGFR total</c:v>
                </c:pt>
              </c:strCache>
            </c:strRef>
          </c:cat>
          <c:val>
            <c:numRef>
              <c:f>'[1]13L GS'!$F$73:$M$73</c:f>
              <c:numCache>
                <c:formatCode>General</c:formatCode>
                <c:ptCount val="8"/>
                <c:pt idx="0">
                  <c:v>1.2960760998810941</c:v>
                </c:pt>
                <c:pt idx="1">
                  <c:v>1.0417633410672853</c:v>
                </c:pt>
                <c:pt idx="2">
                  <c:v>0.97482014388489202</c:v>
                </c:pt>
                <c:pt idx="3">
                  <c:v>1.0386416861826697</c:v>
                </c:pt>
                <c:pt idx="4">
                  <c:v>1.8546034639927074</c:v>
                </c:pt>
                <c:pt idx="5">
                  <c:v>1.4833555259653795</c:v>
                </c:pt>
                <c:pt idx="6">
                  <c:v>1.2173913043478259</c:v>
                </c:pt>
                <c:pt idx="7">
                  <c:v>0.94993742177722162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F0-42B5-A615-EEBB75C2969C}"/>
            </c:ext>
          </c:extLst>
        </c:ser>
        <c:ser>
          <c:idx val="4"/>
          <c:order val="4"/>
          <c:tx>
            <c:strRef>
              <c:f>'[1]13L GS'!$E$74</c:f>
              <c:strCache>
                <c:ptCount val="1"/>
                <c:pt idx="0">
                  <c:v>13L GS IA1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'[1]13L GS'!$F$80:$M$80</c:f>
                <c:numCache>
                  <c:formatCode>General</c:formatCode>
                  <c:ptCount val="8"/>
                  <c:pt idx="0">
                    <c:v>5.856953531619663E-2</c:v>
                  </c:pt>
                  <c:pt idx="1">
                    <c:v>4.4693695209038591E-2</c:v>
                  </c:pt>
                  <c:pt idx="2">
                    <c:v>0.10273862411401254</c:v>
                  </c:pt>
                  <c:pt idx="3">
                    <c:v>5.4655959607226419E-2</c:v>
                  </c:pt>
                  <c:pt idx="4">
                    <c:v>0.10659500621518549</c:v>
                  </c:pt>
                  <c:pt idx="5">
                    <c:v>0.15823471151267327</c:v>
                  </c:pt>
                  <c:pt idx="6">
                    <c:v>7.2966941106654068E-2</c:v>
                  </c:pt>
                  <c:pt idx="7">
                    <c:v>3.4614676932838775E-2</c:v>
                  </c:pt>
                </c:numCache>
              </c:numRef>
            </c:plus>
            <c:minus>
              <c:numRef>
                <c:f>'[1]13L GS'!$F$80:$M$80</c:f>
                <c:numCache>
                  <c:formatCode>General</c:formatCode>
                  <c:ptCount val="8"/>
                  <c:pt idx="0">
                    <c:v>5.856953531619663E-2</c:v>
                  </c:pt>
                  <c:pt idx="1">
                    <c:v>4.4693695209038591E-2</c:v>
                  </c:pt>
                  <c:pt idx="2">
                    <c:v>0.10273862411401254</c:v>
                  </c:pt>
                  <c:pt idx="3">
                    <c:v>5.4655959607226419E-2</c:v>
                  </c:pt>
                  <c:pt idx="4">
                    <c:v>0.10659500621518549</c:v>
                  </c:pt>
                  <c:pt idx="5">
                    <c:v>0.15823471151267327</c:v>
                  </c:pt>
                  <c:pt idx="6">
                    <c:v>7.2966941106654068E-2</c:v>
                  </c:pt>
                  <c:pt idx="7">
                    <c:v>3.4614676932838775E-2</c:v>
                  </c:pt>
                </c:numCache>
              </c:numRef>
            </c:minus>
          </c:errBars>
          <c:cat>
            <c:strRef>
              <c:f>'[1]13L GS'!$F$69:$M$69</c:f>
              <c:strCache>
                <c:ptCount val="8"/>
                <c:pt idx="0">
                  <c:v>EGFR pT654</c:v>
                </c:pt>
                <c:pt idx="1">
                  <c:v>EGFR pT669</c:v>
                </c:pt>
                <c:pt idx="2">
                  <c:v>EGFR pY845</c:v>
                </c:pt>
                <c:pt idx="3">
                  <c:v>EGFR p1045</c:v>
                </c:pt>
                <c:pt idx="4">
                  <c:v>EGFR pY1068</c:v>
                </c:pt>
                <c:pt idx="5">
                  <c:v>EGFR pY1086</c:v>
                </c:pt>
                <c:pt idx="6">
                  <c:v>EGFR pS1047</c:v>
                </c:pt>
                <c:pt idx="7">
                  <c:v>EGFR total</c:v>
                </c:pt>
              </c:strCache>
            </c:strRef>
          </c:cat>
          <c:val>
            <c:numRef>
              <c:f>'[1]13L GS'!$F$74:$M$74</c:f>
              <c:numCache>
                <c:formatCode>General</c:formatCode>
                <c:ptCount val="8"/>
                <c:pt idx="0">
                  <c:v>0.67657550535077304</c:v>
                </c:pt>
                <c:pt idx="1">
                  <c:v>1.0034802784222738</c:v>
                </c:pt>
                <c:pt idx="2">
                  <c:v>1.2122302158273379</c:v>
                </c:pt>
                <c:pt idx="3">
                  <c:v>0.98360655737704905</c:v>
                </c:pt>
                <c:pt idx="4">
                  <c:v>1.6440291704649039</c:v>
                </c:pt>
                <c:pt idx="5">
                  <c:v>1.3941411451398136</c:v>
                </c:pt>
                <c:pt idx="6">
                  <c:v>0.93553223388305851</c:v>
                </c:pt>
                <c:pt idx="7">
                  <c:v>0.83979974968710891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F0-42B5-A615-EEBB75C29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52792"/>
        <c:axId val="200955848"/>
      </c:barChart>
      <c:catAx>
        <c:axId val="200952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955848"/>
        <c:crosses val="autoZero"/>
        <c:auto val="1"/>
        <c:lblAlgn val="ctr"/>
        <c:lblOffset val="100"/>
        <c:noMultiLvlLbl val="0"/>
      </c:catAx>
      <c:valAx>
        <c:axId val="200955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52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2'!$K$18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2'!$J$19:$J$22</c:f>
              <c:strCache>
                <c:ptCount val="4"/>
                <c:pt idx="0">
                  <c:v>JNK</c:v>
                </c:pt>
                <c:pt idx="1">
                  <c:v>Bad</c:v>
                </c:pt>
                <c:pt idx="2">
                  <c:v>Akt</c:v>
                </c:pt>
                <c:pt idx="3">
                  <c:v>Caspase 9</c:v>
                </c:pt>
              </c:strCache>
            </c:strRef>
          </c:cat>
          <c:val>
            <c:numRef>
              <c:f>'Figure 2'!$K$19:$K$22</c:f>
              <c:numCache>
                <c:formatCode>0.00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0-4435-9543-3D6C739368B0}"/>
            </c:ext>
          </c:extLst>
        </c:ser>
        <c:ser>
          <c:idx val="1"/>
          <c:order val="1"/>
          <c:tx>
            <c:strRef>
              <c:f>'Figure 2'!$L$18</c:f>
              <c:strCache>
                <c:ptCount val="1"/>
                <c:pt idx="0">
                  <c:v>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2'!$J$19:$J$22</c:f>
              <c:strCache>
                <c:ptCount val="4"/>
                <c:pt idx="0">
                  <c:v>JNK</c:v>
                </c:pt>
                <c:pt idx="1">
                  <c:v>Bad</c:v>
                </c:pt>
                <c:pt idx="2">
                  <c:v>Akt</c:v>
                </c:pt>
                <c:pt idx="3">
                  <c:v>Caspase 9</c:v>
                </c:pt>
              </c:strCache>
            </c:strRef>
          </c:cat>
          <c:val>
            <c:numRef>
              <c:f>'Figure 2'!$L$19:$L$22</c:f>
              <c:numCache>
                <c:formatCode>0.00</c:formatCode>
                <c:ptCount val="4"/>
                <c:pt idx="0">
                  <c:v>0.53550640279394646</c:v>
                </c:pt>
                <c:pt idx="1">
                  <c:v>0.20678092399403877</c:v>
                </c:pt>
                <c:pt idx="2">
                  <c:v>0.53846153846153844</c:v>
                </c:pt>
                <c:pt idx="3">
                  <c:v>0.60135135135135132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0-4435-9543-3D6C739368B0}"/>
            </c:ext>
          </c:extLst>
        </c:ser>
        <c:ser>
          <c:idx val="2"/>
          <c:order val="2"/>
          <c:tx>
            <c:strRef>
              <c:f>'Figure 2'!$M$18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2'!$J$19:$J$22</c:f>
              <c:strCache>
                <c:ptCount val="4"/>
                <c:pt idx="0">
                  <c:v>JNK</c:v>
                </c:pt>
                <c:pt idx="1">
                  <c:v>Bad</c:v>
                </c:pt>
                <c:pt idx="2">
                  <c:v>Akt</c:v>
                </c:pt>
                <c:pt idx="3">
                  <c:v>Caspase 9</c:v>
                </c:pt>
              </c:strCache>
            </c:strRef>
          </c:cat>
          <c:val>
            <c:numRef>
              <c:f>'Figure 2'!$M$19:$M$22</c:f>
              <c:numCache>
                <c:formatCode>0.00</c:formatCode>
                <c:ptCount val="4"/>
                <c:pt idx="0">
                  <c:v>0.86583236321303847</c:v>
                </c:pt>
                <c:pt idx="1">
                  <c:v>6.3959264778936917E-2</c:v>
                </c:pt>
                <c:pt idx="2">
                  <c:v>0.71153846153846156</c:v>
                </c:pt>
                <c:pt idx="3">
                  <c:v>0.86486486486486491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0-4435-9543-3D6C739368B0}"/>
            </c:ext>
          </c:extLst>
        </c:ser>
        <c:ser>
          <c:idx val="3"/>
          <c:order val="3"/>
          <c:tx>
            <c:strRef>
              <c:f>'Figure 2'!$N$18</c:f>
              <c:strCache>
                <c:ptCount val="1"/>
                <c:pt idx="0">
                  <c:v>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2'!$J$19:$J$22</c:f>
              <c:strCache>
                <c:ptCount val="4"/>
                <c:pt idx="0">
                  <c:v>JNK</c:v>
                </c:pt>
                <c:pt idx="1">
                  <c:v>Bad</c:v>
                </c:pt>
                <c:pt idx="2">
                  <c:v>Akt</c:v>
                </c:pt>
                <c:pt idx="3">
                  <c:v>Caspase 9</c:v>
                </c:pt>
              </c:strCache>
            </c:strRef>
          </c:cat>
          <c:val>
            <c:numRef>
              <c:f>'Figure 2'!$N$19:$N$22</c:f>
              <c:numCache>
                <c:formatCode>0.00</c:formatCode>
                <c:ptCount val="4"/>
                <c:pt idx="0">
                  <c:v>0.59759410166860694</c:v>
                </c:pt>
                <c:pt idx="1">
                  <c:v>0.2710506706408346</c:v>
                </c:pt>
                <c:pt idx="2">
                  <c:v>0.51923076923076927</c:v>
                </c:pt>
                <c:pt idx="3">
                  <c:v>2.4797297297297298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50-4435-9543-3D6C73936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253487"/>
        <c:axId val="219718543"/>
      </c:barChart>
      <c:catAx>
        <c:axId val="220253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718543"/>
        <c:crosses val="autoZero"/>
        <c:auto val="1"/>
        <c:lblAlgn val="ctr"/>
        <c:lblOffset val="100"/>
        <c:noMultiLvlLbl val="0"/>
      </c:catAx>
      <c:valAx>
        <c:axId val="21971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25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1052512</xdr:colOff>
      <xdr:row>78</xdr:row>
      <xdr:rowOff>4762</xdr:rowOff>
    </xdr:from>
    <xdr:to>
      <xdr:col>6</xdr:col>
      <xdr:colOff>852487</xdr:colOff>
      <xdr:row>92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04817-9B76-403E-B864-84695E55A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396240</xdr:colOff>
      <xdr:row>4</xdr:row>
      <xdr:rowOff>99060</xdr:rowOff>
    </xdr:from>
    <xdr:to>
      <xdr:col>22</xdr:col>
      <xdr:colOff>91440</xdr:colOff>
      <xdr:row>19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EF2B2F-C092-4205-B092-801724862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leton%20T-Drive%20back%20ups/Christie%20April%2011th/Finished%20Papers/xx%20Shannon%20EGFR/Shannon%20EGFR/Shannon%20and%20Christie%20EG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nnon and Christie EGFR"/>
      <sheetName val="Lemur"/>
      <sheetName val="13L GS"/>
      <sheetName val="Rana"/>
      <sheetName val="TSE"/>
    </sheetNames>
    <sheetDataSet>
      <sheetData sheetId="0"/>
      <sheetData sheetId="1"/>
      <sheetData sheetId="2">
        <row r="69">
          <cell r="F69" t="str">
            <v>EGFR pT654</v>
          </cell>
          <cell r="G69" t="str">
            <v>EGFR pT669</v>
          </cell>
          <cell r="H69" t="str">
            <v>EGFR pY845</v>
          </cell>
          <cell r="I69" t="str">
            <v>EGFR p1045</v>
          </cell>
          <cell r="J69" t="str">
            <v>EGFR pY1068</v>
          </cell>
          <cell r="K69" t="str">
            <v>EGFR pY1086</v>
          </cell>
          <cell r="L69" t="str">
            <v>EGFR pS1047</v>
          </cell>
          <cell r="M69" t="str">
            <v>EGFR total</v>
          </cell>
        </row>
        <row r="70">
          <cell r="E70" t="str">
            <v>13L GS EC1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</row>
        <row r="71">
          <cell r="E71" t="str">
            <v>13L GS EN1</v>
          </cell>
          <cell r="F71">
            <v>1.0986920332936982</v>
          </cell>
          <cell r="G71">
            <v>0.87703016241299292</v>
          </cell>
          <cell r="H71">
            <v>1.1618705035971222</v>
          </cell>
          <cell r="I71">
            <v>0.72950819672131151</v>
          </cell>
          <cell r="J71">
            <v>1.3058340929808567</v>
          </cell>
          <cell r="K71">
            <v>1.4820239680426099</v>
          </cell>
          <cell r="L71">
            <v>1.0134932533733134</v>
          </cell>
          <cell r="M71">
            <v>1.1389236545682102</v>
          </cell>
        </row>
        <row r="72">
          <cell r="E72" t="str">
            <v>13L GS IT1</v>
          </cell>
          <cell r="F72">
            <v>1.1593341260404282</v>
          </cell>
          <cell r="G72">
            <v>0.9477958236658931</v>
          </cell>
          <cell r="H72">
            <v>1.2320143884892085</v>
          </cell>
          <cell r="I72">
            <v>0.62880562060889922</v>
          </cell>
          <cell r="J72">
            <v>1.44257064721969</v>
          </cell>
          <cell r="K72">
            <v>1.2756324900133156</v>
          </cell>
          <cell r="L72">
            <v>1.0329835082458771</v>
          </cell>
          <cell r="M72">
            <v>0.8060075093867336</v>
          </cell>
        </row>
        <row r="73">
          <cell r="E73" t="str">
            <v>13L GS EA1</v>
          </cell>
          <cell r="F73">
            <v>1.2960760998810941</v>
          </cell>
          <cell r="G73">
            <v>1.0417633410672853</v>
          </cell>
          <cell r="H73">
            <v>0.97482014388489202</v>
          </cell>
          <cell r="I73">
            <v>1.0386416861826697</v>
          </cell>
          <cell r="J73">
            <v>1.8546034639927074</v>
          </cell>
          <cell r="K73">
            <v>1.4833555259653795</v>
          </cell>
          <cell r="L73">
            <v>1.2173913043478259</v>
          </cell>
          <cell r="M73">
            <v>0.94993742177722162</v>
          </cell>
        </row>
        <row r="74">
          <cell r="E74" t="str">
            <v>13L GS IA1</v>
          </cell>
          <cell r="F74">
            <v>0.67657550535077304</v>
          </cell>
          <cell r="G74">
            <v>1.0034802784222738</v>
          </cell>
          <cell r="H74">
            <v>1.2122302158273379</v>
          </cell>
          <cell r="I74">
            <v>0.98360655737704905</v>
          </cell>
          <cell r="J74">
            <v>1.6440291704649039</v>
          </cell>
          <cell r="K74">
            <v>1.3941411451398136</v>
          </cell>
          <cell r="L74">
            <v>0.93553223388305851</v>
          </cell>
          <cell r="M74">
            <v>0.83979974968710891</v>
          </cell>
        </row>
        <row r="76">
          <cell r="F76">
            <v>9.2126625016739627E-2</v>
          </cell>
          <cell r="G76">
            <v>0.10670121375900342</v>
          </cell>
          <cell r="H76">
            <v>7.1370629205914249E-2</v>
          </cell>
          <cell r="I76">
            <v>6.4664856142008342E-2</v>
          </cell>
          <cell r="J76">
            <v>5.4539306470035839E-2</v>
          </cell>
          <cell r="K76">
            <v>4.7841982398385573E-2</v>
          </cell>
          <cell r="L76">
            <v>6.6096086987897415E-2</v>
          </cell>
          <cell r="M76">
            <v>4.1865096067801991E-2</v>
          </cell>
        </row>
        <row r="77">
          <cell r="F77">
            <v>6.6580317839080971E-2</v>
          </cell>
          <cell r="G77">
            <v>9.2424771856980156E-2</v>
          </cell>
          <cell r="H77">
            <v>6.0664234979560611E-2</v>
          </cell>
          <cell r="I77">
            <v>6.2375844943018018E-2</v>
          </cell>
          <cell r="J77">
            <v>0.1386278474167317</v>
          </cell>
          <cell r="K77">
            <v>0.15005255669629156</v>
          </cell>
          <cell r="L77">
            <v>0.15101056290486312</v>
          </cell>
          <cell r="M77">
            <v>0.11736044762018362</v>
          </cell>
        </row>
        <row r="78">
          <cell r="F78">
            <v>5.2716884330203939E-2</v>
          </cell>
          <cell r="G78">
            <v>6.4677124813212236E-2</v>
          </cell>
          <cell r="H78">
            <v>8.4937990576391106E-2</v>
          </cell>
          <cell r="I78">
            <v>4.6410762428811529E-2</v>
          </cell>
          <cell r="J78">
            <v>9.7712082263567271E-2</v>
          </cell>
          <cell r="K78">
            <v>6.370638462799319E-2</v>
          </cell>
          <cell r="L78">
            <v>0.11347106942953172</v>
          </cell>
          <cell r="M78">
            <v>4.0219188168527341E-2</v>
          </cell>
        </row>
        <row r="79">
          <cell r="F79">
            <v>6.1506357517678772E-2</v>
          </cell>
          <cell r="G79">
            <v>3.4472524264741601E-2</v>
          </cell>
          <cell r="H79">
            <v>5.6523677105525152E-2</v>
          </cell>
          <cell r="I79">
            <v>4.2932101938685165E-2</v>
          </cell>
          <cell r="J79">
            <v>6.8412195961430874E-2</v>
          </cell>
          <cell r="K79">
            <v>8.7657244554152677E-2</v>
          </cell>
          <cell r="L79">
            <v>0.18188570400137993</v>
          </cell>
          <cell r="M79">
            <v>4.9267518576257545E-2</v>
          </cell>
        </row>
        <row r="80">
          <cell r="F80">
            <v>5.856953531619663E-2</v>
          </cell>
          <cell r="G80">
            <v>4.4693695209038591E-2</v>
          </cell>
          <cell r="H80">
            <v>0.10273862411401254</v>
          </cell>
          <cell r="I80">
            <v>5.4655959607226419E-2</v>
          </cell>
          <cell r="J80">
            <v>0.10659500621518549</v>
          </cell>
          <cell r="K80">
            <v>0.15823471151267327</v>
          </cell>
          <cell r="L80">
            <v>7.2966941106654068E-2</v>
          </cell>
          <cell r="M80">
            <v>3.4614676932838775E-2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B2" sqref="B2:B21"/>
    </sheetView>
  </sheetViews>
  <sheetFormatPr defaultColWidth="8.85546875" defaultRowHeight="15" x14ac:dyDescent="0.25"/>
  <cols>
    <col min="2" max="2" width="16.7109375" customWidth="1"/>
    <col min="3" max="3" width="12.85546875" customWidth="1"/>
    <col min="4" max="5" width="15.28515625" customWidth="1"/>
    <col min="6" max="6" width="11.42578125" customWidth="1"/>
    <col min="7" max="7" width="14.42578125" customWidth="1"/>
    <col min="8" max="8" width="16" customWidth="1"/>
    <col min="9" max="9" width="12.140625" customWidth="1"/>
    <col min="10" max="10" width="11.42578125" customWidth="1"/>
  </cols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2:10" x14ac:dyDescent="0.25">
      <c r="B2" t="s">
        <v>9</v>
      </c>
      <c r="C2">
        <v>121.5</v>
      </c>
      <c r="D2">
        <v>42</v>
      </c>
      <c r="E2">
        <v>56</v>
      </c>
      <c r="F2">
        <v>67</v>
      </c>
      <c r="G2">
        <v>235</v>
      </c>
      <c r="H2">
        <v>80</v>
      </c>
      <c r="I2">
        <v>52</v>
      </c>
      <c r="J2">
        <v>83</v>
      </c>
    </row>
    <row r="3" spans="2:10" x14ac:dyDescent="0.25">
      <c r="B3" t="s">
        <v>10</v>
      </c>
      <c r="C3">
        <v>146</v>
      </c>
      <c r="D3">
        <v>139</v>
      </c>
      <c r="E3">
        <v>77</v>
      </c>
      <c r="F3">
        <v>120</v>
      </c>
      <c r="G3">
        <v>226</v>
      </c>
      <c r="H3">
        <v>83</v>
      </c>
      <c r="I3">
        <v>99</v>
      </c>
      <c r="J3">
        <v>96.5</v>
      </c>
    </row>
    <row r="4" spans="2:10" x14ac:dyDescent="0.25">
      <c r="B4" t="s">
        <v>11</v>
      </c>
      <c r="C4">
        <v>98</v>
      </c>
      <c r="D4">
        <v>140</v>
      </c>
      <c r="E4">
        <v>51</v>
      </c>
      <c r="F4">
        <v>129.5</v>
      </c>
      <c r="G4">
        <v>357</v>
      </c>
      <c r="H4">
        <v>119.5</v>
      </c>
      <c r="I4">
        <v>98.5</v>
      </c>
      <c r="J4">
        <v>123</v>
      </c>
    </row>
    <row r="5" spans="2:10" x14ac:dyDescent="0.25">
      <c r="B5" t="s">
        <v>12</v>
      </c>
      <c r="C5">
        <v>55</v>
      </c>
      <c r="D5">
        <v>110</v>
      </c>
      <c r="E5">
        <v>94</v>
      </c>
      <c r="F5">
        <v>110.5</v>
      </c>
      <c r="G5">
        <v>279</v>
      </c>
      <c r="H5">
        <v>93</v>
      </c>
      <c r="I5">
        <v>84</v>
      </c>
      <c r="J5">
        <v>97</v>
      </c>
    </row>
    <row r="6" spans="2:10" x14ac:dyDescent="0.25">
      <c r="B6" t="s">
        <v>13</v>
      </c>
      <c r="C6">
        <v>142</v>
      </c>
      <c r="D6">
        <v>95</v>
      </c>
      <c r="E6">
        <v>73.5</v>
      </c>
      <c r="F6">
        <v>87</v>
      </c>
      <c r="G6">
        <v>354.5</v>
      </c>
      <c r="H6">
        <v>140</v>
      </c>
      <c r="I6">
        <v>22</v>
      </c>
      <c r="J6">
        <v>167</v>
      </c>
    </row>
    <row r="7" spans="2:10" x14ac:dyDescent="0.25">
      <c r="B7" t="s">
        <v>14</v>
      </c>
      <c r="C7">
        <v>123.5</v>
      </c>
      <c r="D7">
        <v>142</v>
      </c>
      <c r="E7">
        <v>72.5</v>
      </c>
      <c r="F7">
        <v>111</v>
      </c>
      <c r="G7">
        <v>568</v>
      </c>
      <c r="H7">
        <v>211</v>
      </c>
      <c r="I7">
        <v>109</v>
      </c>
      <c r="J7">
        <v>134</v>
      </c>
    </row>
    <row r="8" spans="2:10" x14ac:dyDescent="0.25">
      <c r="B8" t="s">
        <v>15</v>
      </c>
      <c r="C8">
        <v>120.5</v>
      </c>
      <c r="D8">
        <v>44.5</v>
      </c>
      <c r="E8">
        <v>106</v>
      </c>
      <c r="F8">
        <v>62</v>
      </c>
      <c r="G8">
        <v>210</v>
      </c>
      <c r="H8">
        <v>132</v>
      </c>
      <c r="I8">
        <v>69</v>
      </c>
      <c r="J8">
        <v>59</v>
      </c>
    </row>
    <row r="9" spans="2:10" x14ac:dyDescent="0.25">
      <c r="B9" t="s">
        <v>16</v>
      </c>
      <c r="C9">
        <v>76</v>
      </c>
      <c r="D9">
        <v>96.5</v>
      </c>
      <c r="E9">
        <v>71</v>
      </c>
      <c r="F9">
        <v>51.5</v>
      </c>
      <c r="G9">
        <v>300</v>
      </c>
      <c r="H9">
        <v>73.5</v>
      </c>
      <c r="I9">
        <v>138</v>
      </c>
      <c r="J9">
        <v>95</v>
      </c>
    </row>
    <row r="10" spans="2:10" x14ac:dyDescent="0.25">
      <c r="B10" t="s">
        <v>17</v>
      </c>
      <c r="C10">
        <v>109</v>
      </c>
      <c r="D10">
        <v>63.5</v>
      </c>
      <c r="E10">
        <v>89.5</v>
      </c>
      <c r="F10">
        <v>75</v>
      </c>
      <c r="G10">
        <v>268.5</v>
      </c>
      <c r="H10">
        <v>128</v>
      </c>
      <c r="I10">
        <v>60.5</v>
      </c>
      <c r="J10">
        <v>103</v>
      </c>
    </row>
    <row r="11" spans="2:10" x14ac:dyDescent="0.25">
      <c r="B11" t="s">
        <v>18</v>
      </c>
      <c r="C11">
        <v>110</v>
      </c>
      <c r="D11">
        <v>100</v>
      </c>
      <c r="E11">
        <v>58</v>
      </c>
      <c r="F11">
        <v>59.5</v>
      </c>
      <c r="G11">
        <v>366.5</v>
      </c>
      <c r="H11">
        <v>88</v>
      </c>
      <c r="I11">
        <v>59</v>
      </c>
      <c r="J11">
        <v>80.5</v>
      </c>
    </row>
    <row r="12" spans="2:10" x14ac:dyDescent="0.25">
      <c r="B12" t="s">
        <v>19</v>
      </c>
      <c r="C12">
        <v>113.5</v>
      </c>
      <c r="D12">
        <v>124</v>
      </c>
      <c r="E12">
        <v>115</v>
      </c>
      <c r="F12">
        <v>90</v>
      </c>
      <c r="G12">
        <v>422.5</v>
      </c>
      <c r="H12">
        <v>145</v>
      </c>
      <c r="I12">
        <v>85</v>
      </c>
      <c r="J12">
        <v>72</v>
      </c>
    </row>
    <row r="13" spans="2:10" x14ac:dyDescent="0.25">
      <c r="B13" t="s">
        <v>20</v>
      </c>
      <c r="C13">
        <v>155</v>
      </c>
      <c r="D13">
        <v>121</v>
      </c>
      <c r="E13">
        <v>80</v>
      </c>
      <c r="F13">
        <v>44</v>
      </c>
      <c r="G13">
        <v>525</v>
      </c>
      <c r="H13">
        <v>118</v>
      </c>
      <c r="I13">
        <v>140</v>
      </c>
      <c r="J13">
        <v>66.5</v>
      </c>
    </row>
    <row r="14" spans="2:10" x14ac:dyDescent="0.25">
      <c r="B14" t="s">
        <v>21</v>
      </c>
      <c r="C14">
        <v>175</v>
      </c>
      <c r="D14">
        <v>133.5</v>
      </c>
      <c r="E14">
        <v>64</v>
      </c>
      <c r="F14">
        <v>95</v>
      </c>
      <c r="G14">
        <v>453</v>
      </c>
      <c r="H14">
        <v>91.5</v>
      </c>
      <c r="I14">
        <v>88.5</v>
      </c>
      <c r="J14">
        <v>109</v>
      </c>
    </row>
    <row r="15" spans="2:10" x14ac:dyDescent="0.25">
      <c r="B15" t="s">
        <v>22</v>
      </c>
      <c r="C15">
        <v>122</v>
      </c>
      <c r="D15">
        <v>99</v>
      </c>
      <c r="E15">
        <v>50</v>
      </c>
      <c r="F15">
        <v>127</v>
      </c>
      <c r="G15">
        <v>539</v>
      </c>
      <c r="H15">
        <v>155</v>
      </c>
      <c r="I15">
        <v>69</v>
      </c>
      <c r="J15">
        <v>108.5</v>
      </c>
    </row>
    <row r="16" spans="2:10" x14ac:dyDescent="0.25">
      <c r="B16" t="s">
        <v>23</v>
      </c>
      <c r="C16">
        <v>123</v>
      </c>
      <c r="D16">
        <v>109.5</v>
      </c>
      <c r="E16">
        <v>69</v>
      </c>
      <c r="F16">
        <v>126.5</v>
      </c>
      <c r="G16">
        <v>600.5</v>
      </c>
      <c r="H16">
        <v>165.5</v>
      </c>
      <c r="I16">
        <v>58</v>
      </c>
      <c r="J16">
        <v>67</v>
      </c>
    </row>
    <row r="17" spans="1:10" x14ac:dyDescent="0.25">
      <c r="B17" t="s">
        <v>24</v>
      </c>
      <c r="C17">
        <v>125</v>
      </c>
      <c r="D17">
        <v>107</v>
      </c>
      <c r="E17">
        <v>88</v>
      </c>
      <c r="F17">
        <v>95</v>
      </c>
      <c r="G17">
        <v>442</v>
      </c>
      <c r="H17">
        <v>145</v>
      </c>
      <c r="I17">
        <v>190.5</v>
      </c>
      <c r="J17">
        <v>95</v>
      </c>
    </row>
    <row r="18" spans="1:10" x14ac:dyDescent="0.25">
      <c r="B18" t="s">
        <v>25</v>
      </c>
      <c r="C18">
        <v>37.5</v>
      </c>
      <c r="D18">
        <v>112</v>
      </c>
      <c r="E18">
        <v>126</v>
      </c>
      <c r="F18">
        <v>135</v>
      </c>
      <c r="G18">
        <v>620</v>
      </c>
      <c r="H18">
        <v>218</v>
      </c>
      <c r="I18">
        <v>76.5</v>
      </c>
      <c r="J18">
        <v>92.5</v>
      </c>
    </row>
    <row r="19" spans="1:10" x14ac:dyDescent="0.25">
      <c r="B19" t="s">
        <v>26</v>
      </c>
      <c r="C19">
        <v>79.5</v>
      </c>
      <c r="D19">
        <v>131.5</v>
      </c>
      <c r="E19">
        <v>76.5</v>
      </c>
      <c r="F19">
        <v>79</v>
      </c>
      <c r="G19">
        <v>351</v>
      </c>
      <c r="H19">
        <v>119.5</v>
      </c>
      <c r="I19">
        <v>49.5</v>
      </c>
      <c r="J19">
        <v>67</v>
      </c>
    </row>
    <row r="20" spans="1:10" x14ac:dyDescent="0.25">
      <c r="B20" t="s">
        <v>27</v>
      </c>
      <c r="C20">
        <v>96</v>
      </c>
      <c r="D20">
        <v>85</v>
      </c>
      <c r="E20">
        <v>73</v>
      </c>
      <c r="F20">
        <v>108</v>
      </c>
      <c r="G20">
        <v>411.5</v>
      </c>
      <c r="H20">
        <v>92</v>
      </c>
      <c r="I20">
        <v>109</v>
      </c>
      <c r="J20">
        <v>97.5</v>
      </c>
    </row>
    <row r="21" spans="1:10" x14ac:dyDescent="0.25">
      <c r="B21" t="s">
        <v>28</v>
      </c>
      <c r="C21">
        <v>71.5</v>
      </c>
      <c r="D21">
        <v>104</v>
      </c>
      <c r="E21">
        <v>61.5</v>
      </c>
      <c r="F21">
        <v>98</v>
      </c>
      <c r="G21">
        <v>421</v>
      </c>
      <c r="H21">
        <v>94</v>
      </c>
      <c r="I21">
        <v>77</v>
      </c>
      <c r="J21">
        <v>78.5</v>
      </c>
    </row>
    <row r="22" spans="1:10" x14ac:dyDescent="0.25">
      <c r="A22" t="s">
        <v>29</v>
      </c>
      <c r="B22" t="s">
        <v>30</v>
      </c>
      <c r="C22">
        <v>65</v>
      </c>
      <c r="D22">
        <v>69</v>
      </c>
      <c r="E22">
        <v>71</v>
      </c>
      <c r="F22">
        <v>36.5</v>
      </c>
      <c r="G22">
        <v>79</v>
      </c>
      <c r="H22">
        <v>69</v>
      </c>
      <c r="I22">
        <v>113.5</v>
      </c>
      <c r="J22">
        <v>48</v>
      </c>
    </row>
    <row r="25" spans="1:10" x14ac:dyDescent="0.25">
      <c r="B25" t="s">
        <v>9</v>
      </c>
      <c r="C25">
        <f>C2/65</f>
        <v>1.8692307692307693</v>
      </c>
      <c r="D25">
        <f>D2/69</f>
        <v>0.60869565217391308</v>
      </c>
      <c r="E25">
        <f>E2/71</f>
        <v>0.78873239436619713</v>
      </c>
      <c r="F25">
        <f>F2/36.5</f>
        <v>1.8356164383561644</v>
      </c>
      <c r="G25">
        <f>G2/79</f>
        <v>2.9746835443037973</v>
      </c>
      <c r="H25">
        <f>H2/69</f>
        <v>1.1594202898550725</v>
      </c>
      <c r="I25">
        <f>I2/113.5</f>
        <v>0.45814977973568283</v>
      </c>
      <c r="J25">
        <f>J2/48</f>
        <v>1.7291666666666667</v>
      </c>
    </row>
    <row r="26" spans="1:10" x14ac:dyDescent="0.25">
      <c r="B26" t="s">
        <v>10</v>
      </c>
      <c r="C26">
        <f t="shared" ref="C26:C28" si="0">C3/65</f>
        <v>2.2461538461538462</v>
      </c>
      <c r="D26">
        <f t="shared" ref="D26:D28" si="1">D3/69</f>
        <v>2.0144927536231885</v>
      </c>
      <c r="E26">
        <f t="shared" ref="E26:E28" si="2">E3/71</f>
        <v>1.0845070422535212</v>
      </c>
      <c r="F26">
        <f t="shared" ref="F26:F28" si="3">F3/36.5</f>
        <v>3.2876712328767121</v>
      </c>
      <c r="G26">
        <f t="shared" ref="G26:G28" si="4">G3/79</f>
        <v>2.8607594936708862</v>
      </c>
      <c r="H26">
        <f t="shared" ref="H26:H28" si="5">H3/69</f>
        <v>1.2028985507246377</v>
      </c>
      <c r="I26">
        <f t="shared" ref="I26:I28" si="6">I3/113.5</f>
        <v>0.8722466960352423</v>
      </c>
      <c r="J26">
        <f t="shared" ref="J26:J28" si="7">J3/48</f>
        <v>2.0104166666666665</v>
      </c>
    </row>
    <row r="27" spans="1:10" x14ac:dyDescent="0.25">
      <c r="B27" t="s">
        <v>11</v>
      </c>
      <c r="C27">
        <f t="shared" si="0"/>
        <v>1.5076923076923077</v>
      </c>
      <c r="D27">
        <f t="shared" si="1"/>
        <v>2.0289855072463769</v>
      </c>
      <c r="E27">
        <f t="shared" si="2"/>
        <v>0.71830985915492962</v>
      </c>
      <c r="F27">
        <f t="shared" si="3"/>
        <v>3.547945205479452</v>
      </c>
      <c r="G27">
        <f t="shared" si="4"/>
        <v>4.518987341772152</v>
      </c>
      <c r="H27">
        <f t="shared" si="5"/>
        <v>1.7318840579710144</v>
      </c>
      <c r="I27">
        <f t="shared" si="6"/>
        <v>0.86784140969162993</v>
      </c>
      <c r="J27">
        <f t="shared" si="7"/>
        <v>2.5625</v>
      </c>
    </row>
    <row r="28" spans="1:10" x14ac:dyDescent="0.25">
      <c r="B28" t="s">
        <v>12</v>
      </c>
      <c r="C28">
        <f t="shared" si="0"/>
        <v>0.84615384615384615</v>
      </c>
      <c r="D28">
        <f t="shared" si="1"/>
        <v>1.5942028985507246</v>
      </c>
      <c r="E28">
        <f t="shared" si="2"/>
        <v>1.323943661971831</v>
      </c>
      <c r="F28">
        <f t="shared" si="3"/>
        <v>3.0273972602739727</v>
      </c>
      <c r="G28">
        <f t="shared" si="4"/>
        <v>3.5316455696202533</v>
      </c>
      <c r="H28">
        <f t="shared" si="5"/>
        <v>1.3478260869565217</v>
      </c>
      <c r="I28">
        <f t="shared" si="6"/>
        <v>0.74008810572687223</v>
      </c>
      <c r="J28">
        <f t="shared" si="7"/>
        <v>2.0208333333333335</v>
      </c>
    </row>
    <row r="29" spans="1:10" x14ac:dyDescent="0.25">
      <c r="B29" t="s">
        <v>31</v>
      </c>
      <c r="C29">
        <f>AVERAGE(C25:C28)</f>
        <v>1.6173076923076921</v>
      </c>
      <c r="D29">
        <f t="shared" ref="D29:J29" si="8">AVERAGE(D25:D28)</f>
        <v>1.5615942028985508</v>
      </c>
      <c r="E29">
        <f t="shared" si="8"/>
        <v>0.97887323943661975</v>
      </c>
      <c r="F29">
        <f t="shared" si="8"/>
        <v>2.9246575342465757</v>
      </c>
      <c r="G29">
        <f t="shared" si="8"/>
        <v>3.4715189873417724</v>
      </c>
      <c r="H29">
        <f t="shared" si="8"/>
        <v>1.3605072463768115</v>
      </c>
      <c r="I29">
        <f t="shared" si="8"/>
        <v>0.73458149779735682</v>
      </c>
      <c r="J29">
        <f t="shared" si="8"/>
        <v>2.0807291666666665</v>
      </c>
    </row>
    <row r="30" spans="1:10" x14ac:dyDescent="0.25">
      <c r="B30" t="s">
        <v>32</v>
      </c>
      <c r="C30">
        <f>STDEV(C25:C28)</f>
        <v>0.59598839722367702</v>
      </c>
      <c r="D30">
        <f t="shared" ref="D30:J30" si="9">STDEV(D25:D28)</f>
        <v>0.66649598739319527</v>
      </c>
      <c r="E30">
        <f t="shared" si="9"/>
        <v>0.27945119604569241</v>
      </c>
      <c r="F30">
        <f t="shared" si="9"/>
        <v>0.75649023486678268</v>
      </c>
      <c r="G30">
        <f t="shared" si="9"/>
        <v>0.75733695186872563</v>
      </c>
      <c r="H30">
        <f t="shared" si="9"/>
        <v>0.26035745493614176</v>
      </c>
      <c r="I30">
        <f t="shared" si="9"/>
        <v>0.19421185031245627</v>
      </c>
      <c r="J30">
        <f t="shared" si="9"/>
        <v>0.34843970581431027</v>
      </c>
    </row>
    <row r="31" spans="1:10" x14ac:dyDescent="0.25">
      <c r="B31" t="s">
        <v>33</v>
      </c>
      <c r="C31">
        <f>C30/COUNT(C25:C28)</f>
        <v>0.14899709930591926</v>
      </c>
      <c r="D31">
        <f t="shared" ref="D31:J31" si="10">D30/COUNT(D25:D28)</f>
        <v>0.16662399684829882</v>
      </c>
      <c r="E31">
        <f t="shared" si="10"/>
        <v>6.9862799011423102E-2</v>
      </c>
      <c r="F31">
        <f t="shared" si="10"/>
        <v>0.18912255871669567</v>
      </c>
      <c r="G31">
        <f t="shared" si="10"/>
        <v>0.18933423796718141</v>
      </c>
      <c r="H31">
        <f t="shared" si="10"/>
        <v>6.5089363734035441E-2</v>
      </c>
      <c r="I31">
        <f t="shared" si="10"/>
        <v>4.8552962578114069E-2</v>
      </c>
      <c r="J31">
        <f t="shared" si="10"/>
        <v>8.7109926453577569E-2</v>
      </c>
    </row>
    <row r="33" spans="2:10" x14ac:dyDescent="0.25">
      <c r="B33" t="s">
        <v>13</v>
      </c>
      <c r="C33">
        <f>C6/65</f>
        <v>2.1846153846153844</v>
      </c>
      <c r="D33">
        <f>D6/69</f>
        <v>1.3768115942028984</v>
      </c>
      <c r="E33">
        <f>E6/71</f>
        <v>1.0352112676056338</v>
      </c>
      <c r="F33">
        <f>F6/36.5</f>
        <v>2.3835616438356166</v>
      </c>
      <c r="G33">
        <f>G6/79</f>
        <v>4.4873417721518987</v>
      </c>
      <c r="H33">
        <f>H6/69</f>
        <v>2.0289855072463769</v>
      </c>
      <c r="I33">
        <f>I6/113.5</f>
        <v>0.19383259911894274</v>
      </c>
      <c r="J33">
        <f>J6/48</f>
        <v>3.4791666666666665</v>
      </c>
    </row>
    <row r="34" spans="2:10" x14ac:dyDescent="0.25">
      <c r="B34" t="s">
        <v>14</v>
      </c>
      <c r="C34">
        <f>C7/65</f>
        <v>1.9</v>
      </c>
      <c r="D34">
        <f>D7/69</f>
        <v>2.0579710144927534</v>
      </c>
      <c r="E34">
        <f>E7/71</f>
        <v>1.0211267605633803</v>
      </c>
      <c r="F34">
        <f>F7/36.5</f>
        <v>3.0410958904109591</v>
      </c>
      <c r="G34">
        <f>G7/79</f>
        <v>7.1898734177215191</v>
      </c>
      <c r="H34">
        <f>H7/69</f>
        <v>3.0579710144927534</v>
      </c>
      <c r="I34">
        <f>I7/113.5</f>
        <v>0.96035242290748901</v>
      </c>
      <c r="J34">
        <f>J7/48</f>
        <v>2.7916666666666665</v>
      </c>
    </row>
    <row r="35" spans="2:10" x14ac:dyDescent="0.25">
      <c r="B35" t="s">
        <v>15</v>
      </c>
      <c r="C35">
        <f>C8/65</f>
        <v>1.8538461538461539</v>
      </c>
      <c r="D35">
        <f>D8/69</f>
        <v>0.64492753623188404</v>
      </c>
      <c r="E35">
        <f>E8/71</f>
        <v>1.4929577464788732</v>
      </c>
      <c r="F35">
        <f>F8/36.5</f>
        <v>1.6986301369863013</v>
      </c>
      <c r="G35">
        <f>G8/79</f>
        <v>2.6582278481012658</v>
      </c>
      <c r="H35">
        <f>H8/69</f>
        <v>1.9130434782608696</v>
      </c>
      <c r="I35">
        <f>I8/113.5</f>
        <v>0.60792951541850215</v>
      </c>
      <c r="J35">
        <f>J8/48</f>
        <v>1.2291666666666667</v>
      </c>
    </row>
    <row r="36" spans="2:10" x14ac:dyDescent="0.25">
      <c r="B36" t="s">
        <v>16</v>
      </c>
      <c r="C36">
        <f>C9/65</f>
        <v>1.1692307692307693</v>
      </c>
      <c r="D36">
        <f>D9/69</f>
        <v>1.3985507246376812</v>
      </c>
      <c r="E36">
        <f>E9/71</f>
        <v>1</v>
      </c>
      <c r="F36">
        <f>F9/36.5</f>
        <v>1.4109589041095891</v>
      </c>
      <c r="G36">
        <f>G9/79</f>
        <v>3.7974683544303796</v>
      </c>
      <c r="H36">
        <f>H9/69</f>
        <v>1.0652173913043479</v>
      </c>
      <c r="I36">
        <f>I9/113.5</f>
        <v>1.2158590308370043</v>
      </c>
      <c r="J36">
        <f>J9/48</f>
        <v>1.9791666666666667</v>
      </c>
    </row>
    <row r="37" spans="2:10" x14ac:dyDescent="0.25">
      <c r="B37" t="s">
        <v>31</v>
      </c>
      <c r="C37">
        <f>AVERAGE(C33:C36)</f>
        <v>1.776923076923077</v>
      </c>
      <c r="D37">
        <f t="shared" ref="D37:J37" si="11">AVERAGE(D33:D36)</f>
        <v>1.3695652173913042</v>
      </c>
      <c r="E37">
        <f t="shared" si="11"/>
        <v>1.1373239436619718</v>
      </c>
      <c r="F37">
        <f t="shared" si="11"/>
        <v>2.1335616438356166</v>
      </c>
      <c r="G37">
        <f t="shared" si="11"/>
        <v>4.5332278481012658</v>
      </c>
      <c r="H37">
        <f t="shared" si="11"/>
        <v>2.0163043478260869</v>
      </c>
      <c r="I37">
        <f t="shared" si="11"/>
        <v>0.74449339207048459</v>
      </c>
      <c r="J37">
        <f t="shared" si="11"/>
        <v>2.3697916666666665</v>
      </c>
    </row>
    <row r="38" spans="2:10" x14ac:dyDescent="0.25">
      <c r="B38" t="s">
        <v>32</v>
      </c>
      <c r="C38">
        <f>STDEV(C33:C36)</f>
        <v>0.43072344078974689</v>
      </c>
      <c r="D38">
        <f t="shared" ref="D38:J38" si="12">STDEV(D33:D36)</f>
        <v>0.57731995174432538</v>
      </c>
      <c r="E38">
        <f t="shared" si="12"/>
        <v>0.23753038484954719</v>
      </c>
      <c r="F38">
        <f t="shared" si="12"/>
        <v>0.72971193947037527</v>
      </c>
      <c r="G38">
        <f t="shared" si="12"/>
        <v>1.9249968179260086</v>
      </c>
      <c r="H38">
        <f t="shared" si="12"/>
        <v>0.81659036289068809</v>
      </c>
      <c r="I38">
        <f t="shared" si="12"/>
        <v>0.44371826192750524</v>
      </c>
      <c r="J38">
        <f t="shared" si="12"/>
        <v>0.97678122550548652</v>
      </c>
    </row>
    <row r="39" spans="2:10" x14ac:dyDescent="0.25">
      <c r="B39" t="s">
        <v>33</v>
      </c>
      <c r="C39">
        <f>C38/COUNT(C33:C36)</f>
        <v>0.10768086019743672</v>
      </c>
      <c r="D39">
        <f t="shared" ref="D39:J39" si="13">D38/COUNT(D33:D36)</f>
        <v>0.14432998793608134</v>
      </c>
      <c r="E39">
        <f t="shared" si="13"/>
        <v>5.9382596212386798E-2</v>
      </c>
      <c r="F39">
        <f t="shared" si="13"/>
        <v>0.18242798486759382</v>
      </c>
      <c r="G39">
        <f t="shared" si="13"/>
        <v>0.48124920448150216</v>
      </c>
      <c r="H39">
        <f t="shared" si="13"/>
        <v>0.20414759072267202</v>
      </c>
      <c r="I39">
        <f t="shared" si="13"/>
        <v>0.11092956548187631</v>
      </c>
      <c r="J39">
        <f t="shared" si="13"/>
        <v>0.24419530637637163</v>
      </c>
    </row>
    <row r="41" spans="2:10" x14ac:dyDescent="0.25">
      <c r="B41" t="s">
        <v>17</v>
      </c>
      <c r="C41">
        <f>C10/65</f>
        <v>1.676923076923077</v>
      </c>
      <c r="D41">
        <f>D10/69</f>
        <v>0.92028985507246375</v>
      </c>
      <c r="E41">
        <f>E10/71</f>
        <v>1.2605633802816902</v>
      </c>
      <c r="F41">
        <f>F10/36.5</f>
        <v>2.0547945205479454</v>
      </c>
      <c r="G41">
        <f>G10/79</f>
        <v>3.3987341772151898</v>
      </c>
      <c r="H41">
        <f>H10/69</f>
        <v>1.855072463768116</v>
      </c>
      <c r="I41">
        <f>I10/113.5</f>
        <v>0.53303964757709255</v>
      </c>
      <c r="J41">
        <f>J10/48</f>
        <v>2.1458333333333335</v>
      </c>
    </row>
    <row r="42" spans="2:10" x14ac:dyDescent="0.25">
      <c r="B42" t="s">
        <v>18</v>
      </c>
      <c r="C42">
        <f>C11/65</f>
        <v>1.6923076923076923</v>
      </c>
      <c r="D42">
        <f>D11/69</f>
        <v>1.4492753623188406</v>
      </c>
      <c r="E42">
        <f>E11/71</f>
        <v>0.81690140845070425</v>
      </c>
      <c r="F42">
        <f>F11/36.5</f>
        <v>1.6301369863013699</v>
      </c>
      <c r="G42">
        <f>G11/79</f>
        <v>4.6392405063291138</v>
      </c>
      <c r="H42">
        <f>H11/69</f>
        <v>1.2753623188405796</v>
      </c>
      <c r="I42">
        <f>I11/113.5</f>
        <v>0.51982378854625555</v>
      </c>
      <c r="J42">
        <f>J11/48</f>
        <v>1.6770833333333333</v>
      </c>
    </row>
    <row r="43" spans="2:10" x14ac:dyDescent="0.25">
      <c r="B43" t="s">
        <v>19</v>
      </c>
      <c r="C43">
        <f>C12/65</f>
        <v>1.7461538461538462</v>
      </c>
      <c r="D43">
        <f>D12/69</f>
        <v>1.7971014492753623</v>
      </c>
      <c r="E43">
        <f>E12/71</f>
        <v>1.619718309859155</v>
      </c>
      <c r="F43">
        <f>F12/36.5</f>
        <v>2.4657534246575343</v>
      </c>
      <c r="G43">
        <f>G12/79</f>
        <v>5.3481012658227849</v>
      </c>
      <c r="H43">
        <f>H12/69</f>
        <v>2.1014492753623188</v>
      </c>
      <c r="I43">
        <f>I12/113.5</f>
        <v>0.74889867841409696</v>
      </c>
      <c r="J43">
        <f>J12/48</f>
        <v>1.5</v>
      </c>
    </row>
    <row r="44" spans="2:10" x14ac:dyDescent="0.25">
      <c r="B44" t="s">
        <v>20</v>
      </c>
      <c r="C44">
        <f>C13/65</f>
        <v>2.3846153846153846</v>
      </c>
      <c r="D44">
        <f>D13/69</f>
        <v>1.7536231884057971</v>
      </c>
      <c r="E44">
        <f>E13/71</f>
        <v>1.1267605633802817</v>
      </c>
      <c r="F44">
        <f>F13/36.5</f>
        <v>1.2054794520547945</v>
      </c>
      <c r="G44">
        <f>G13/79</f>
        <v>6.6455696202531644</v>
      </c>
      <c r="H44">
        <f>H13/69</f>
        <v>1.7101449275362319</v>
      </c>
      <c r="I44">
        <f>I13/113.5</f>
        <v>1.2334801762114538</v>
      </c>
      <c r="J44">
        <f>J13/48</f>
        <v>1.3854166666666667</v>
      </c>
    </row>
    <row r="45" spans="2:10" x14ac:dyDescent="0.25">
      <c r="B45" t="s">
        <v>31</v>
      </c>
      <c r="C45">
        <f>AVERAGE(C41:C44)</f>
        <v>1.875</v>
      </c>
      <c r="D45">
        <f t="shared" ref="D45:J45" si="14">AVERAGE(D41:D44)</f>
        <v>1.4800724637681157</v>
      </c>
      <c r="E45">
        <f t="shared" si="14"/>
        <v>1.2059859154929577</v>
      </c>
      <c r="F45">
        <f t="shared" si="14"/>
        <v>1.8390410958904111</v>
      </c>
      <c r="G45">
        <f t="shared" si="14"/>
        <v>5.0079113924050631</v>
      </c>
      <c r="H45">
        <f t="shared" si="14"/>
        <v>1.7355072463768115</v>
      </c>
      <c r="I45">
        <f t="shared" si="14"/>
        <v>0.75881057268722474</v>
      </c>
      <c r="J45">
        <f t="shared" si="14"/>
        <v>1.6770833333333335</v>
      </c>
    </row>
    <row r="46" spans="2:10" x14ac:dyDescent="0.25">
      <c r="B46" t="s">
        <v>32</v>
      </c>
      <c r="C46">
        <f>STDEV(C41:C44)</f>
        <v>0.34103769016693469</v>
      </c>
      <c r="D46">
        <f t="shared" ref="D46:J46" si="15">STDEV(D41:D44)</f>
        <v>0.40399769267383301</v>
      </c>
      <c r="E46">
        <f t="shared" si="15"/>
        <v>0.33257410394699616</v>
      </c>
      <c r="F46">
        <f t="shared" si="15"/>
        <v>0.54294234403020614</v>
      </c>
      <c r="G46">
        <f t="shared" si="15"/>
        <v>1.3568373954827</v>
      </c>
      <c r="H46">
        <f t="shared" si="15"/>
        <v>0.34669199170741216</v>
      </c>
      <c r="I46">
        <f t="shared" si="15"/>
        <v>0.33341499255285312</v>
      </c>
      <c r="J46">
        <f t="shared" si="15"/>
        <v>0.334740951527639</v>
      </c>
    </row>
    <row r="47" spans="2:10" x14ac:dyDescent="0.25">
      <c r="B47" t="s">
        <v>33</v>
      </c>
      <c r="C47">
        <f>C46/COUNT(C41:C44)</f>
        <v>8.5259422541733673E-2</v>
      </c>
      <c r="D47">
        <f t="shared" ref="D47:J47" si="16">D46/COUNT(D41:D44)</f>
        <v>0.10099942316845825</v>
      </c>
      <c r="E47">
        <f t="shared" si="16"/>
        <v>8.3143525986749039E-2</v>
      </c>
      <c r="F47">
        <f t="shared" si="16"/>
        <v>0.13573558600755153</v>
      </c>
      <c r="G47">
        <f t="shared" si="16"/>
        <v>0.339209348870675</v>
      </c>
      <c r="H47">
        <f t="shared" si="16"/>
        <v>8.667299792685304E-2</v>
      </c>
      <c r="I47">
        <f t="shared" si="16"/>
        <v>8.3353748138213279E-2</v>
      </c>
      <c r="J47">
        <f t="shared" si="16"/>
        <v>8.3685237881909749E-2</v>
      </c>
    </row>
    <row r="49" spans="2:10" x14ac:dyDescent="0.25">
      <c r="B49" t="s">
        <v>21</v>
      </c>
      <c r="C49">
        <f>C14/65</f>
        <v>2.6923076923076925</v>
      </c>
      <c r="D49">
        <f>D14/69</f>
        <v>1.9347826086956521</v>
      </c>
      <c r="E49">
        <f>E14/71</f>
        <v>0.90140845070422537</v>
      </c>
      <c r="F49">
        <f>F14/36.5</f>
        <v>2.6027397260273974</v>
      </c>
      <c r="G49">
        <f>G14/79</f>
        <v>5.7341772151898738</v>
      </c>
      <c r="H49">
        <f>H14/69</f>
        <v>1.326086956521739</v>
      </c>
      <c r="I49">
        <f>I14/113.5</f>
        <v>0.77973568281938321</v>
      </c>
      <c r="J49">
        <f>J14/48</f>
        <v>2.2708333333333335</v>
      </c>
    </row>
    <row r="50" spans="2:10" x14ac:dyDescent="0.25">
      <c r="B50" t="s">
        <v>22</v>
      </c>
      <c r="C50">
        <f>C15/65</f>
        <v>1.8769230769230769</v>
      </c>
      <c r="D50">
        <f>D15/69</f>
        <v>1.4347826086956521</v>
      </c>
      <c r="E50">
        <f>E15/71</f>
        <v>0.70422535211267601</v>
      </c>
      <c r="F50">
        <f>F15/36.5</f>
        <v>3.4794520547945207</v>
      </c>
      <c r="G50">
        <f>G15/79</f>
        <v>6.8227848101265822</v>
      </c>
      <c r="H50">
        <f>H15/69</f>
        <v>2.2463768115942031</v>
      </c>
      <c r="I50">
        <f>I15/113.5</f>
        <v>0.60792951541850215</v>
      </c>
      <c r="J50">
        <f>J15/48</f>
        <v>2.2604166666666665</v>
      </c>
    </row>
    <row r="51" spans="2:10" x14ac:dyDescent="0.25">
      <c r="B51" t="s">
        <v>23</v>
      </c>
      <c r="C51">
        <f>C16/65</f>
        <v>1.8923076923076922</v>
      </c>
      <c r="D51">
        <f>D16/69</f>
        <v>1.5869565217391304</v>
      </c>
      <c r="E51">
        <f>E16/71</f>
        <v>0.971830985915493</v>
      </c>
      <c r="F51">
        <f>F16/36.5</f>
        <v>3.4657534246575343</v>
      </c>
      <c r="G51">
        <f>G16/79</f>
        <v>7.6012658227848098</v>
      </c>
      <c r="H51">
        <f>H16/69</f>
        <v>2.3985507246376812</v>
      </c>
      <c r="I51">
        <f>I16/113.5</f>
        <v>0.51101321585903081</v>
      </c>
      <c r="J51">
        <f>J16/48</f>
        <v>1.3958333333333333</v>
      </c>
    </row>
    <row r="52" spans="2:10" x14ac:dyDescent="0.25">
      <c r="B52" t="s">
        <v>24</v>
      </c>
      <c r="C52">
        <f>C17/65</f>
        <v>1.9230769230769231</v>
      </c>
      <c r="D52">
        <f>D17/69</f>
        <v>1.5507246376811594</v>
      </c>
      <c r="E52">
        <f>E17/71</f>
        <v>1.2394366197183098</v>
      </c>
      <c r="F52">
        <f>F17/36.5</f>
        <v>2.6027397260273974</v>
      </c>
      <c r="G52">
        <f>G17/79</f>
        <v>5.5949367088607591</v>
      </c>
      <c r="H52">
        <f>H17/69</f>
        <v>2.1014492753623188</v>
      </c>
      <c r="I52">
        <f>I17/113.5</f>
        <v>1.6784140969162995</v>
      </c>
      <c r="J52">
        <f>J17/48</f>
        <v>1.9791666666666667</v>
      </c>
    </row>
    <row r="53" spans="2:10" x14ac:dyDescent="0.25">
      <c r="B53" t="s">
        <v>31</v>
      </c>
      <c r="C53">
        <f>AVERAGE(C49:C52)</f>
        <v>2.0961538461538463</v>
      </c>
      <c r="D53">
        <f t="shared" ref="D53:J53" si="17">AVERAGE(D49:D52)</f>
        <v>1.6268115942028984</v>
      </c>
      <c r="E53">
        <f t="shared" si="17"/>
        <v>0.95422535211267601</v>
      </c>
      <c r="F53">
        <f t="shared" si="17"/>
        <v>3.0376712328767126</v>
      </c>
      <c r="G53">
        <f t="shared" si="17"/>
        <v>6.4382911392405067</v>
      </c>
      <c r="H53">
        <f t="shared" si="17"/>
        <v>2.0181159420289854</v>
      </c>
      <c r="I53">
        <f t="shared" si="17"/>
        <v>0.89427312775330392</v>
      </c>
      <c r="J53">
        <f t="shared" si="17"/>
        <v>1.9765625</v>
      </c>
    </row>
    <row r="54" spans="2:10" x14ac:dyDescent="0.25">
      <c r="B54" t="s">
        <v>32</v>
      </c>
      <c r="C54">
        <f>STDEV(C49:C52)</f>
        <v>0.39789882055667569</v>
      </c>
      <c r="D54">
        <f t="shared" ref="D54:J54" si="18">STDEV(D49:D52)</f>
        <v>0.21532837620440046</v>
      </c>
      <c r="E54">
        <f t="shared" si="18"/>
        <v>0.22131805965261961</v>
      </c>
      <c r="F54">
        <f t="shared" si="18"/>
        <v>0.50224678158407032</v>
      </c>
      <c r="G54">
        <f t="shared" si="18"/>
        <v>0.94997694898341367</v>
      </c>
      <c r="H54">
        <f t="shared" si="18"/>
        <v>0.47703326565339604</v>
      </c>
      <c r="I54">
        <f t="shared" si="18"/>
        <v>0.53443949149304149</v>
      </c>
      <c r="J54">
        <f t="shared" si="18"/>
        <v>0.41004945148364347</v>
      </c>
    </row>
    <row r="55" spans="2:10" x14ac:dyDescent="0.25">
      <c r="B55" t="s">
        <v>33</v>
      </c>
      <c r="C55">
        <f>C54/COUNT(C49:C52)</f>
        <v>9.9474705139168923E-2</v>
      </c>
      <c r="D55">
        <f t="shared" ref="D55:J55" si="19">D54/COUNT(D49:D52)</f>
        <v>5.3832094051100114E-2</v>
      </c>
      <c r="E55">
        <f t="shared" si="19"/>
        <v>5.5329514913154902E-2</v>
      </c>
      <c r="F55">
        <f t="shared" si="19"/>
        <v>0.12556169539601758</v>
      </c>
      <c r="G55">
        <f t="shared" si="19"/>
        <v>0.23749423724585342</v>
      </c>
      <c r="H55">
        <f t="shared" si="19"/>
        <v>0.11925831641334901</v>
      </c>
      <c r="I55">
        <f t="shared" si="19"/>
        <v>0.13360987287326037</v>
      </c>
      <c r="J55">
        <f t="shared" si="19"/>
        <v>0.10251236287091087</v>
      </c>
    </row>
    <row r="57" spans="2:10" x14ac:dyDescent="0.25">
      <c r="B57" t="s">
        <v>25</v>
      </c>
      <c r="C57">
        <f>C18/65</f>
        <v>0.57692307692307687</v>
      </c>
      <c r="D57">
        <f>D18/69</f>
        <v>1.6231884057971016</v>
      </c>
      <c r="E57">
        <f>E18/71</f>
        <v>1.7746478873239437</v>
      </c>
      <c r="F57">
        <f>F18/36.5</f>
        <v>3.6986301369863015</v>
      </c>
      <c r="G57">
        <f>G18/79</f>
        <v>7.8481012658227849</v>
      </c>
      <c r="H57">
        <f>H18/69</f>
        <v>3.1594202898550723</v>
      </c>
      <c r="I57">
        <f>I18/113.5</f>
        <v>0.67400881057268724</v>
      </c>
      <c r="J57">
        <f>J18/48</f>
        <v>1.9270833333333333</v>
      </c>
    </row>
    <row r="58" spans="2:10" x14ac:dyDescent="0.25">
      <c r="B58" t="s">
        <v>26</v>
      </c>
      <c r="C58">
        <f>C19/65</f>
        <v>1.2230769230769232</v>
      </c>
      <c r="D58">
        <f>D19/69</f>
        <v>1.9057971014492754</v>
      </c>
      <c r="E58">
        <f>E19/71</f>
        <v>1.0774647887323943</v>
      </c>
      <c r="F58">
        <f>F19/36.5</f>
        <v>2.1643835616438358</v>
      </c>
      <c r="G58">
        <f>G19/79</f>
        <v>4.443037974683544</v>
      </c>
      <c r="H58">
        <f>H19/69</f>
        <v>1.7318840579710144</v>
      </c>
      <c r="I58">
        <f>I19/113.5</f>
        <v>0.43612334801762115</v>
      </c>
      <c r="J58">
        <f>J19/48</f>
        <v>1.3958333333333333</v>
      </c>
    </row>
    <row r="59" spans="2:10" x14ac:dyDescent="0.25">
      <c r="B59" t="s">
        <v>27</v>
      </c>
      <c r="C59">
        <f>C20/65</f>
        <v>1.476923076923077</v>
      </c>
      <c r="D59">
        <f>D20/69</f>
        <v>1.2318840579710144</v>
      </c>
      <c r="E59">
        <f>E20/71</f>
        <v>1.028169014084507</v>
      </c>
      <c r="F59">
        <f>F20/36.5</f>
        <v>2.9589041095890409</v>
      </c>
      <c r="G59">
        <f>G20/79</f>
        <v>5.2088607594936711</v>
      </c>
      <c r="H59">
        <f>H20/69</f>
        <v>1.3333333333333333</v>
      </c>
      <c r="I59">
        <f>I20/113.5</f>
        <v>0.96035242290748901</v>
      </c>
      <c r="J59">
        <f>J20/48</f>
        <v>2.03125</v>
      </c>
    </row>
    <row r="60" spans="2:10" x14ac:dyDescent="0.25">
      <c r="B60" t="s">
        <v>28</v>
      </c>
      <c r="C60">
        <f>C21/65</f>
        <v>1.1000000000000001</v>
      </c>
      <c r="D60">
        <f>D21/69</f>
        <v>1.5072463768115942</v>
      </c>
      <c r="E60">
        <f>E21/71</f>
        <v>0.86619718309859151</v>
      </c>
      <c r="F60">
        <f>F21/36.5</f>
        <v>2.6849315068493151</v>
      </c>
      <c r="G60">
        <f>G21/79</f>
        <v>5.3291139240506329</v>
      </c>
      <c r="H60">
        <f>H21/69</f>
        <v>1.3623188405797102</v>
      </c>
      <c r="I60">
        <f>I21/113.5</f>
        <v>0.67841409691629961</v>
      </c>
      <c r="J60">
        <f>J21/48</f>
        <v>1.6354166666666667</v>
      </c>
    </row>
    <row r="61" spans="2:10" x14ac:dyDescent="0.25">
      <c r="B61" t="s">
        <v>31</v>
      </c>
      <c r="C61">
        <f>AVERAGE(C57:C60)</f>
        <v>1.0942307692307693</v>
      </c>
      <c r="D61">
        <f t="shared" ref="D61:J61" si="20">AVERAGE(D57:D60)</f>
        <v>1.5670289855072466</v>
      </c>
      <c r="E61">
        <f t="shared" si="20"/>
        <v>1.186619718309859</v>
      </c>
      <c r="F61">
        <f t="shared" si="20"/>
        <v>2.8767123287671232</v>
      </c>
      <c r="G61">
        <f t="shared" si="20"/>
        <v>5.7072784810126578</v>
      </c>
      <c r="H61">
        <f t="shared" si="20"/>
        <v>1.8967391304347825</v>
      </c>
      <c r="I61">
        <f t="shared" si="20"/>
        <v>0.68722466960352424</v>
      </c>
      <c r="J61">
        <f t="shared" si="20"/>
        <v>1.7473958333333333</v>
      </c>
    </row>
    <row r="62" spans="2:10" x14ac:dyDescent="0.25">
      <c r="B62" t="s">
        <v>32</v>
      </c>
      <c r="C62">
        <f>STDEV(C57:C60)</f>
        <v>0.37889984000708737</v>
      </c>
      <c r="D62">
        <f t="shared" ref="D62:J62" si="21">STDEV(D57:D60)</f>
        <v>0.2791736613781976</v>
      </c>
      <c r="E62">
        <f t="shared" si="21"/>
        <v>0.40227235920697868</v>
      </c>
      <c r="F62">
        <f t="shared" si="21"/>
        <v>0.63939985622700501</v>
      </c>
      <c r="G62">
        <f t="shared" si="21"/>
        <v>1.4801863521273226</v>
      </c>
      <c r="H62">
        <f t="shared" si="21"/>
        <v>0.86111788656534505</v>
      </c>
      <c r="I62">
        <f t="shared" si="21"/>
        <v>0.21440065955126988</v>
      </c>
      <c r="J62">
        <f t="shared" si="21"/>
        <v>0.28809507155560604</v>
      </c>
    </row>
    <row r="63" spans="2:10" x14ac:dyDescent="0.25">
      <c r="B63" t="s">
        <v>33</v>
      </c>
      <c r="C63">
        <f>C62/COUNT(C57:C60)</f>
        <v>9.4724960001771843E-2</v>
      </c>
      <c r="D63">
        <f t="shared" ref="D63:J63" si="22">D62/COUNT(D57:D60)</f>
        <v>6.97934153445494E-2</v>
      </c>
      <c r="E63">
        <f t="shared" si="22"/>
        <v>0.10056808980174467</v>
      </c>
      <c r="F63">
        <f t="shared" si="22"/>
        <v>0.15984996405675125</v>
      </c>
      <c r="G63">
        <f t="shared" si="22"/>
        <v>0.37004658803183066</v>
      </c>
      <c r="H63">
        <f t="shared" si="22"/>
        <v>0.21527947164133626</v>
      </c>
      <c r="I63">
        <f t="shared" si="22"/>
        <v>5.3600164887817471E-2</v>
      </c>
      <c r="J63">
        <f t="shared" si="22"/>
        <v>7.202376788890151E-2</v>
      </c>
    </row>
    <row r="66" spans="2:10" x14ac:dyDescent="0.25">
      <c r="B66" t="s">
        <v>34</v>
      </c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</row>
    <row r="67" spans="2:10" x14ac:dyDescent="0.25">
      <c r="B67" t="s">
        <v>9</v>
      </c>
      <c r="C67">
        <f>C29/C29</f>
        <v>1</v>
      </c>
      <c r="D67">
        <f t="shared" ref="D67:J67" si="23">D29/D29</f>
        <v>1</v>
      </c>
      <c r="E67">
        <f t="shared" si="23"/>
        <v>1</v>
      </c>
      <c r="F67">
        <f t="shared" si="23"/>
        <v>1</v>
      </c>
      <c r="G67">
        <f t="shared" si="23"/>
        <v>1</v>
      </c>
      <c r="H67">
        <f t="shared" si="23"/>
        <v>1</v>
      </c>
      <c r="I67">
        <f t="shared" si="23"/>
        <v>1</v>
      </c>
      <c r="J67">
        <f t="shared" si="23"/>
        <v>1</v>
      </c>
    </row>
    <row r="68" spans="2:10" x14ac:dyDescent="0.25">
      <c r="B68" t="s">
        <v>13</v>
      </c>
      <c r="C68">
        <f>C37/C29</f>
        <v>1.0986920332936982</v>
      </c>
      <c r="D68">
        <f t="shared" ref="D68:J68" si="24">D37/D29</f>
        <v>0.87703016241299292</v>
      </c>
      <c r="E68">
        <f t="shared" si="24"/>
        <v>1.1618705035971222</v>
      </c>
      <c r="F68">
        <f t="shared" si="24"/>
        <v>0.72950819672131151</v>
      </c>
      <c r="G68">
        <f t="shared" si="24"/>
        <v>1.3058340929808567</v>
      </c>
      <c r="H68">
        <f t="shared" si="24"/>
        <v>1.4820239680426099</v>
      </c>
      <c r="I68">
        <f t="shared" si="24"/>
        <v>1.0134932533733134</v>
      </c>
      <c r="J68">
        <f t="shared" si="24"/>
        <v>1.1389236545682102</v>
      </c>
    </row>
    <row r="69" spans="2:10" x14ac:dyDescent="0.25">
      <c r="B69" t="s">
        <v>17</v>
      </c>
      <c r="C69">
        <f>C45/C29</f>
        <v>1.1593341260404282</v>
      </c>
      <c r="D69">
        <f t="shared" ref="D69:J69" si="25">D45/D29</f>
        <v>0.9477958236658931</v>
      </c>
      <c r="E69">
        <f t="shared" si="25"/>
        <v>1.2320143884892085</v>
      </c>
      <c r="F69">
        <f t="shared" si="25"/>
        <v>0.62880562060889922</v>
      </c>
      <c r="G69">
        <f t="shared" si="25"/>
        <v>1.44257064721969</v>
      </c>
      <c r="H69">
        <f t="shared" si="25"/>
        <v>1.2756324900133156</v>
      </c>
      <c r="I69">
        <f t="shared" si="25"/>
        <v>1.0329835082458771</v>
      </c>
      <c r="J69">
        <f t="shared" si="25"/>
        <v>0.8060075093867336</v>
      </c>
    </row>
    <row r="70" spans="2:10" x14ac:dyDescent="0.25">
      <c r="B70" t="s">
        <v>21</v>
      </c>
      <c r="C70">
        <f>C53/C29</f>
        <v>1.2960760998810941</v>
      </c>
      <c r="D70">
        <f t="shared" ref="D70:J70" si="26">D53/D29</f>
        <v>1.0417633410672853</v>
      </c>
      <c r="E70">
        <f t="shared" si="26"/>
        <v>0.97482014388489202</v>
      </c>
      <c r="F70">
        <f t="shared" si="26"/>
        <v>1.0386416861826697</v>
      </c>
      <c r="G70">
        <f t="shared" si="26"/>
        <v>1.8546034639927074</v>
      </c>
      <c r="H70">
        <f t="shared" si="26"/>
        <v>1.4833555259653795</v>
      </c>
      <c r="I70">
        <f t="shared" si="26"/>
        <v>1.2173913043478259</v>
      </c>
      <c r="J70">
        <f t="shared" si="26"/>
        <v>0.94993742177722162</v>
      </c>
    </row>
    <row r="71" spans="2:10" x14ac:dyDescent="0.25">
      <c r="B71" t="s">
        <v>25</v>
      </c>
      <c r="C71">
        <f>C61/C29</f>
        <v>0.67657550535077304</v>
      </c>
      <c r="D71">
        <f t="shared" ref="D71:J71" si="27">D61/D29</f>
        <v>1.0034802784222738</v>
      </c>
      <c r="E71">
        <f t="shared" si="27"/>
        <v>1.2122302158273379</v>
      </c>
      <c r="F71">
        <f t="shared" si="27"/>
        <v>0.98360655737704905</v>
      </c>
      <c r="G71">
        <f t="shared" si="27"/>
        <v>1.6440291704649039</v>
      </c>
      <c r="H71">
        <f t="shared" si="27"/>
        <v>1.3941411451398136</v>
      </c>
      <c r="I71">
        <f t="shared" si="27"/>
        <v>0.93553223388305851</v>
      </c>
      <c r="J71">
        <f t="shared" si="27"/>
        <v>0.83979974968710891</v>
      </c>
    </row>
    <row r="72" spans="2:10" x14ac:dyDescent="0.25">
      <c r="B72" t="s">
        <v>33</v>
      </c>
    </row>
    <row r="73" spans="2:10" x14ac:dyDescent="0.25">
      <c r="B73" t="s">
        <v>9</v>
      </c>
      <c r="C73">
        <f>C31/C29</f>
        <v>9.2126625016739627E-2</v>
      </c>
      <c r="D73">
        <f t="shared" ref="D73:J73" si="28">D31/D29</f>
        <v>0.10670121375900342</v>
      </c>
      <c r="E73">
        <f t="shared" si="28"/>
        <v>7.1370629205914249E-2</v>
      </c>
      <c r="F73">
        <f t="shared" si="28"/>
        <v>6.4664856142008342E-2</v>
      </c>
      <c r="G73">
        <f t="shared" si="28"/>
        <v>5.4539306470035839E-2</v>
      </c>
      <c r="H73">
        <f t="shared" si="28"/>
        <v>4.7841982398385573E-2</v>
      </c>
      <c r="I73">
        <f t="shared" si="28"/>
        <v>6.6096086987897415E-2</v>
      </c>
      <c r="J73">
        <f t="shared" si="28"/>
        <v>4.1865096067801991E-2</v>
      </c>
    </row>
    <row r="74" spans="2:10" x14ac:dyDescent="0.25">
      <c r="B74" t="s">
        <v>13</v>
      </c>
      <c r="C74">
        <f>C39/C29</f>
        <v>6.6580317839080971E-2</v>
      </c>
      <c r="D74">
        <f t="shared" ref="D74:J74" si="29">D39/D29</f>
        <v>9.2424771856980156E-2</v>
      </c>
      <c r="E74">
        <f t="shared" si="29"/>
        <v>6.0664234979560611E-2</v>
      </c>
      <c r="F74">
        <f t="shared" si="29"/>
        <v>6.2375844943018018E-2</v>
      </c>
      <c r="G74">
        <f t="shared" si="29"/>
        <v>0.1386278474167317</v>
      </c>
      <c r="H74">
        <f t="shared" si="29"/>
        <v>0.15005255669629156</v>
      </c>
      <c r="I74">
        <f t="shared" si="29"/>
        <v>0.15101056290486312</v>
      </c>
      <c r="J74">
        <f t="shared" si="29"/>
        <v>0.11736044762018362</v>
      </c>
    </row>
    <row r="75" spans="2:10" x14ac:dyDescent="0.25">
      <c r="B75" t="s">
        <v>17</v>
      </c>
      <c r="C75">
        <f>C47/C29</f>
        <v>5.2716884330203939E-2</v>
      </c>
      <c r="D75">
        <f t="shared" ref="D75:J75" si="30">D47/D29</f>
        <v>6.4677124813212236E-2</v>
      </c>
      <c r="E75">
        <f t="shared" si="30"/>
        <v>8.4937990576391106E-2</v>
      </c>
      <c r="F75">
        <f t="shared" si="30"/>
        <v>4.6410762428811529E-2</v>
      </c>
      <c r="G75">
        <f t="shared" si="30"/>
        <v>9.7712082263567271E-2</v>
      </c>
      <c r="H75">
        <f t="shared" si="30"/>
        <v>6.370638462799319E-2</v>
      </c>
      <c r="I75">
        <f t="shared" si="30"/>
        <v>0.11347106942953172</v>
      </c>
      <c r="J75">
        <f t="shared" si="30"/>
        <v>4.0219188168527341E-2</v>
      </c>
    </row>
    <row r="76" spans="2:10" x14ac:dyDescent="0.25">
      <c r="B76" t="s">
        <v>21</v>
      </c>
      <c r="C76">
        <f>C55/C29</f>
        <v>6.1506357517678772E-2</v>
      </c>
      <c r="D76">
        <f t="shared" ref="D76:J76" si="31">D55/D29</f>
        <v>3.4472524264741601E-2</v>
      </c>
      <c r="E76">
        <f t="shared" si="31"/>
        <v>5.6523677105525152E-2</v>
      </c>
      <c r="F76">
        <f t="shared" si="31"/>
        <v>4.2932101938685165E-2</v>
      </c>
      <c r="G76">
        <f t="shared" si="31"/>
        <v>6.8412195961430874E-2</v>
      </c>
      <c r="H76">
        <f t="shared" si="31"/>
        <v>8.7657244554152677E-2</v>
      </c>
      <c r="I76">
        <f t="shared" si="31"/>
        <v>0.18188570400137993</v>
      </c>
      <c r="J76">
        <f t="shared" si="31"/>
        <v>4.9267518576257545E-2</v>
      </c>
    </row>
    <row r="77" spans="2:10" x14ac:dyDescent="0.25">
      <c r="B77" t="s">
        <v>25</v>
      </c>
      <c r="C77">
        <f>C63/C29</f>
        <v>5.856953531619663E-2</v>
      </c>
      <c r="D77">
        <f t="shared" ref="D77:J77" si="32">D63/D29</f>
        <v>4.4693695209038591E-2</v>
      </c>
      <c r="E77">
        <f t="shared" si="32"/>
        <v>0.10273862411401254</v>
      </c>
      <c r="F77">
        <f t="shared" si="32"/>
        <v>5.4655959607226419E-2</v>
      </c>
      <c r="G77">
        <f t="shared" si="32"/>
        <v>0.10659500621518549</v>
      </c>
      <c r="H77">
        <f t="shared" si="32"/>
        <v>0.15823471151267327</v>
      </c>
      <c r="I77">
        <f t="shared" si="32"/>
        <v>7.2966941106654068E-2</v>
      </c>
      <c r="J77">
        <f t="shared" si="32"/>
        <v>3.4614676932838775E-2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35"/>
  <sheetViews>
    <sheetView workbookViewId="0">
      <selection activeCell="N23" sqref="N23"/>
    </sheetView>
  </sheetViews>
  <sheetFormatPr defaultRowHeight="15" x14ac:dyDescent="0.25"/>
  <cols>
    <col min="3" max="3" width="12.7109375" customWidth="1"/>
  </cols>
  <sheetData>
    <row r="1" spans="3:14" x14ac:dyDescent="0.25">
      <c r="C1" t="s">
        <v>53</v>
      </c>
      <c r="E1" t="s">
        <v>35</v>
      </c>
      <c r="F1" t="s">
        <v>36</v>
      </c>
      <c r="G1" t="s">
        <v>37</v>
      </c>
      <c r="H1" t="s">
        <v>38</v>
      </c>
    </row>
    <row r="2" spans="3:14" x14ac:dyDescent="0.25">
      <c r="D2" s="2" t="s">
        <v>39</v>
      </c>
      <c r="E2">
        <v>367</v>
      </c>
      <c r="F2">
        <v>264</v>
      </c>
      <c r="H2">
        <v>23.5</v>
      </c>
    </row>
    <row r="3" spans="3:14" x14ac:dyDescent="0.25">
      <c r="D3" s="2" t="s">
        <v>40</v>
      </c>
      <c r="E3">
        <v>152</v>
      </c>
      <c r="F3">
        <v>280</v>
      </c>
      <c r="G3">
        <v>12.5</v>
      </c>
      <c r="H3">
        <v>6</v>
      </c>
    </row>
    <row r="4" spans="3:14" x14ac:dyDescent="0.25">
      <c r="D4" s="2" t="s">
        <v>41</v>
      </c>
      <c r="E4">
        <v>156</v>
      </c>
      <c r="F4">
        <v>234</v>
      </c>
      <c r="H4">
        <v>2.5</v>
      </c>
    </row>
    <row r="5" spans="3:14" x14ac:dyDescent="0.25">
      <c r="D5" s="3" t="s">
        <v>56</v>
      </c>
      <c r="E5">
        <v>313.5</v>
      </c>
      <c r="F5">
        <v>262</v>
      </c>
      <c r="G5">
        <v>13</v>
      </c>
      <c r="H5">
        <v>42</v>
      </c>
    </row>
    <row r="6" spans="3:14" x14ac:dyDescent="0.25">
      <c r="D6" s="3" t="s">
        <v>57</v>
      </c>
      <c r="E6">
        <v>300</v>
      </c>
      <c r="F6">
        <v>302</v>
      </c>
      <c r="G6">
        <v>13.5</v>
      </c>
    </row>
    <row r="8" spans="3:14" x14ac:dyDescent="0.25">
      <c r="D8" s="1" t="s">
        <v>31</v>
      </c>
      <c r="E8">
        <f>AVERAGE(E2:E7)</f>
        <v>257.7</v>
      </c>
      <c r="F8">
        <f t="shared" ref="F8:H8" si="0">AVERAGE(F2:F7)</f>
        <v>268.39999999999998</v>
      </c>
      <c r="G8">
        <f t="shared" si="0"/>
        <v>13</v>
      </c>
      <c r="H8">
        <f t="shared" si="0"/>
        <v>18.5</v>
      </c>
    </row>
    <row r="9" spans="3:14" x14ac:dyDescent="0.25">
      <c r="D9" s="1" t="s">
        <v>54</v>
      </c>
      <c r="E9">
        <f>STDEV(E2:E7)</f>
        <v>97.93467210339756</v>
      </c>
      <c r="F9">
        <f t="shared" ref="F9:H9" si="1">STDEV(F2:F7)</f>
        <v>25.035974117257751</v>
      </c>
      <c r="G9">
        <f t="shared" si="1"/>
        <v>0.5</v>
      </c>
      <c r="H9">
        <f t="shared" si="1"/>
        <v>18.161314196206543</v>
      </c>
    </row>
    <row r="10" spans="3:14" x14ac:dyDescent="0.25">
      <c r="D10" s="1" t="s">
        <v>33</v>
      </c>
      <c r="E10">
        <f>E9/SQRT(COUNT(E2:E7))</f>
        <v>43.797716835469849</v>
      </c>
      <c r="F10">
        <f t="shared" ref="F10:H10" si="2">F9/SQRT(COUNT(F2:F7))</f>
        <v>11.196428001822724</v>
      </c>
      <c r="G10">
        <f t="shared" si="2"/>
        <v>0.28867513459481292</v>
      </c>
      <c r="H10">
        <f t="shared" si="2"/>
        <v>9.0806570981032717</v>
      </c>
    </row>
    <row r="11" spans="3:14" x14ac:dyDescent="0.25">
      <c r="D11" s="1" t="s">
        <v>55</v>
      </c>
      <c r="E11">
        <f>E10/E8*100</f>
        <v>16.995621589239367</v>
      </c>
      <c r="F11">
        <f t="shared" ref="F11:H11" si="3">F10/F8*100</f>
        <v>4.1715454552245621</v>
      </c>
      <c r="G11">
        <f t="shared" si="3"/>
        <v>2.2205779584216376</v>
      </c>
      <c r="H11">
        <f t="shared" si="3"/>
        <v>49.084632962720384</v>
      </c>
      <c r="K11" t="s">
        <v>35</v>
      </c>
      <c r="L11" t="s">
        <v>36</v>
      </c>
      <c r="M11" t="s">
        <v>37</v>
      </c>
      <c r="N11" t="s">
        <v>38</v>
      </c>
    </row>
    <row r="12" spans="3:14" x14ac:dyDescent="0.25">
      <c r="D12" s="1" t="s">
        <v>42</v>
      </c>
      <c r="E12">
        <v>86</v>
      </c>
      <c r="F12">
        <v>44</v>
      </c>
      <c r="G12">
        <v>9.5</v>
      </c>
      <c r="H12">
        <v>6.5</v>
      </c>
      <c r="J12" t="s">
        <v>58</v>
      </c>
      <c r="K12" s="4">
        <f>E8/E8</f>
        <v>1</v>
      </c>
      <c r="L12" s="4">
        <f t="shared" ref="L12:N12" si="4">F8/F8</f>
        <v>1</v>
      </c>
      <c r="M12" s="4">
        <f t="shared" si="4"/>
        <v>1</v>
      </c>
      <c r="N12" s="4">
        <f t="shared" si="4"/>
        <v>1</v>
      </c>
    </row>
    <row r="13" spans="3:14" x14ac:dyDescent="0.25">
      <c r="D13" s="1" t="s">
        <v>43</v>
      </c>
      <c r="E13">
        <v>117</v>
      </c>
      <c r="F13">
        <v>32</v>
      </c>
      <c r="G13">
        <v>10.5</v>
      </c>
      <c r="H13">
        <v>19</v>
      </c>
      <c r="J13" t="s">
        <v>59</v>
      </c>
      <c r="K13" s="4">
        <f>E16/E8</f>
        <v>0.53550640279394646</v>
      </c>
      <c r="L13" s="4">
        <f t="shared" ref="L13:N13" si="5">F16/F8</f>
        <v>0.20678092399403877</v>
      </c>
      <c r="M13" s="4">
        <f t="shared" si="5"/>
        <v>0.53846153846153844</v>
      </c>
      <c r="N13" s="4">
        <f t="shared" si="5"/>
        <v>0.60135135135135132</v>
      </c>
    </row>
    <row r="14" spans="3:14" x14ac:dyDescent="0.25">
      <c r="D14" s="1" t="s">
        <v>44</v>
      </c>
      <c r="E14">
        <v>171</v>
      </c>
      <c r="F14">
        <v>71</v>
      </c>
      <c r="G14">
        <v>3.5</v>
      </c>
      <c r="H14">
        <v>11.5</v>
      </c>
      <c r="J14" t="s">
        <v>60</v>
      </c>
      <c r="K14" s="4">
        <f>E24/E8</f>
        <v>0.86583236321303847</v>
      </c>
      <c r="L14" s="4">
        <f t="shared" ref="L14:N14" si="6">F24/F8</f>
        <v>6.3959264778936917E-2</v>
      </c>
      <c r="M14" s="4">
        <f t="shared" si="6"/>
        <v>0.71153846153846156</v>
      </c>
      <c r="N14" s="4">
        <f t="shared" si="6"/>
        <v>0.86486486486486491</v>
      </c>
    </row>
    <row r="15" spans="3:14" x14ac:dyDescent="0.25">
      <c r="D15" s="1" t="s">
        <v>62</v>
      </c>
      <c r="E15">
        <v>178</v>
      </c>
      <c r="F15">
        <v>75</v>
      </c>
      <c r="G15">
        <v>4.5</v>
      </c>
      <c r="H15">
        <v>7.5</v>
      </c>
      <c r="J15" t="s">
        <v>61</v>
      </c>
      <c r="K15" s="4">
        <f>E32/E8</f>
        <v>0.59759410166860694</v>
      </c>
      <c r="L15" s="4">
        <f t="shared" ref="L15:N15" si="7">F32/F8</f>
        <v>0.2710506706408346</v>
      </c>
      <c r="M15" s="4">
        <f t="shared" si="7"/>
        <v>0.51923076923076927</v>
      </c>
      <c r="N15" s="4">
        <f t="shared" si="7"/>
        <v>2.4797297297297298</v>
      </c>
    </row>
    <row r="16" spans="3:14" x14ac:dyDescent="0.25">
      <c r="D16" t="s">
        <v>31</v>
      </c>
      <c r="E16">
        <f>AVERAGE(E12:E15)</f>
        <v>138</v>
      </c>
      <c r="F16">
        <f t="shared" ref="F16" si="8">AVERAGE(F12:F15)</f>
        <v>55.5</v>
      </c>
      <c r="G16">
        <f t="shared" ref="G16" si="9">AVERAGE(G12:G15)</f>
        <v>7</v>
      </c>
      <c r="H16">
        <f t="shared" ref="H16" si="10">AVERAGE(H12:H15)</f>
        <v>11.125</v>
      </c>
    </row>
    <row r="17" spans="4:14" x14ac:dyDescent="0.25">
      <c r="D17" t="s">
        <v>54</v>
      </c>
      <c r="E17">
        <f>STDEV(E12:E15)</f>
        <v>44.098374875574116</v>
      </c>
      <c r="F17">
        <f t="shared" ref="F17:H17" si="11">STDEV(F12:F15)</f>
        <v>20.85665361461421</v>
      </c>
      <c r="G17">
        <f t="shared" si="11"/>
        <v>3.5118845842842465</v>
      </c>
      <c r="H17">
        <f t="shared" si="11"/>
        <v>5.6770737767503663</v>
      </c>
    </row>
    <row r="18" spans="4:14" x14ac:dyDescent="0.25">
      <c r="D18" t="s">
        <v>33</v>
      </c>
      <c r="E18">
        <f>E17/SQRT(COUNT(E12:E15))</f>
        <v>22.049187437787058</v>
      </c>
      <c r="F18">
        <f t="shared" ref="F18" si="12">F17/SQRT(COUNT(F12:F15))</f>
        <v>10.428326807307105</v>
      </c>
      <c r="G18">
        <f t="shared" ref="G18" si="13">G17/SQRT(COUNT(G12:G15))</f>
        <v>1.7559422921421233</v>
      </c>
      <c r="H18">
        <f t="shared" ref="H18" si="14">H17/SQRT(COUNT(H12:H15))</f>
        <v>2.8385368883751831</v>
      </c>
      <c r="K18" t="s">
        <v>58</v>
      </c>
      <c r="L18" t="s">
        <v>59</v>
      </c>
      <c r="M18" t="s">
        <v>60</v>
      </c>
      <c r="N18" t="s">
        <v>61</v>
      </c>
    </row>
    <row r="19" spans="4:14" x14ac:dyDescent="0.25">
      <c r="D19" t="s">
        <v>55</v>
      </c>
      <c r="E19">
        <f>E18/E16*100</f>
        <v>15.977672056367433</v>
      </c>
      <c r="F19">
        <f t="shared" ref="F19" si="15">F18/F16*100</f>
        <v>18.789778031183975</v>
      </c>
      <c r="G19">
        <f t="shared" ref="G19" si="16">G18/G16*100</f>
        <v>25.084889887744616</v>
      </c>
      <c r="H19">
        <f t="shared" ref="H19" si="17">H18/H16*100</f>
        <v>25.514938322473558</v>
      </c>
      <c r="J19" t="s">
        <v>35</v>
      </c>
      <c r="K19" s="4">
        <f>K12</f>
        <v>1</v>
      </c>
      <c r="L19" s="4">
        <f>K13</f>
        <v>0.53550640279394646</v>
      </c>
      <c r="M19" s="4">
        <f>K14</f>
        <v>0.86583236321303847</v>
      </c>
      <c r="N19" s="4">
        <f>K15</f>
        <v>0.59759410166860694</v>
      </c>
    </row>
    <row r="20" spans="4:14" x14ac:dyDescent="0.25">
      <c r="D20" s="1" t="s">
        <v>45</v>
      </c>
      <c r="E20">
        <v>320</v>
      </c>
      <c r="F20">
        <v>7.5</v>
      </c>
      <c r="G20">
        <v>7.5</v>
      </c>
      <c r="H20">
        <v>28</v>
      </c>
      <c r="J20" t="s">
        <v>36</v>
      </c>
      <c r="K20" s="4">
        <f>L12</f>
        <v>1</v>
      </c>
      <c r="L20" s="4">
        <f>L13</f>
        <v>0.20678092399403877</v>
      </c>
      <c r="M20" s="4">
        <f>L14</f>
        <v>6.3959264778936917E-2</v>
      </c>
      <c r="N20" s="4">
        <f>L15</f>
        <v>0.2710506706408346</v>
      </c>
    </row>
    <row r="21" spans="4:14" x14ac:dyDescent="0.25">
      <c r="D21" s="1" t="s">
        <v>46</v>
      </c>
      <c r="E21">
        <v>265.5</v>
      </c>
      <c r="G21">
        <v>13.5</v>
      </c>
      <c r="H21">
        <v>23</v>
      </c>
      <c r="J21" t="s">
        <v>37</v>
      </c>
      <c r="K21" s="4">
        <f>M12</f>
        <v>1</v>
      </c>
      <c r="L21" s="4">
        <f>M13</f>
        <v>0.53846153846153844</v>
      </c>
      <c r="M21" s="4">
        <f>M14</f>
        <v>0.71153846153846156</v>
      </c>
      <c r="N21" s="4">
        <f>M15</f>
        <v>0.51923076923076927</v>
      </c>
    </row>
    <row r="22" spans="4:14" x14ac:dyDescent="0.25">
      <c r="D22" s="1" t="s">
        <v>47</v>
      </c>
      <c r="E22">
        <v>167</v>
      </c>
      <c r="F22">
        <v>34</v>
      </c>
      <c r="G22">
        <v>6.5</v>
      </c>
      <c r="H22">
        <v>10</v>
      </c>
      <c r="J22" t="s">
        <v>38</v>
      </c>
      <c r="K22" s="4">
        <f>N12</f>
        <v>1</v>
      </c>
      <c r="L22" s="4">
        <f>N13</f>
        <v>0.60135135135135132</v>
      </c>
      <c r="M22" s="4">
        <f>N14</f>
        <v>0.86486486486486491</v>
      </c>
      <c r="N22" s="4">
        <f>N15</f>
        <v>2.4797297297297298</v>
      </c>
    </row>
    <row r="23" spans="4:14" x14ac:dyDescent="0.25">
      <c r="D23" s="1" t="s">
        <v>48</v>
      </c>
      <c r="E23">
        <v>140</v>
      </c>
      <c r="F23">
        <v>10</v>
      </c>
      <c r="G23">
        <v>9.5</v>
      </c>
      <c r="H23">
        <v>3</v>
      </c>
    </row>
    <row r="24" spans="4:14" x14ac:dyDescent="0.25">
      <c r="D24" t="s">
        <v>31</v>
      </c>
      <c r="E24">
        <f>AVERAGE(E20:E23)</f>
        <v>223.125</v>
      </c>
      <c r="F24">
        <f t="shared" ref="F24:H24" si="18">AVERAGE(F20:F23)</f>
        <v>17.166666666666668</v>
      </c>
      <c r="G24">
        <f t="shared" si="18"/>
        <v>9.25</v>
      </c>
      <c r="H24">
        <f t="shared" si="18"/>
        <v>16</v>
      </c>
    </row>
    <row r="25" spans="4:14" x14ac:dyDescent="0.25">
      <c r="D25" t="s">
        <v>54</v>
      </c>
      <c r="E25">
        <f>STDEV(E20:E23)</f>
        <v>84.143107263756306</v>
      </c>
      <c r="F25">
        <f t="shared" ref="F25:H25" si="19">STDEV(F20:F23)</f>
        <v>14.631586835792396</v>
      </c>
      <c r="G25">
        <f t="shared" si="19"/>
        <v>3.0956959368344519</v>
      </c>
      <c r="H25">
        <f t="shared" si="19"/>
        <v>11.51810169544733</v>
      </c>
    </row>
    <row r="26" spans="4:14" x14ac:dyDescent="0.25">
      <c r="D26" t="s">
        <v>33</v>
      </c>
      <c r="E26">
        <f>E25/SQRT(COUNT(E20:E23))</f>
        <v>42.071553631878153</v>
      </c>
      <c r="F26">
        <f t="shared" ref="F26:H26" si="20">F25/SQRT(COUNT(F20:F23))</f>
        <v>8.4475505983161252</v>
      </c>
      <c r="G26">
        <f t="shared" si="20"/>
        <v>1.5478479684172259</v>
      </c>
      <c r="H26">
        <f t="shared" si="20"/>
        <v>5.7590508477236648</v>
      </c>
    </row>
    <row r="27" spans="4:14" x14ac:dyDescent="0.25">
      <c r="D27" t="s">
        <v>55</v>
      </c>
      <c r="E27">
        <f>E26/E24*100</f>
        <v>18.855598266387968</v>
      </c>
      <c r="F27">
        <f t="shared" ref="F27:H27" si="21">F26/F24*100</f>
        <v>49.209032611550242</v>
      </c>
      <c r="G27">
        <f t="shared" si="21"/>
        <v>16.733491550456499</v>
      </c>
      <c r="H27">
        <f t="shared" si="21"/>
        <v>35.994067798272908</v>
      </c>
    </row>
    <row r="28" spans="4:14" x14ac:dyDescent="0.25">
      <c r="D28" s="1" t="s">
        <v>49</v>
      </c>
      <c r="E28">
        <v>175</v>
      </c>
      <c r="F28">
        <v>71</v>
      </c>
      <c r="G28">
        <v>9.5</v>
      </c>
      <c r="H28">
        <v>47.5</v>
      </c>
    </row>
    <row r="29" spans="4:14" x14ac:dyDescent="0.25">
      <c r="D29" s="1" t="s">
        <v>50</v>
      </c>
      <c r="E29">
        <v>137</v>
      </c>
      <c r="F29">
        <v>55</v>
      </c>
      <c r="G29">
        <v>3.5</v>
      </c>
      <c r="H29">
        <v>50.5</v>
      </c>
    </row>
    <row r="30" spans="4:14" x14ac:dyDescent="0.25">
      <c r="D30" s="1" t="s">
        <v>51</v>
      </c>
      <c r="F30">
        <v>84</v>
      </c>
      <c r="G30">
        <v>6.5</v>
      </c>
      <c r="H30">
        <v>48.5</v>
      </c>
    </row>
    <row r="31" spans="4:14" x14ac:dyDescent="0.25">
      <c r="D31" s="1" t="s">
        <v>52</v>
      </c>
      <c r="E31">
        <v>150</v>
      </c>
      <c r="F31">
        <v>81</v>
      </c>
      <c r="G31">
        <v>7.5</v>
      </c>
      <c r="H31">
        <v>37</v>
      </c>
    </row>
    <row r="32" spans="4:14" x14ac:dyDescent="0.25">
      <c r="D32" t="s">
        <v>31</v>
      </c>
      <c r="E32">
        <f>AVERAGE(E28:E31)</f>
        <v>154</v>
      </c>
      <c r="F32">
        <f t="shared" ref="F32" si="22">AVERAGE(F28:F31)</f>
        <v>72.75</v>
      </c>
      <c r="G32">
        <f t="shared" ref="G32" si="23">AVERAGE(G28:G31)</f>
        <v>6.75</v>
      </c>
      <c r="H32">
        <f t="shared" ref="H32" si="24">AVERAGE(H28:H31)</f>
        <v>45.875</v>
      </c>
    </row>
    <row r="33" spans="4:8" x14ac:dyDescent="0.25">
      <c r="D33" t="s">
        <v>54</v>
      </c>
      <c r="E33">
        <f>STDEV(E28:E31)</f>
        <v>19.313207915827967</v>
      </c>
      <c r="F33">
        <f t="shared" ref="F33:H33" si="25">STDEV(F28:F31)</f>
        <v>13.073510112692254</v>
      </c>
      <c r="G33">
        <f t="shared" si="25"/>
        <v>2.5</v>
      </c>
      <c r="H33">
        <f t="shared" si="25"/>
        <v>6.0466933112239118</v>
      </c>
    </row>
    <row r="34" spans="4:8" x14ac:dyDescent="0.25">
      <c r="D34" t="s">
        <v>33</v>
      </c>
      <c r="E34">
        <f>E33/SQRT(COUNT(E28:E31))</f>
        <v>11.150485789118488</v>
      </c>
      <c r="F34">
        <f t="shared" ref="F34" si="26">F33/SQRT(COUNT(F28:F31))</f>
        <v>6.5367550563461272</v>
      </c>
      <c r="G34">
        <f t="shared" ref="G34" si="27">G33/SQRT(COUNT(G28:G31))</f>
        <v>1.25</v>
      </c>
      <c r="H34">
        <f t="shared" ref="H34" si="28">H33/SQRT(COUNT(H28:H31))</f>
        <v>3.0233466556119559</v>
      </c>
    </row>
    <row r="35" spans="4:8" x14ac:dyDescent="0.25">
      <c r="D35" t="s">
        <v>55</v>
      </c>
      <c r="E35">
        <f>E34/E32*100</f>
        <v>7.2405751877392772</v>
      </c>
      <c r="F35">
        <f t="shared" ref="F35" si="29">F34/F32*100</f>
        <v>8.98523031800155</v>
      </c>
      <c r="G35">
        <f t="shared" ref="G35" si="30">G34/G32*100</f>
        <v>18.518518518518519</v>
      </c>
      <c r="H35">
        <f t="shared" ref="H35" si="31">H34/H32*100</f>
        <v>6.5904014291268798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topLeftCell="F1" workbookViewId="0">
      <selection activeCell="N1" sqref="N1:AD8"/>
    </sheetView>
  </sheetViews>
  <sheetFormatPr defaultRowHeight="15" x14ac:dyDescent="0.25"/>
  <sheetData>
    <row r="1" spans="2:12" x14ac:dyDescent="0.25">
      <c r="C1" t="s">
        <v>58</v>
      </c>
      <c r="D1" t="s">
        <v>90</v>
      </c>
      <c r="E1" t="s">
        <v>59</v>
      </c>
      <c r="F1" t="s">
        <v>91</v>
      </c>
      <c r="G1" t="s">
        <v>60</v>
      </c>
      <c r="H1" t="s">
        <v>95</v>
      </c>
      <c r="I1" t="s">
        <v>75</v>
      </c>
      <c r="J1" t="s">
        <v>93</v>
      </c>
      <c r="K1" t="s">
        <v>61</v>
      </c>
      <c r="L1" t="s">
        <v>94</v>
      </c>
    </row>
    <row r="2" spans="2:12" x14ac:dyDescent="0.25">
      <c r="B2" t="s">
        <v>81</v>
      </c>
      <c r="C2">
        <v>1</v>
      </c>
      <c r="D2">
        <v>0.31929999999999997</v>
      </c>
      <c r="E2">
        <v>1.2169000000000001</v>
      </c>
      <c r="F2">
        <v>0.1323</v>
      </c>
      <c r="G2">
        <v>1.1654</v>
      </c>
      <c r="H2">
        <v>0.1328</v>
      </c>
      <c r="I2">
        <v>1.1053999999999999</v>
      </c>
      <c r="J2">
        <v>9.7299999999999998E-2</v>
      </c>
      <c r="K2">
        <v>1.0734999999999999</v>
      </c>
      <c r="L2">
        <v>9.4899999999999998E-2</v>
      </c>
    </row>
    <row r="3" spans="2:12" x14ac:dyDescent="0.25">
      <c r="B3" t="s">
        <v>83</v>
      </c>
      <c r="C3">
        <v>1</v>
      </c>
      <c r="D3">
        <v>4.07E-2</v>
      </c>
      <c r="E3">
        <v>0.97399999999999998</v>
      </c>
      <c r="F3">
        <v>9.5100000000000004E-2</v>
      </c>
      <c r="G3">
        <v>0.86960000000000004</v>
      </c>
      <c r="H3">
        <v>0.1187</v>
      </c>
      <c r="I3">
        <v>1.0015000000000001</v>
      </c>
      <c r="J3">
        <v>6.7599999999999993E-2</v>
      </c>
      <c r="K3">
        <v>1.2747999999999999</v>
      </c>
      <c r="L3">
        <v>8.5900000000000004E-2</v>
      </c>
    </row>
    <row r="4" spans="2:12" x14ac:dyDescent="0.25">
      <c r="B4" t="s">
        <v>85</v>
      </c>
      <c r="C4">
        <v>1</v>
      </c>
      <c r="D4">
        <v>0.23069999999999999</v>
      </c>
      <c r="E4">
        <v>0.95040000000000002</v>
      </c>
      <c r="F4">
        <v>0.18970000000000001</v>
      </c>
      <c r="G4">
        <v>1.2790999999999999</v>
      </c>
      <c r="H4">
        <v>8.2000000000000003E-2</v>
      </c>
      <c r="I4">
        <v>1.2790999999999999</v>
      </c>
      <c r="J4">
        <v>3.5700000000000003E-2</v>
      </c>
      <c r="K4">
        <v>0.2276</v>
      </c>
      <c r="L4">
        <v>2.7400000000000001E-2</v>
      </c>
    </row>
    <row r="5" spans="2:12" x14ac:dyDescent="0.25">
      <c r="B5" t="s">
        <v>87</v>
      </c>
      <c r="C5">
        <v>1</v>
      </c>
      <c r="D5">
        <v>0.16059999999999999</v>
      </c>
      <c r="E5">
        <v>0.96879999999999999</v>
      </c>
      <c r="F5">
        <v>9.8000000000000004E-2</v>
      </c>
      <c r="G5">
        <v>1.0945</v>
      </c>
      <c r="H5">
        <v>9.8199999999999996E-2</v>
      </c>
      <c r="I5">
        <v>1.1373</v>
      </c>
      <c r="J5">
        <v>0.1022</v>
      </c>
      <c r="K5">
        <v>0.8901</v>
      </c>
      <c r="L5">
        <v>0.13900000000000001</v>
      </c>
    </row>
    <row r="6" spans="2:12" x14ac:dyDescent="0.25">
      <c r="B6" t="s">
        <v>88</v>
      </c>
      <c r="C6">
        <v>1</v>
      </c>
      <c r="D6">
        <v>0.31309999999999999</v>
      </c>
      <c r="E6">
        <v>1.2843</v>
      </c>
      <c r="F6">
        <v>7.7399999999999997E-2</v>
      </c>
      <c r="G6">
        <v>1.5539000000000001</v>
      </c>
      <c r="H6">
        <v>0.1444</v>
      </c>
      <c r="I6">
        <v>1.4038999999999999</v>
      </c>
      <c r="J6">
        <v>0.18540000000000001</v>
      </c>
      <c r="K6">
        <v>1.3774999999999999</v>
      </c>
      <c r="L6">
        <v>0.11269999999999999</v>
      </c>
    </row>
    <row r="7" spans="2:12" x14ac:dyDescent="0.25">
      <c r="B7" t="s">
        <v>89</v>
      </c>
      <c r="C7">
        <v>1</v>
      </c>
      <c r="D7">
        <v>0.20930000000000001</v>
      </c>
      <c r="E7">
        <v>0.94669999999999999</v>
      </c>
      <c r="F7">
        <v>5.28E-2</v>
      </c>
      <c r="G7">
        <v>1.0570999999999999</v>
      </c>
      <c r="H7">
        <v>6.2700000000000006E-2</v>
      </c>
      <c r="I7">
        <v>1.0743</v>
      </c>
      <c r="J7">
        <v>0.1105</v>
      </c>
      <c r="K7">
        <v>0.89590000000000003</v>
      </c>
      <c r="L7">
        <v>6.6299999999999998E-2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topLeftCell="A27" workbookViewId="0">
      <selection activeCell="I39" sqref="I39"/>
    </sheetView>
  </sheetViews>
  <sheetFormatPr defaultRowHeight="15" x14ac:dyDescent="0.25"/>
  <sheetData>
    <row r="1" spans="1:26" x14ac:dyDescent="0.25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5">
      <c r="A2" s="5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6"/>
      <c r="B3" s="6" t="s">
        <v>65</v>
      </c>
      <c r="C3" s="6" t="s">
        <v>66</v>
      </c>
      <c r="D3" s="6" t="s">
        <v>67</v>
      </c>
      <c r="E3" s="6"/>
      <c r="F3" s="5"/>
      <c r="G3" s="6" t="s">
        <v>65</v>
      </c>
      <c r="H3" s="6" t="s">
        <v>66</v>
      </c>
      <c r="I3" s="6" t="s">
        <v>67</v>
      </c>
      <c r="J3" s="5"/>
      <c r="K3" s="5"/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33</v>
      </c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5" t="s">
        <v>39</v>
      </c>
      <c r="B4" s="5">
        <v>305165.0625</v>
      </c>
      <c r="C4" s="5">
        <v>1</v>
      </c>
      <c r="D4" s="5">
        <v>497.85281372070313</v>
      </c>
      <c r="E4" s="5"/>
      <c r="F4" s="5" t="s">
        <v>39</v>
      </c>
      <c r="G4" s="5">
        <v>2954376</v>
      </c>
      <c r="H4" s="5">
        <v>1</v>
      </c>
      <c r="I4" s="5">
        <v>2007.19189453125</v>
      </c>
      <c r="J4" s="5"/>
      <c r="K4" s="5"/>
      <c r="L4" s="5">
        <v>1</v>
      </c>
      <c r="M4" s="5">
        <v>1</v>
      </c>
      <c r="N4" s="5">
        <v>1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5" t="s">
        <v>73</v>
      </c>
      <c r="B5" s="5">
        <v>385853.5</v>
      </c>
      <c r="C5" s="5">
        <v>1.2644091844558716</v>
      </c>
      <c r="D5" s="5">
        <v>556.6103515625</v>
      </c>
      <c r="E5" s="5"/>
      <c r="F5" s="5" t="s">
        <v>73</v>
      </c>
      <c r="G5" s="5">
        <v>3751567</v>
      </c>
      <c r="H5" s="5">
        <v>1.2698339223861694</v>
      </c>
      <c r="I5" s="5">
        <v>2025.72216796875</v>
      </c>
      <c r="J5" s="5"/>
      <c r="K5" s="5"/>
      <c r="L5" s="5">
        <v>1.2644091844558716</v>
      </c>
      <c r="M5" s="5">
        <v>1.2698339223861694</v>
      </c>
      <c r="N5" s="5">
        <v>0.99572799416154822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5" t="s">
        <v>40</v>
      </c>
      <c r="B6" s="5">
        <v>322600.1875</v>
      </c>
      <c r="C6" s="5">
        <v>1.0571334362030029</v>
      </c>
      <c r="D6" s="5">
        <v>575.1719970703125</v>
      </c>
      <c r="E6" s="5"/>
      <c r="F6" s="5" t="s">
        <v>40</v>
      </c>
      <c r="G6" s="5">
        <v>2770266</v>
      </c>
      <c r="H6" s="5">
        <v>0.93768227100372314</v>
      </c>
      <c r="I6" s="5">
        <v>1954.0748291015625</v>
      </c>
      <c r="J6" s="5"/>
      <c r="K6" s="5"/>
      <c r="L6" s="5">
        <v>1.0571334362030029</v>
      </c>
      <c r="M6" s="5">
        <v>0.93768227100372314</v>
      </c>
      <c r="N6" s="5">
        <v>1.1273898087797007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5" t="s">
        <v>41</v>
      </c>
      <c r="B7" s="5">
        <v>257602.625</v>
      </c>
      <c r="C7" s="5">
        <v>0.84414196014404297</v>
      </c>
      <c r="D7" s="5">
        <v>599.83453369140625</v>
      </c>
      <c r="E7" s="5"/>
      <c r="F7" s="5" t="s">
        <v>41</v>
      </c>
      <c r="G7" s="5">
        <v>2681052</v>
      </c>
      <c r="H7" s="5">
        <v>0.90748500823974609</v>
      </c>
      <c r="I7" s="5">
        <v>1902.341552734375</v>
      </c>
      <c r="J7" s="5"/>
      <c r="K7" s="5"/>
      <c r="L7" s="5">
        <v>0.84414196014404297</v>
      </c>
      <c r="M7" s="5">
        <v>0.90748500823974609</v>
      </c>
      <c r="N7" s="5">
        <v>0.93019934487009326</v>
      </c>
      <c r="O7" s="5">
        <v>1.0133292869528356</v>
      </c>
      <c r="P7" s="5">
        <v>8.2478007793375913E-2</v>
      </c>
      <c r="Q7" s="5">
        <v>4.1239003896687956E-2</v>
      </c>
      <c r="R7" s="5"/>
      <c r="S7" s="5">
        <v>1</v>
      </c>
      <c r="T7" s="5">
        <v>4.069654793132154E-2</v>
      </c>
      <c r="U7" s="5"/>
      <c r="V7" s="5"/>
      <c r="W7" s="5"/>
      <c r="X7" s="5"/>
      <c r="Y7" s="5"/>
      <c r="Z7" s="5"/>
    </row>
    <row r="8" spans="1:26" x14ac:dyDescent="0.25">
      <c r="A8" s="5" t="s">
        <v>42</v>
      </c>
      <c r="B8" s="5">
        <v>483714.125</v>
      </c>
      <c r="C8" s="5">
        <v>1.585090160369873</v>
      </c>
      <c r="D8" s="5">
        <v>652.880615234375</v>
      </c>
      <c r="E8" s="5"/>
      <c r="F8" s="5" t="s">
        <v>42</v>
      </c>
      <c r="G8" s="5">
        <v>4026350</v>
      </c>
      <c r="H8" s="5">
        <v>1.3628427982330322</v>
      </c>
      <c r="I8" s="5">
        <v>1898.534912109375</v>
      </c>
      <c r="J8" s="5"/>
      <c r="K8" s="5"/>
      <c r="L8" s="5">
        <v>1.585090160369873</v>
      </c>
      <c r="M8" s="5">
        <v>1.3628427982330322</v>
      </c>
      <c r="N8" s="5">
        <v>1.1630763008213356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5" t="s">
        <v>74</v>
      </c>
      <c r="B9" s="5">
        <v>409647.6875</v>
      </c>
      <c r="C9" s="5">
        <v>1.3423806428909302</v>
      </c>
      <c r="D9" s="5">
        <v>682.5531005859375</v>
      </c>
      <c r="E9" s="5"/>
      <c r="F9" s="5" t="s">
        <v>74</v>
      </c>
      <c r="G9" s="5">
        <v>3805911</v>
      </c>
      <c r="H9" s="5">
        <v>1.2882283926010132</v>
      </c>
      <c r="I9" s="5">
        <v>1857.3251953125</v>
      </c>
      <c r="J9" s="5"/>
      <c r="K9" s="5"/>
      <c r="L9" s="5">
        <v>1.3423806428909302</v>
      </c>
      <c r="M9" s="5">
        <v>1.2882283926010132</v>
      </c>
      <c r="N9" s="5">
        <v>1.0420362185781205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5" t="s">
        <v>43</v>
      </c>
      <c r="B10" s="5">
        <v>361058.9375</v>
      </c>
      <c r="C10" s="5">
        <v>1.1831594705581665</v>
      </c>
      <c r="D10" s="5">
        <v>675.03216552734375</v>
      </c>
      <c r="E10" s="5"/>
      <c r="F10" s="5" t="s">
        <v>43</v>
      </c>
      <c r="G10" s="5">
        <v>3391742</v>
      </c>
      <c r="H10" s="5">
        <v>1.1480400562286377</v>
      </c>
      <c r="I10" s="5">
        <v>1863.7928466796875</v>
      </c>
      <c r="J10" s="5"/>
      <c r="K10" s="5"/>
      <c r="L10" s="5">
        <v>1.1831594705581665</v>
      </c>
      <c r="M10" s="5">
        <v>1.1480400562286377</v>
      </c>
      <c r="N10" s="5">
        <v>1.0305907569505002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5" t="s">
        <v>44</v>
      </c>
      <c r="B11" s="5">
        <v>270921.0625</v>
      </c>
      <c r="C11" s="5">
        <v>0.88778531551361084</v>
      </c>
      <c r="D11" s="5">
        <v>655.3206787109375</v>
      </c>
      <c r="E11" s="5"/>
      <c r="F11" s="5" t="s">
        <v>44</v>
      </c>
      <c r="G11" s="5">
        <v>3683612</v>
      </c>
      <c r="H11" s="5">
        <v>1.2468324899673462</v>
      </c>
      <c r="I11" s="5">
        <v>1846.293701171875</v>
      </c>
      <c r="J11" s="5"/>
      <c r="K11" s="5"/>
      <c r="L11" s="5">
        <v>0.88778531551361084</v>
      </c>
      <c r="M11" s="5">
        <v>1.2468324899673462</v>
      </c>
      <c r="N11" s="5">
        <v>0.71203254860391185</v>
      </c>
      <c r="O11" s="5">
        <v>0.98693395623846703</v>
      </c>
      <c r="P11" s="5">
        <v>0.1928203698073834</v>
      </c>
      <c r="Q11" s="5">
        <v>9.6410184903691701E-2</v>
      </c>
      <c r="R11" s="5"/>
      <c r="S11" s="5">
        <v>0.97395187225492952</v>
      </c>
      <c r="T11" s="5">
        <v>9.5142009754405746E-2</v>
      </c>
      <c r="U11" s="5"/>
      <c r="V11" s="5"/>
      <c r="W11" s="5"/>
      <c r="X11" s="5"/>
      <c r="Y11" s="5"/>
      <c r="Z11" s="5"/>
    </row>
    <row r="12" spans="1:26" x14ac:dyDescent="0.25">
      <c r="A12" s="5" t="s">
        <v>45</v>
      </c>
      <c r="B12" s="5">
        <v>297872.4375</v>
      </c>
      <c r="C12" s="5">
        <v>0.97610270977020264</v>
      </c>
      <c r="D12" s="5">
        <v>650.7803955078125</v>
      </c>
      <c r="E12" s="5"/>
      <c r="F12" s="5" t="s">
        <v>45</v>
      </c>
      <c r="G12" s="5">
        <v>2891045</v>
      </c>
      <c r="H12" s="5">
        <v>0.97856366634368896</v>
      </c>
      <c r="I12" s="5">
        <v>1757.3466796875</v>
      </c>
      <c r="J12" s="5"/>
      <c r="K12" s="5"/>
      <c r="L12" s="5">
        <v>0.97610270977020264</v>
      </c>
      <c r="M12" s="5">
        <v>0.97856366634368896</v>
      </c>
      <c r="N12" s="5">
        <v>0.99748513391808069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5" t="s">
        <v>46</v>
      </c>
      <c r="B13" s="5">
        <v>240100.5</v>
      </c>
      <c r="C13" s="5">
        <v>0.7867889404296875</v>
      </c>
      <c r="D13" s="5">
        <v>625.013916015625</v>
      </c>
      <c r="E13" s="5"/>
      <c r="F13" s="5" t="s">
        <v>46</v>
      </c>
      <c r="G13" s="5">
        <v>3271161</v>
      </c>
      <c r="H13" s="5">
        <v>1.1072256565093994</v>
      </c>
      <c r="I13" s="5">
        <v>1730.6900634765625</v>
      </c>
      <c r="J13" s="5"/>
      <c r="K13" s="5"/>
      <c r="L13" s="5">
        <v>0.7867889404296875</v>
      </c>
      <c r="M13" s="5">
        <v>1.1072256565093994</v>
      </c>
      <c r="N13" s="5">
        <v>0.7105949323014159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 t="s">
        <v>71</v>
      </c>
      <c r="Z13" s="5" t="s">
        <v>33</v>
      </c>
    </row>
    <row r="14" spans="1:26" x14ac:dyDescent="0.25">
      <c r="A14" s="5" t="s">
        <v>47</v>
      </c>
      <c r="B14" s="5">
        <v>185072.1875</v>
      </c>
      <c r="C14" s="5">
        <v>0.60646581649780273</v>
      </c>
      <c r="D14" s="5">
        <v>646.62628173828125</v>
      </c>
      <c r="E14" s="5"/>
      <c r="F14" s="5" t="s">
        <v>47</v>
      </c>
      <c r="G14" s="5">
        <v>2740321</v>
      </c>
      <c r="H14" s="5">
        <v>0.92754644155502319</v>
      </c>
      <c r="I14" s="5">
        <v>1759.8253173828125</v>
      </c>
      <c r="J14" s="5"/>
      <c r="K14" s="5"/>
      <c r="L14" s="5">
        <v>0.60646581649780273</v>
      </c>
      <c r="M14" s="5">
        <v>0.92754644155502319</v>
      </c>
      <c r="N14" s="5">
        <v>0.65383876141130814</v>
      </c>
      <c r="O14" s="5"/>
      <c r="P14" s="5"/>
      <c r="Q14" s="5"/>
      <c r="R14" s="5"/>
      <c r="S14" s="5"/>
      <c r="T14" s="5"/>
      <c r="U14" s="5"/>
      <c r="V14" s="5"/>
      <c r="W14" s="5"/>
      <c r="X14" s="5" t="s">
        <v>58</v>
      </c>
      <c r="Y14" s="5">
        <v>1</v>
      </c>
      <c r="Z14" s="5">
        <v>4.069654793132154E-2</v>
      </c>
    </row>
    <row r="15" spans="1:26" x14ac:dyDescent="0.25">
      <c r="A15" s="5" t="s">
        <v>48</v>
      </c>
      <c r="B15" s="5">
        <v>528302.1875</v>
      </c>
      <c r="C15" s="5">
        <v>1.7312014102935791</v>
      </c>
      <c r="D15" s="5">
        <v>590.64202880859375</v>
      </c>
      <c r="E15" s="5"/>
      <c r="F15" s="5" t="s">
        <v>48</v>
      </c>
      <c r="G15" s="5">
        <v>4397706</v>
      </c>
      <c r="H15" s="5">
        <v>1.4885396957397461</v>
      </c>
      <c r="I15" s="5">
        <v>1779.818115234375</v>
      </c>
      <c r="J15" s="5"/>
      <c r="K15" s="5"/>
      <c r="L15" s="5">
        <v>1.7312014102935791</v>
      </c>
      <c r="M15" s="5">
        <v>1.4885396957397461</v>
      </c>
      <c r="N15" s="5">
        <v>1.1630199820994627</v>
      </c>
      <c r="O15" s="5">
        <v>0.88123470243256685</v>
      </c>
      <c r="P15" s="5">
        <v>0.24065462929329173</v>
      </c>
      <c r="Q15" s="5">
        <v>0.12032731464664587</v>
      </c>
      <c r="R15" s="5"/>
      <c r="S15" s="5">
        <v>0.86964298158450737</v>
      </c>
      <c r="T15" s="5">
        <v>0.11874453466994918</v>
      </c>
      <c r="U15" s="5"/>
      <c r="V15" s="5"/>
      <c r="W15" s="5"/>
      <c r="X15" s="5" t="s">
        <v>59</v>
      </c>
      <c r="Y15" s="5">
        <v>0.97395187225492952</v>
      </c>
      <c r="Z15" s="5">
        <v>9.5142009754405746E-2</v>
      </c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 t="s">
        <v>60</v>
      </c>
      <c r="Y16" s="5">
        <v>0.86964298158450737</v>
      </c>
      <c r="Z16" s="5">
        <v>0.11874453466994918</v>
      </c>
    </row>
    <row r="17" spans="1:26" x14ac:dyDescent="0.25">
      <c r="A17" s="5"/>
      <c r="B17" s="6" t="s">
        <v>65</v>
      </c>
      <c r="C17" s="6" t="s">
        <v>66</v>
      </c>
      <c r="D17" s="6" t="s">
        <v>67</v>
      </c>
      <c r="E17" s="5"/>
      <c r="F17" s="5"/>
      <c r="G17" s="6" t="s">
        <v>65</v>
      </c>
      <c r="H17" s="6" t="s">
        <v>66</v>
      </c>
      <c r="I17" s="6" t="s">
        <v>67</v>
      </c>
      <c r="J17" s="5"/>
      <c r="K17" s="5"/>
      <c r="L17" s="6" t="s">
        <v>68</v>
      </c>
      <c r="M17" s="6" t="s">
        <v>69</v>
      </c>
      <c r="N17" s="6" t="s">
        <v>70</v>
      </c>
      <c r="O17" s="6" t="s">
        <v>71</v>
      </c>
      <c r="P17" s="6" t="s">
        <v>72</v>
      </c>
      <c r="Q17" s="6" t="s">
        <v>33</v>
      </c>
      <c r="R17" s="5"/>
      <c r="S17" s="5"/>
      <c r="T17" s="5"/>
      <c r="U17" s="5"/>
      <c r="V17" s="5"/>
      <c r="W17" s="5"/>
      <c r="X17" s="5" t="s">
        <v>75</v>
      </c>
      <c r="Y17" s="5">
        <v>1.0014509335912973</v>
      </c>
      <c r="Z17" s="5">
        <v>6.7578413324771394E-2</v>
      </c>
    </row>
    <row r="18" spans="1:26" x14ac:dyDescent="0.25">
      <c r="A18" s="5" t="s">
        <v>39</v>
      </c>
      <c r="B18" s="5">
        <v>307727.0625</v>
      </c>
      <c r="C18" s="5">
        <v>1</v>
      </c>
      <c r="D18" s="5">
        <v>516.56036376953125</v>
      </c>
      <c r="E18" s="5"/>
      <c r="F18" s="5" t="s">
        <v>39</v>
      </c>
      <c r="G18" s="5">
        <v>3794730</v>
      </c>
      <c r="H18" s="5">
        <v>1</v>
      </c>
      <c r="I18" s="5">
        <v>2170.3857421875</v>
      </c>
      <c r="J18" s="5"/>
      <c r="K18" s="5"/>
      <c r="L18" s="5">
        <v>1</v>
      </c>
      <c r="M18" s="5">
        <v>1</v>
      </c>
      <c r="N18" s="5">
        <v>1</v>
      </c>
      <c r="O18" s="5"/>
      <c r="P18" s="5"/>
      <c r="Q18" s="5"/>
      <c r="R18" s="5"/>
      <c r="S18" s="5"/>
      <c r="T18" s="5"/>
      <c r="U18" s="5"/>
      <c r="V18" s="5"/>
      <c r="W18" s="5"/>
      <c r="X18" s="5" t="s">
        <v>61</v>
      </c>
      <c r="Y18" s="5">
        <v>1.2748397126535194</v>
      </c>
      <c r="Z18" s="5">
        <v>8.5889968317396564E-2</v>
      </c>
    </row>
    <row r="19" spans="1:26" x14ac:dyDescent="0.25">
      <c r="A19" s="5" t="s">
        <v>73</v>
      </c>
      <c r="B19" s="5">
        <v>323005</v>
      </c>
      <c r="C19" s="5">
        <v>1.0496476888656616</v>
      </c>
      <c r="D19" s="5">
        <v>559.3350830078125</v>
      </c>
      <c r="E19" s="5"/>
      <c r="F19" s="5" t="s">
        <v>73</v>
      </c>
      <c r="G19" s="5">
        <v>4155261</v>
      </c>
      <c r="H19" s="5">
        <v>1.095008373260498</v>
      </c>
      <c r="I19" s="5">
        <v>2108.059326171875</v>
      </c>
      <c r="J19" s="5"/>
      <c r="K19" s="5"/>
      <c r="L19" s="5">
        <v>1.0496476888656616</v>
      </c>
      <c r="M19" s="5">
        <v>1.095008373260498</v>
      </c>
      <c r="N19" s="5">
        <v>0.95857503421661483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5" t="s">
        <v>40</v>
      </c>
      <c r="B20" s="5">
        <v>292919.5</v>
      </c>
      <c r="C20" s="5">
        <v>0.95188087224960327</v>
      </c>
      <c r="D20" s="5">
        <v>563.51007080078125</v>
      </c>
      <c r="E20" s="5"/>
      <c r="F20" s="5" t="s">
        <v>40</v>
      </c>
      <c r="G20" s="5">
        <v>3838686</v>
      </c>
      <c r="H20" s="5">
        <v>1.0115834474563599</v>
      </c>
      <c r="I20" s="5">
        <v>2027.1597900390625</v>
      </c>
      <c r="J20" s="5"/>
      <c r="K20" s="5"/>
      <c r="L20" s="5">
        <v>0.95188087224960327</v>
      </c>
      <c r="M20" s="5">
        <v>1.0115834474563599</v>
      </c>
      <c r="N20" s="5">
        <v>0.94098106749682442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5" t="s">
        <v>41</v>
      </c>
      <c r="B21" s="5">
        <v>264770.875</v>
      </c>
      <c r="C21" s="5">
        <v>0.86040818691253662</v>
      </c>
      <c r="D21" s="5">
        <v>569.65655517578125</v>
      </c>
      <c r="E21" s="5"/>
      <c r="F21" s="5" t="s">
        <v>41</v>
      </c>
      <c r="G21" s="5">
        <v>3172886</v>
      </c>
      <c r="H21" s="5">
        <v>0.83612960577011108</v>
      </c>
      <c r="I21" s="5">
        <v>1960.867431640625</v>
      </c>
      <c r="J21" s="5"/>
      <c r="K21" s="5"/>
      <c r="L21" s="5">
        <v>0.86040818691253662</v>
      </c>
      <c r="M21" s="5">
        <v>0.83612960577011108</v>
      </c>
      <c r="N21" s="5">
        <v>1.0290368633939997</v>
      </c>
      <c r="O21" s="5">
        <v>0.98214824127685962</v>
      </c>
      <c r="P21" s="5">
        <v>3.9865024192868484E-2</v>
      </c>
      <c r="Q21" s="5">
        <v>1.9932512096434242E-2</v>
      </c>
      <c r="R21" s="5"/>
      <c r="S21" s="5">
        <v>1</v>
      </c>
      <c r="T21" s="5">
        <v>2.0294810150574234E-2</v>
      </c>
      <c r="U21" s="5"/>
      <c r="V21" s="5"/>
      <c r="W21" s="5"/>
      <c r="X21" s="5"/>
      <c r="Y21" s="5"/>
      <c r="Z21" s="5"/>
    </row>
    <row r="22" spans="1:26" x14ac:dyDescent="0.25">
      <c r="A22" s="5" t="s">
        <v>76</v>
      </c>
      <c r="B22" s="5">
        <v>315930</v>
      </c>
      <c r="C22" s="5">
        <v>1.0266565084457397</v>
      </c>
      <c r="D22" s="5">
        <v>595.09674072265625</v>
      </c>
      <c r="E22" s="5"/>
      <c r="F22" s="5" t="s">
        <v>76</v>
      </c>
      <c r="G22" s="5">
        <v>3736198</v>
      </c>
      <c r="H22" s="5">
        <v>0.98457545042037964</v>
      </c>
      <c r="I22" s="5">
        <v>1906.3077392578125</v>
      </c>
      <c r="J22" s="5"/>
      <c r="K22" s="5"/>
      <c r="L22" s="5">
        <v>1.0266565084457397</v>
      </c>
      <c r="M22" s="5">
        <v>0.98457545042037964</v>
      </c>
      <c r="N22" s="5">
        <v>1.0427403080255484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5" t="s">
        <v>77</v>
      </c>
      <c r="B23" s="5">
        <v>227706.5625</v>
      </c>
      <c r="C23" s="5">
        <v>0.73996275663375854</v>
      </c>
      <c r="D23" s="5">
        <v>618.98468017578125</v>
      </c>
      <c r="E23" s="5"/>
      <c r="F23" s="5" t="s">
        <v>77</v>
      </c>
      <c r="G23" s="5">
        <v>3578445</v>
      </c>
      <c r="H23" s="5">
        <v>0.94300383329391479</v>
      </c>
      <c r="I23" s="5">
        <v>1899.7464599609375</v>
      </c>
      <c r="J23" s="5"/>
      <c r="K23" s="5"/>
      <c r="L23" s="5">
        <v>0.73996275663375854</v>
      </c>
      <c r="M23" s="5">
        <v>0.94300383329391479</v>
      </c>
      <c r="N23" s="5">
        <v>0.78468690211901548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" t="s">
        <v>78</v>
      </c>
      <c r="B24" s="5">
        <v>313446.375</v>
      </c>
      <c r="C24" s="5">
        <v>1.0185856819152832</v>
      </c>
      <c r="D24" s="5">
        <v>642.0465087890625</v>
      </c>
      <c r="E24" s="5"/>
      <c r="F24" s="5" t="s">
        <v>78</v>
      </c>
      <c r="G24" s="5">
        <v>3685921</v>
      </c>
      <c r="H24" s="5">
        <v>0.97132629156112671</v>
      </c>
      <c r="I24" s="5">
        <v>1903.560791015625</v>
      </c>
      <c r="J24" s="5"/>
      <c r="K24" s="5"/>
      <c r="L24" s="5">
        <v>1.0185856819152832</v>
      </c>
      <c r="M24" s="5">
        <v>0.97132629156112671</v>
      </c>
      <c r="N24" s="5">
        <v>1.0486544951626922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x14ac:dyDescent="0.25">
      <c r="A25" s="5" t="s">
        <v>79</v>
      </c>
      <c r="B25" s="5">
        <v>293332.5</v>
      </c>
      <c r="C25" s="5">
        <v>0.95322293043136597</v>
      </c>
      <c r="D25" s="5">
        <v>693.15289306640625</v>
      </c>
      <c r="E25" s="5"/>
      <c r="F25" s="5" t="s">
        <v>79</v>
      </c>
      <c r="G25" s="5">
        <v>3418243</v>
      </c>
      <c r="H25" s="5">
        <v>0.9007868766784668</v>
      </c>
      <c r="I25" s="5">
        <v>1947.4029541015625</v>
      </c>
      <c r="J25" s="5"/>
      <c r="K25" s="5"/>
      <c r="L25" s="5">
        <v>0.95322293043136597</v>
      </c>
      <c r="M25" s="5">
        <v>0.9007868766784668</v>
      </c>
      <c r="N25" s="5">
        <v>1.0582113872997909</v>
      </c>
      <c r="O25" s="5">
        <v>0.9835732731517618</v>
      </c>
      <c r="P25" s="5">
        <v>0.13274403959040984</v>
      </c>
      <c r="Q25" s="5">
        <v>6.637201979520492E-2</v>
      </c>
      <c r="R25" s="5"/>
      <c r="S25" s="5">
        <v>1.0014509335912973</v>
      </c>
      <c r="T25" s="5">
        <v>6.7578413324771394E-2</v>
      </c>
      <c r="U25" s="5"/>
      <c r="V25" s="5"/>
      <c r="W25" s="5"/>
      <c r="X25" s="5"/>
      <c r="Y25" s="5"/>
      <c r="Z25" s="5"/>
    </row>
    <row r="26" spans="1:26" x14ac:dyDescent="0.25">
      <c r="A26" s="5" t="s">
        <v>49</v>
      </c>
      <c r="B26" s="5">
        <v>284344.75</v>
      </c>
      <c r="C26" s="5">
        <v>0.92401605844497681</v>
      </c>
      <c r="D26" s="5">
        <v>719.705322265625</v>
      </c>
      <c r="E26" s="5"/>
      <c r="F26" s="5" t="s">
        <v>49</v>
      </c>
      <c r="G26" s="5">
        <v>3364566</v>
      </c>
      <c r="H26" s="5">
        <v>0.8866417407989502</v>
      </c>
      <c r="I26" s="5">
        <v>1969.261962890625</v>
      </c>
      <c r="J26" s="5"/>
      <c r="K26" s="5"/>
      <c r="L26" s="5">
        <v>0.92401605844497681</v>
      </c>
      <c r="M26" s="5">
        <v>0.8866417407989502</v>
      </c>
      <c r="N26" s="5">
        <v>1.0421526710578151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5" t="s">
        <v>50</v>
      </c>
      <c r="B27" s="5">
        <v>392221.625</v>
      </c>
      <c r="C27" s="5">
        <v>1.2745763063430786</v>
      </c>
      <c r="D27" s="5">
        <v>753.18011474609375</v>
      </c>
      <c r="E27" s="5"/>
      <c r="F27" s="5" t="s">
        <v>50</v>
      </c>
      <c r="G27" s="5">
        <v>3875247</v>
      </c>
      <c r="H27" s="5">
        <v>1.0212180614471436</v>
      </c>
      <c r="I27" s="5">
        <v>1964.7186279296875</v>
      </c>
      <c r="J27" s="5"/>
      <c r="K27" s="5"/>
      <c r="L27" s="5">
        <v>1.2745763063430786</v>
      </c>
      <c r="M27" s="5">
        <v>1.0212180614471436</v>
      </c>
      <c r="N27" s="5">
        <v>1.2480941676030555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5" t="s">
        <v>51</v>
      </c>
      <c r="B28" s="5">
        <v>355203</v>
      </c>
      <c r="C28" s="5">
        <v>1.154279351234436</v>
      </c>
      <c r="D28" s="5">
        <v>783.484375</v>
      </c>
      <c r="E28" s="5"/>
      <c r="F28" s="5" t="s">
        <v>51</v>
      </c>
      <c r="G28" s="5">
        <v>3467926</v>
      </c>
      <c r="H28" s="5">
        <v>0.91387951374053955</v>
      </c>
      <c r="I28" s="5">
        <v>1945.832275390625</v>
      </c>
      <c r="J28" s="5"/>
      <c r="K28" s="5"/>
      <c r="L28" s="5">
        <v>1.154279351234436</v>
      </c>
      <c r="M28" s="5">
        <v>0.91387951374053955</v>
      </c>
      <c r="N28" s="5">
        <v>1.2630541924612488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5" t="s">
        <v>52</v>
      </c>
      <c r="B29" s="5">
        <v>558308.125</v>
      </c>
      <c r="C29" s="5">
        <v>1.8142964839935303</v>
      </c>
      <c r="D29" s="5">
        <v>685.6888427734375</v>
      </c>
      <c r="E29" s="5"/>
      <c r="F29" s="5" t="s">
        <v>52</v>
      </c>
      <c r="G29" s="5">
        <v>4731715</v>
      </c>
      <c r="H29" s="5">
        <v>1.2469174861907959</v>
      </c>
      <c r="I29" s="5">
        <v>1821.5130615234375</v>
      </c>
      <c r="J29" s="5"/>
      <c r="K29" s="5"/>
      <c r="L29" s="5">
        <v>1.8142964839935303</v>
      </c>
      <c r="M29" s="5">
        <v>1.2469174861907959</v>
      </c>
      <c r="N29" s="5">
        <v>1.4550252956480854</v>
      </c>
      <c r="O29" s="5">
        <v>1.2520815816925512</v>
      </c>
      <c r="P29" s="5">
        <v>0.16871336265251247</v>
      </c>
      <c r="Q29" s="5">
        <v>8.4356681326256233E-2</v>
      </c>
      <c r="R29" s="5"/>
      <c r="S29" s="5">
        <v>1.2748397126535194</v>
      </c>
      <c r="T29" s="5">
        <v>8.5889968317396564E-2</v>
      </c>
      <c r="U29" s="5"/>
      <c r="V29" s="5"/>
      <c r="W29" s="5"/>
      <c r="X29" s="5"/>
      <c r="Y29" s="5"/>
      <c r="Z29" s="5"/>
    </row>
    <row r="31" spans="1:2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5"/>
      <c r="U31" s="5"/>
      <c r="V31" s="5"/>
      <c r="W31" s="5"/>
      <c r="X31" s="5"/>
      <c r="Y31" s="5"/>
      <c r="Z31" s="5"/>
    </row>
    <row r="32" spans="1:26" x14ac:dyDescent="0.25">
      <c r="A32" s="9" t="s">
        <v>107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5"/>
    </row>
    <row r="33" spans="1:25" x14ac:dyDescent="0.25">
      <c r="A33" s="10"/>
      <c r="B33" s="10" t="s">
        <v>65</v>
      </c>
      <c r="C33" s="10" t="s">
        <v>66</v>
      </c>
      <c r="D33" s="10" t="s">
        <v>67</v>
      </c>
      <c r="E33" s="10"/>
      <c r="F33" s="10"/>
      <c r="G33" s="10" t="s">
        <v>65</v>
      </c>
      <c r="H33" s="10" t="s">
        <v>66</v>
      </c>
      <c r="I33" s="10" t="s">
        <v>67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9" t="s">
        <v>76</v>
      </c>
      <c r="B34" s="9">
        <v>539202.3125</v>
      </c>
      <c r="C34" s="9">
        <v>1.825972318649292</v>
      </c>
      <c r="D34" s="9">
        <v>406.83560180664063</v>
      </c>
      <c r="E34" s="9"/>
      <c r="F34" s="9" t="s">
        <v>76</v>
      </c>
      <c r="G34" s="9">
        <v>16295280</v>
      </c>
      <c r="H34" s="9">
        <v>1.1515454053878784</v>
      </c>
      <c r="I34" s="9">
        <v>8617.12890625</v>
      </c>
      <c r="J34" s="9"/>
      <c r="K34" s="9" t="s">
        <v>76</v>
      </c>
      <c r="L34" s="9">
        <v>1.825972318649292</v>
      </c>
      <c r="M34" s="9">
        <v>1.1515454053878784</v>
      </c>
      <c r="N34" s="9">
        <v>1.5856711425410484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25">
      <c r="A35" s="9" t="s">
        <v>77</v>
      </c>
      <c r="B35" s="9">
        <v>383600.3125</v>
      </c>
      <c r="C35" s="9">
        <v>1.2990366220474243</v>
      </c>
      <c r="D35" s="9">
        <v>406.83560180664063</v>
      </c>
      <c r="E35" s="9"/>
      <c r="F35" s="9" t="s">
        <v>77</v>
      </c>
      <c r="G35" s="9">
        <v>17627900</v>
      </c>
      <c r="H35" s="9">
        <v>1.245718240737915</v>
      </c>
      <c r="I35" s="9">
        <v>7894.484375</v>
      </c>
      <c r="J35" s="9"/>
      <c r="K35" s="9" t="s">
        <v>77</v>
      </c>
      <c r="L35" s="9">
        <v>1.2990366220474243</v>
      </c>
      <c r="M35" s="9">
        <v>1.245718240737915</v>
      </c>
      <c r="N35" s="9">
        <v>1.0428013169959891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25">
      <c r="A36" s="9" t="s">
        <v>78</v>
      </c>
      <c r="B36" s="9">
        <v>236815</v>
      </c>
      <c r="C36" s="9">
        <v>0.80195802450180054</v>
      </c>
      <c r="D36" s="9">
        <v>445.71566772460938</v>
      </c>
      <c r="E36" s="9"/>
      <c r="F36" s="9" t="s">
        <v>78</v>
      </c>
      <c r="G36" s="9">
        <v>15696740</v>
      </c>
      <c r="H36" s="9">
        <v>1.109248161315918</v>
      </c>
      <c r="I36" s="9">
        <v>7370.4921875</v>
      </c>
      <c r="J36" s="9"/>
      <c r="K36" s="9" t="s">
        <v>78</v>
      </c>
      <c r="L36" s="9">
        <v>0.80195802450180054</v>
      </c>
      <c r="M36" s="9">
        <v>1.109248161315918</v>
      </c>
      <c r="N36" s="9">
        <v>0.72297440056193152</v>
      </c>
      <c r="O36" s="9">
        <v>1.1171489533663228</v>
      </c>
      <c r="P36" s="9">
        <v>0.43612738440819965</v>
      </c>
      <c r="Q36" s="9">
        <v>0.25179826278904149</v>
      </c>
      <c r="R36" s="9"/>
      <c r="S36" s="9">
        <v>1.0704316611296625</v>
      </c>
      <c r="T36" s="9">
        <v>0.24126848250150473</v>
      </c>
      <c r="U36" s="9"/>
      <c r="V36" s="9"/>
      <c r="W36" s="9"/>
      <c r="X36" s="9"/>
      <c r="Y36" s="9"/>
    </row>
    <row r="37" spans="1:25" x14ac:dyDescent="0.25">
      <c r="A37" s="9" t="s">
        <v>49</v>
      </c>
      <c r="B37" s="9">
        <v>77941.9375</v>
      </c>
      <c r="C37" s="9">
        <v>0.26394513249397278</v>
      </c>
      <c r="D37" s="9">
        <v>455.174072265625</v>
      </c>
      <c r="E37" s="9"/>
      <c r="F37" s="9" t="s">
        <v>49</v>
      </c>
      <c r="G37" s="9">
        <v>15881800</v>
      </c>
      <c r="H37" s="9">
        <v>1.1223258972167969</v>
      </c>
      <c r="I37" s="9">
        <v>6876.474609375</v>
      </c>
      <c r="J37" s="9"/>
      <c r="K37" s="9" t="s">
        <v>49</v>
      </c>
      <c r="L37" s="9">
        <v>0.26394513249397278</v>
      </c>
      <c r="M37" s="9">
        <v>1.1223258972167969</v>
      </c>
      <c r="N37" s="9">
        <v>0.23517690641240471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25">
      <c r="A38" s="9" t="s">
        <v>50</v>
      </c>
      <c r="B38" s="9">
        <v>48214.5</v>
      </c>
      <c r="C38" s="9">
        <v>0.16327515244483948</v>
      </c>
      <c r="D38" s="9">
        <v>460.4874267578125</v>
      </c>
      <c r="E38" s="9"/>
      <c r="F38" s="9" t="s">
        <v>50</v>
      </c>
      <c r="G38" s="9">
        <v>15701580</v>
      </c>
      <c r="H38" s="9">
        <v>1.1095901727676392</v>
      </c>
      <c r="I38" s="9">
        <v>6333.16943359375</v>
      </c>
      <c r="J38" s="9"/>
      <c r="K38" s="9" t="s">
        <v>50</v>
      </c>
      <c r="L38" s="9">
        <v>0.16327515244483948</v>
      </c>
      <c r="M38" s="9">
        <v>1.1095901727676392</v>
      </c>
      <c r="N38" s="9">
        <v>0.14714906138505532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25">
      <c r="A39" s="9" t="s">
        <v>51</v>
      </c>
      <c r="B39" s="9">
        <v>57185.3125</v>
      </c>
      <c r="C39" s="9">
        <v>0.19365420937538147</v>
      </c>
      <c r="D39" s="9">
        <v>448.09478759765625</v>
      </c>
      <c r="E39" s="9"/>
      <c r="F39" s="9" t="s">
        <v>51</v>
      </c>
      <c r="G39" s="9">
        <v>18446700</v>
      </c>
      <c r="H39" s="9">
        <v>1.3035807609558105</v>
      </c>
      <c r="I39" s="9">
        <v>6065.12841796875</v>
      </c>
      <c r="J39" s="9"/>
      <c r="K39" s="9" t="s">
        <v>51</v>
      </c>
      <c r="L39" s="9">
        <v>0.19365420937538147</v>
      </c>
      <c r="M39" s="9">
        <v>1.3035807609558105</v>
      </c>
      <c r="N39" s="9">
        <v>0.14855559024466614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25">
      <c r="A40" s="9" t="s">
        <v>52</v>
      </c>
      <c r="B40" s="9">
        <v>68066</v>
      </c>
      <c r="C40" s="9">
        <v>0.23050092160701752</v>
      </c>
      <c r="D40" s="9">
        <v>451.9013671875</v>
      </c>
      <c r="E40" s="9"/>
      <c r="F40" s="9" t="s">
        <v>52</v>
      </c>
      <c r="G40" s="7">
        <v>15393400</v>
      </c>
      <c r="H40" s="7">
        <v>1.0878119468688965</v>
      </c>
      <c r="I40" s="7">
        <v>6156.52294921875</v>
      </c>
      <c r="J40" s="7"/>
      <c r="K40" s="7" t="s">
        <v>52</v>
      </c>
      <c r="L40" s="7">
        <v>0.23050092160701752</v>
      </c>
      <c r="M40" s="7">
        <v>1.0878119468688965</v>
      </c>
      <c r="N40" s="7">
        <v>0.2118940891120748</v>
      </c>
      <c r="O40" s="7">
        <v>0.18569391178855027</v>
      </c>
      <c r="P40" s="9">
        <v>4.4721271853012751E-2</v>
      </c>
      <c r="Q40" s="9">
        <v>2.2360635926506375E-2</v>
      </c>
      <c r="R40" s="9"/>
      <c r="S40" s="9">
        <v>0.17792850439372307</v>
      </c>
      <c r="T40" s="9">
        <v>2.1425551701588681E-2</v>
      </c>
      <c r="U40" s="9"/>
      <c r="V40" s="9"/>
      <c r="W40" s="9" t="s">
        <v>58</v>
      </c>
      <c r="X40" s="9">
        <v>1</v>
      </c>
      <c r="Y40" s="9">
        <v>0.23068337729961116</v>
      </c>
    </row>
    <row r="41" spans="1:25" x14ac:dyDescent="0.25">
      <c r="A41" s="9" t="s">
        <v>45</v>
      </c>
      <c r="B41" s="9">
        <v>295296</v>
      </c>
      <c r="C41" s="9">
        <v>1</v>
      </c>
      <c r="D41" s="9">
        <v>482.16055297851563</v>
      </c>
      <c r="E41" s="9"/>
      <c r="F41" s="9" t="s">
        <v>45</v>
      </c>
      <c r="G41" s="7">
        <v>14150792</v>
      </c>
      <c r="H41" s="7">
        <v>1</v>
      </c>
      <c r="I41" s="7">
        <v>6207.3994140625</v>
      </c>
      <c r="J41" s="7"/>
      <c r="K41" s="7" t="s">
        <v>45</v>
      </c>
      <c r="L41" s="7">
        <v>1</v>
      </c>
      <c r="M41" s="7">
        <v>1</v>
      </c>
      <c r="N41" s="7">
        <v>1</v>
      </c>
      <c r="O41" s="7"/>
      <c r="P41" s="9"/>
      <c r="Q41" s="9"/>
      <c r="R41" s="9"/>
      <c r="S41" s="9"/>
      <c r="T41" s="9"/>
      <c r="U41" s="9"/>
      <c r="V41" s="9"/>
      <c r="W41" s="9" t="s">
        <v>59</v>
      </c>
      <c r="X41" s="9">
        <v>1.187666763617536</v>
      </c>
      <c r="Y41" s="9">
        <v>0.20034187771010448</v>
      </c>
    </row>
    <row r="42" spans="1:25" x14ac:dyDescent="0.25">
      <c r="A42" s="9" t="s">
        <v>46</v>
      </c>
      <c r="B42" s="9">
        <v>368409.0625</v>
      </c>
      <c r="C42" s="9">
        <v>1.2475924491882324</v>
      </c>
      <c r="D42" s="9">
        <v>522.49322509765625</v>
      </c>
      <c r="E42" s="9"/>
      <c r="F42" s="9" t="s">
        <v>46</v>
      </c>
      <c r="G42" s="7">
        <v>15908348</v>
      </c>
      <c r="H42" s="7">
        <v>1.1242018938064575</v>
      </c>
      <c r="I42" s="7">
        <v>6587.10546875</v>
      </c>
      <c r="J42" s="7"/>
      <c r="K42" s="7" t="s">
        <v>46</v>
      </c>
      <c r="L42" s="7">
        <v>1.2475924491882324</v>
      </c>
      <c r="M42" s="7">
        <v>1.1242018938064575</v>
      </c>
      <c r="N42" s="7">
        <v>1.1097583592961087</v>
      </c>
      <c r="O42" s="7"/>
      <c r="P42" s="9"/>
      <c r="Q42" s="9"/>
      <c r="R42" s="9"/>
      <c r="S42" s="9"/>
      <c r="T42" s="9"/>
      <c r="U42" s="9"/>
      <c r="V42" s="9"/>
      <c r="W42" s="9" t="s">
        <v>60</v>
      </c>
      <c r="X42" s="9">
        <v>1.2790528747324976</v>
      </c>
      <c r="Y42" s="9">
        <v>8.1975301168335624E-2</v>
      </c>
    </row>
    <row r="43" spans="1:25" x14ac:dyDescent="0.25">
      <c r="A43" s="9" t="s">
        <v>47</v>
      </c>
      <c r="B43" s="9">
        <v>231983.0625</v>
      </c>
      <c r="C43" s="9">
        <v>0.78559499979019165</v>
      </c>
      <c r="D43" s="9">
        <v>522.49322509765625</v>
      </c>
      <c r="E43" s="9"/>
      <c r="F43" s="9" t="s">
        <v>47</v>
      </c>
      <c r="G43" s="7">
        <v>10886308</v>
      </c>
      <c r="H43" s="7">
        <v>0.76930731534957886</v>
      </c>
      <c r="I43" s="7">
        <v>6707.25927734375</v>
      </c>
      <c r="J43" s="7"/>
      <c r="K43" s="7" t="s">
        <v>47</v>
      </c>
      <c r="L43" s="7">
        <v>0.78559499979019165</v>
      </c>
      <c r="M43" s="7">
        <v>0.76930731534957886</v>
      </c>
      <c r="N43" s="7">
        <v>1.0211718829596876</v>
      </c>
      <c r="O43" s="7"/>
      <c r="P43" s="9"/>
      <c r="Q43" s="9"/>
      <c r="R43" s="9"/>
      <c r="S43" s="9"/>
      <c r="T43" s="9"/>
      <c r="U43" s="9"/>
      <c r="V43" s="9"/>
      <c r="W43" s="9" t="s">
        <v>75</v>
      </c>
      <c r="X43" s="9">
        <v>1.2790528747324976</v>
      </c>
      <c r="Y43" s="9">
        <v>3.5680845985263693E-2</v>
      </c>
    </row>
    <row r="44" spans="1:25" x14ac:dyDescent="0.25">
      <c r="A44" s="9" t="s">
        <v>48</v>
      </c>
      <c r="B44" s="9">
        <v>279665.125</v>
      </c>
      <c r="C44" s="9">
        <v>0.94706708192825317</v>
      </c>
      <c r="D44" s="9">
        <v>527.25726318359375</v>
      </c>
      <c r="E44" s="9"/>
      <c r="F44" s="9" t="s">
        <v>48</v>
      </c>
      <c r="G44" s="7">
        <v>18367100</v>
      </c>
      <c r="H44" s="7">
        <v>1.2979556322097778</v>
      </c>
      <c r="I44" s="7">
        <v>7296.0361328125</v>
      </c>
      <c r="J44" s="7"/>
      <c r="K44" s="7" t="s">
        <v>48</v>
      </c>
      <c r="L44" s="7">
        <v>0.94706708192825317</v>
      </c>
      <c r="M44" s="7">
        <v>1.2979556322097778</v>
      </c>
      <c r="N44" s="7"/>
      <c r="O44" s="7">
        <v>1.0436434140852653</v>
      </c>
      <c r="P44" s="9">
        <v>5.8227584890576389E-2</v>
      </c>
      <c r="Q44" s="9">
        <v>2.9113792445288195E-2</v>
      </c>
      <c r="R44" s="9"/>
      <c r="S44" s="9">
        <v>1</v>
      </c>
      <c r="T44" s="9">
        <v>2.7896302561163488E-2</v>
      </c>
      <c r="U44" s="9"/>
      <c r="V44" s="9"/>
      <c r="W44" s="9" t="s">
        <v>61</v>
      </c>
      <c r="X44" s="9">
        <v>0.22757996504164532</v>
      </c>
      <c r="Y44" s="9">
        <v>2.7404413496646757E-2</v>
      </c>
    </row>
    <row r="45" spans="1:25" x14ac:dyDescent="0.25">
      <c r="A45" s="8"/>
      <c r="B45" s="8"/>
      <c r="C45" s="8"/>
      <c r="D45" s="8"/>
      <c r="E45" s="8"/>
      <c r="F45" s="8"/>
      <c r="G45" s="7"/>
      <c r="H45" s="7"/>
      <c r="I45" s="7"/>
      <c r="J45" s="7"/>
      <c r="K45" s="7"/>
      <c r="L45" s="7"/>
      <c r="M45" s="7"/>
      <c r="N45" s="7"/>
      <c r="O45" s="7"/>
      <c r="P45" s="8"/>
      <c r="Q45" s="8"/>
      <c r="R45" s="8"/>
      <c r="S45" s="8"/>
    </row>
    <row r="46" spans="1:25" x14ac:dyDescent="0.25">
      <c r="A46" s="9"/>
      <c r="B46" s="9"/>
      <c r="C46" s="9"/>
      <c r="D46" s="9"/>
      <c r="E46" s="9"/>
      <c r="F46" s="9"/>
      <c r="G46" s="7"/>
      <c r="H46" s="7"/>
      <c r="I46" s="7"/>
      <c r="J46" s="7"/>
      <c r="K46" s="7"/>
      <c r="L46" s="7">
        <v>1.5516738891601563</v>
      </c>
      <c r="M46" s="7">
        <v>1</v>
      </c>
      <c r="N46" s="7">
        <v>1.5516738891601563</v>
      </c>
      <c r="O46" s="7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x14ac:dyDescent="0.25">
      <c r="A47" s="9"/>
      <c r="B47" s="9"/>
      <c r="C47" s="9"/>
      <c r="D47" s="9"/>
      <c r="E47" s="9"/>
      <c r="F47" s="9"/>
      <c r="G47" s="7"/>
      <c r="H47" s="7"/>
      <c r="I47" s="7"/>
      <c r="J47" s="7"/>
      <c r="K47" s="7"/>
      <c r="L47" s="7">
        <v>0.39685261249542236</v>
      </c>
      <c r="M47" s="7">
        <v>1.0831855535507202</v>
      </c>
      <c r="N47" s="7">
        <v>0.36637546650666231</v>
      </c>
      <c r="O47" s="7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x14ac:dyDescent="0.25">
      <c r="A48" s="9"/>
      <c r="B48" s="9"/>
      <c r="C48" s="9"/>
      <c r="D48" s="9"/>
      <c r="E48" s="9"/>
      <c r="F48" s="9"/>
      <c r="G48" s="7"/>
      <c r="H48" s="7"/>
      <c r="I48" s="7"/>
      <c r="J48" s="7"/>
      <c r="K48" s="7"/>
      <c r="L48" s="7">
        <v>0.65679556131362915</v>
      </c>
      <c r="M48" s="7">
        <v>0.94540232419967651</v>
      </c>
      <c r="N48" s="7">
        <v>0.69472598543655439</v>
      </c>
      <c r="O48" s="7"/>
      <c r="P48" s="9"/>
      <c r="Q48" s="9"/>
      <c r="R48" s="9"/>
      <c r="S48" s="9"/>
      <c r="T48" s="9"/>
      <c r="U48" s="5"/>
      <c r="V48" s="5"/>
      <c r="W48" s="5"/>
      <c r="X48" s="5"/>
      <c r="Y48" s="5"/>
    </row>
    <row r="49" spans="1:20" x14ac:dyDescent="0.25">
      <c r="A49" s="10"/>
      <c r="B49" s="10" t="s">
        <v>65</v>
      </c>
      <c r="C49" s="10" t="s">
        <v>66</v>
      </c>
      <c r="D49" s="10" t="s">
        <v>67</v>
      </c>
      <c r="E49" s="9"/>
      <c r="F49" s="9"/>
      <c r="G49" s="11" t="s">
        <v>65</v>
      </c>
      <c r="H49" s="11" t="s">
        <v>66</v>
      </c>
      <c r="I49" s="11" t="s">
        <v>67</v>
      </c>
      <c r="J49" s="7"/>
      <c r="K49" s="7"/>
      <c r="L49" s="7">
        <v>0.31087961792945862</v>
      </c>
      <c r="M49" s="7">
        <v>0.66999518871307373</v>
      </c>
      <c r="N49" s="7">
        <v>0.46400276176101496</v>
      </c>
      <c r="O49" s="7"/>
      <c r="P49" s="9"/>
      <c r="Q49" s="9"/>
      <c r="R49" s="9"/>
      <c r="S49" s="9"/>
      <c r="T49" s="9"/>
    </row>
    <row r="50" spans="1:20" x14ac:dyDescent="0.25">
      <c r="A50" s="9" t="s">
        <v>39</v>
      </c>
      <c r="B50" s="9">
        <v>2203935.25</v>
      </c>
      <c r="C50" s="9">
        <v>1.4640768766403198</v>
      </c>
      <c r="D50" s="9">
        <v>415.91348266601563</v>
      </c>
      <c r="E50" s="9"/>
      <c r="F50" s="9" t="s">
        <v>39</v>
      </c>
      <c r="G50" s="7">
        <v>16273488</v>
      </c>
      <c r="H50" s="7">
        <v>0.96655404567718506</v>
      </c>
      <c r="I50" s="7">
        <v>10122.1923828125</v>
      </c>
      <c r="J50" s="7"/>
      <c r="K50" s="7" t="s">
        <v>39</v>
      </c>
      <c r="L50" s="7">
        <v>1.4640768766403198</v>
      </c>
      <c r="M50" s="7">
        <v>0.96655404567718506</v>
      </c>
      <c r="N50" s="7">
        <v>1.5147387600189097</v>
      </c>
      <c r="O50" s="7"/>
      <c r="P50" s="9"/>
      <c r="Q50" s="9"/>
      <c r="R50" s="9"/>
      <c r="S50" s="9"/>
      <c r="T50" s="9"/>
    </row>
    <row r="51" spans="1:20" x14ac:dyDescent="0.25">
      <c r="A51" s="9" t="s">
        <v>73</v>
      </c>
      <c r="B51" s="9">
        <v>757339.3125</v>
      </c>
      <c r="C51" s="9">
        <v>0.5031014084815979</v>
      </c>
      <c r="D51" s="9">
        <v>415.91348266601563</v>
      </c>
      <c r="E51" s="9"/>
      <c r="F51" s="9" t="s">
        <v>73</v>
      </c>
      <c r="G51" s="7">
        <v>14933576</v>
      </c>
      <c r="H51" s="7">
        <v>0.88697081804275513</v>
      </c>
      <c r="I51" s="7">
        <v>9462.107421875</v>
      </c>
      <c r="J51" s="7"/>
      <c r="K51" s="7" t="s">
        <v>73</v>
      </c>
      <c r="L51" s="7">
        <v>0.5031014084815979</v>
      </c>
      <c r="M51" s="7">
        <v>0.88697081804275513</v>
      </c>
      <c r="N51" s="7">
        <v>0.56721303367316267</v>
      </c>
      <c r="O51" s="7"/>
      <c r="P51" s="9"/>
      <c r="Q51" s="9"/>
      <c r="R51" s="9"/>
      <c r="S51" s="9"/>
      <c r="T51" s="9"/>
    </row>
    <row r="52" spans="1:20" x14ac:dyDescent="0.25">
      <c r="A52" s="9" t="s">
        <v>40</v>
      </c>
      <c r="B52" s="9">
        <v>855016.3125</v>
      </c>
      <c r="C52" s="9">
        <v>0.56798833608627319</v>
      </c>
      <c r="D52" s="9">
        <v>415.91348266601563</v>
      </c>
      <c r="E52" s="9"/>
      <c r="F52" s="9" t="s">
        <v>40</v>
      </c>
      <c r="G52" s="9">
        <v>16902980</v>
      </c>
      <c r="H52" s="9">
        <v>1.0039423704147339</v>
      </c>
      <c r="I52" s="9">
        <v>8787.5185546875</v>
      </c>
      <c r="J52" s="9"/>
      <c r="K52" s="9" t="s">
        <v>40</v>
      </c>
      <c r="L52" s="9">
        <v>0.56798833608627319</v>
      </c>
      <c r="M52" s="9">
        <v>1.0039423704147339</v>
      </c>
      <c r="N52" s="9">
        <v>0.5657579088445428</v>
      </c>
      <c r="O52" s="9">
        <v>0.81778397220014321</v>
      </c>
      <c r="P52" s="9">
        <v>0.49911878517750236</v>
      </c>
      <c r="Q52" s="9">
        <v>0.18864916860862035</v>
      </c>
      <c r="R52" s="9"/>
      <c r="S52" s="9">
        <v>0.7818285074486393</v>
      </c>
      <c r="T52" s="9">
        <v>0.18035484056736631</v>
      </c>
    </row>
    <row r="53" spans="1:20" x14ac:dyDescent="0.25">
      <c r="A53" s="9" t="s">
        <v>42</v>
      </c>
      <c r="B53" s="9">
        <v>687119.3125</v>
      </c>
      <c r="C53" s="9">
        <v>0.45645418763160706</v>
      </c>
      <c r="D53" s="9">
        <v>415.91348266601563</v>
      </c>
      <c r="E53" s="9"/>
      <c r="F53" s="9" t="s">
        <v>42</v>
      </c>
      <c r="G53" s="9">
        <v>11949272</v>
      </c>
      <c r="H53" s="9">
        <v>0.70971983671188354</v>
      </c>
      <c r="I53" s="9">
        <v>8479.0380859375</v>
      </c>
      <c r="J53" s="9"/>
      <c r="K53" s="9" t="s">
        <v>42</v>
      </c>
      <c r="L53" s="9">
        <v>0.45645418763160706</v>
      </c>
      <c r="M53" s="9">
        <v>0.70971983671188354</v>
      </c>
      <c r="N53" s="9">
        <v>0.6431470053681313</v>
      </c>
      <c r="O53" s="9"/>
      <c r="P53" s="9"/>
      <c r="Q53" s="9"/>
      <c r="R53" s="9"/>
      <c r="S53" s="9"/>
      <c r="T53" s="9"/>
    </row>
    <row r="54" spans="1:20" x14ac:dyDescent="0.25">
      <c r="A54" s="9" t="s">
        <v>74</v>
      </c>
      <c r="B54" s="9">
        <v>1092752.25</v>
      </c>
      <c r="C54" s="9">
        <v>0.72591662406921387</v>
      </c>
      <c r="D54" s="9">
        <v>415.91348266601563</v>
      </c>
      <c r="E54" s="9"/>
      <c r="F54" s="9" t="s">
        <v>74</v>
      </c>
      <c r="G54" s="9">
        <v>21960608</v>
      </c>
      <c r="H54" s="9">
        <v>1.3043371438980103</v>
      </c>
      <c r="I54" s="9">
        <v>8901.001953125</v>
      </c>
      <c r="J54" s="9"/>
      <c r="K54" s="9" t="s">
        <v>74</v>
      </c>
      <c r="L54" s="9">
        <v>0.72591662406921387</v>
      </c>
      <c r="M54" s="9">
        <v>1.3043371438980103</v>
      </c>
      <c r="N54" s="9">
        <v>0.55654063634177642</v>
      </c>
      <c r="O54" s="9"/>
      <c r="P54" s="9"/>
      <c r="Q54" s="9"/>
      <c r="R54" s="9"/>
      <c r="S54" s="9"/>
      <c r="T54" s="9"/>
    </row>
    <row r="55" spans="1:20" x14ac:dyDescent="0.25">
      <c r="A55" s="9" t="s">
        <v>43</v>
      </c>
      <c r="B55" s="9">
        <v>1821362.25</v>
      </c>
      <c r="C55" s="9">
        <v>1.2099331617355347</v>
      </c>
      <c r="D55" s="9">
        <v>415.91348266601563</v>
      </c>
      <c r="E55" s="9"/>
      <c r="F55" s="9" t="s">
        <v>43</v>
      </c>
      <c r="G55" s="9">
        <v>17994248</v>
      </c>
      <c r="H55" s="9">
        <v>1.0687575340270996</v>
      </c>
      <c r="I55" s="9">
        <v>8596.66796875</v>
      </c>
      <c r="J55" s="9"/>
      <c r="K55" s="9" t="s">
        <v>43</v>
      </c>
      <c r="L55" s="9">
        <v>1.2099331617355347</v>
      </c>
      <c r="M55" s="9">
        <v>1.0687575340270996</v>
      </c>
      <c r="N55" s="9">
        <v>1.1320932234053898</v>
      </c>
      <c r="O55" s="9"/>
      <c r="P55" s="9"/>
      <c r="Q55" s="9"/>
      <c r="R55" s="9"/>
      <c r="S55" s="9"/>
      <c r="T55" s="9"/>
    </row>
    <row r="56" spans="1:20" x14ac:dyDescent="0.25">
      <c r="A56" s="9" t="s">
        <v>44</v>
      </c>
      <c r="B56" s="9">
        <v>2119415.25</v>
      </c>
      <c r="C56" s="9">
        <v>1.4079301357269287</v>
      </c>
      <c r="D56" s="9">
        <v>415.91348266601563</v>
      </c>
      <c r="E56" s="9"/>
      <c r="F56" s="9" t="s">
        <v>44</v>
      </c>
      <c r="G56" s="9">
        <v>15261508</v>
      </c>
      <c r="H56" s="9">
        <v>0.9064481258392334</v>
      </c>
      <c r="I56" s="9">
        <v>8150.91650390625</v>
      </c>
      <c r="J56" s="9"/>
      <c r="K56" s="9" t="s">
        <v>44</v>
      </c>
      <c r="L56" s="9">
        <v>1.4079301357269287</v>
      </c>
      <c r="M56" s="9">
        <v>0.9064481258392334</v>
      </c>
      <c r="N56" s="9">
        <v>1.5532385092896508</v>
      </c>
      <c r="O56" s="9">
        <v>0.97125484360123715</v>
      </c>
      <c r="P56" s="9">
        <v>0.4633992514592547</v>
      </c>
      <c r="Q56" s="9">
        <v>0.16383637655180455</v>
      </c>
      <c r="R56" s="9"/>
      <c r="S56" s="9">
        <v>0.92855173314545414</v>
      </c>
      <c r="T56" s="9">
        <v>0.1566329912295488</v>
      </c>
    </row>
    <row r="57" spans="1:20" x14ac:dyDescent="0.25">
      <c r="A57" s="9" t="s">
        <v>45</v>
      </c>
      <c r="B57" s="9">
        <v>1505341.25</v>
      </c>
      <c r="C57" s="9">
        <v>1</v>
      </c>
      <c r="D57" s="9">
        <v>415.91348266601563</v>
      </c>
      <c r="E57" s="9"/>
      <c r="F57" s="9" t="s">
        <v>45</v>
      </c>
      <c r="G57" s="9">
        <v>16836604</v>
      </c>
      <c r="H57" s="9">
        <v>1</v>
      </c>
      <c r="I57" s="9">
        <v>7681.869140625</v>
      </c>
      <c r="J57" s="9"/>
      <c r="K57" s="9" t="s">
        <v>45</v>
      </c>
      <c r="L57" s="9">
        <v>1</v>
      </c>
      <c r="M57" s="9">
        <v>1</v>
      </c>
      <c r="N57" s="9">
        <v>1</v>
      </c>
      <c r="O57" s="9"/>
      <c r="P57" s="9"/>
      <c r="Q57" s="9"/>
      <c r="R57" s="9"/>
      <c r="S57" s="9"/>
      <c r="T57" s="9"/>
    </row>
    <row r="58" spans="1:20" x14ac:dyDescent="0.25">
      <c r="A58" s="9" t="s">
        <v>46</v>
      </c>
      <c r="B58" s="9">
        <v>1564063.25</v>
      </c>
      <c r="C58" s="9">
        <v>1.0390090942382813</v>
      </c>
      <c r="D58" s="9">
        <v>415.91348266601563</v>
      </c>
      <c r="E58" s="9"/>
      <c r="F58" s="9" t="s">
        <v>46</v>
      </c>
      <c r="G58" s="9">
        <v>14614264</v>
      </c>
      <c r="H58" s="9">
        <v>0.86800545454025269</v>
      </c>
      <c r="I58" s="9">
        <v>7657.79638671875</v>
      </c>
      <c r="J58" s="9"/>
      <c r="K58" s="9" t="s">
        <v>46</v>
      </c>
      <c r="L58" s="9">
        <v>1.0390090942382813</v>
      </c>
      <c r="M58" s="9">
        <v>0.86800545454025269</v>
      </c>
      <c r="N58" s="9">
        <v>1.1970075634934831</v>
      </c>
      <c r="O58" s="9"/>
      <c r="P58" s="9"/>
      <c r="Q58" s="9"/>
      <c r="R58" s="9"/>
      <c r="S58" s="9"/>
      <c r="T58" s="9"/>
    </row>
    <row r="59" spans="1:20" x14ac:dyDescent="0.25">
      <c r="A59" s="9" t="s">
        <v>47</v>
      </c>
      <c r="B59" s="9">
        <v>1238520.25</v>
      </c>
      <c r="C59" s="9">
        <v>0.8227505087852478</v>
      </c>
      <c r="D59" s="9">
        <v>415.91348266601563</v>
      </c>
      <c r="E59" s="9"/>
      <c r="F59" s="9" t="s">
        <v>47</v>
      </c>
      <c r="G59" s="9">
        <v>14721492</v>
      </c>
      <c r="H59" s="9">
        <v>0.87437421083450317</v>
      </c>
      <c r="I59" s="9">
        <v>7749.947265625</v>
      </c>
      <c r="J59" s="9"/>
      <c r="K59" s="9" t="s">
        <v>47</v>
      </c>
      <c r="L59" s="9">
        <v>0.8227505087852478</v>
      </c>
      <c r="M59" s="9">
        <v>0.87437421083450317</v>
      </c>
      <c r="N59" s="9">
        <v>0.94095925816477854</v>
      </c>
      <c r="O59" s="9"/>
      <c r="P59" s="9"/>
      <c r="Q59" s="9"/>
      <c r="R59" s="9"/>
      <c r="S59" s="9"/>
      <c r="T59" s="9"/>
    </row>
    <row r="60" spans="1:20" x14ac:dyDescent="0.25">
      <c r="A60" s="9" t="s">
        <v>48</v>
      </c>
      <c r="B60" s="9">
        <v>1582367.25</v>
      </c>
      <c r="C60" s="9">
        <v>1.0511684417724609</v>
      </c>
      <c r="D60" s="9">
        <v>415.91348266601563</v>
      </c>
      <c r="E60" s="9"/>
      <c r="F60" s="9" t="s">
        <v>48</v>
      </c>
      <c r="G60" s="9">
        <v>22316964</v>
      </c>
      <c r="H60" s="9">
        <v>1.3255027532577515</v>
      </c>
      <c r="I60" s="9">
        <v>7456.95458984375</v>
      </c>
      <c r="J60" s="9"/>
      <c r="K60" s="9" t="s">
        <v>48</v>
      </c>
      <c r="L60" s="9">
        <v>1.0511684417724609</v>
      </c>
      <c r="M60" s="9">
        <v>1.3255027532577515</v>
      </c>
      <c r="N60" s="9"/>
      <c r="O60" s="9">
        <v>1.045988940552754</v>
      </c>
      <c r="P60" s="9">
        <v>0.13407617482348907</v>
      </c>
      <c r="Q60" s="9">
        <v>6.7038087411744537E-2</v>
      </c>
      <c r="R60" s="9"/>
      <c r="S60" s="9">
        <v>1</v>
      </c>
      <c r="T60" s="9">
        <v>6.4090627360092536E-2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5"/>
    </sheetView>
  </sheetViews>
  <sheetFormatPr defaultRowHeight="15" x14ac:dyDescent="0.25"/>
  <sheetData>
    <row r="1" spans="1:11" x14ac:dyDescent="0.25">
      <c r="B1" t="s">
        <v>58</v>
      </c>
      <c r="C1" t="s">
        <v>90</v>
      </c>
      <c r="D1" t="s">
        <v>59</v>
      </c>
      <c r="E1" t="s">
        <v>91</v>
      </c>
      <c r="F1" t="s">
        <v>60</v>
      </c>
      <c r="G1" t="s">
        <v>92</v>
      </c>
      <c r="H1" t="s">
        <v>75</v>
      </c>
      <c r="I1" t="s">
        <v>93</v>
      </c>
      <c r="J1" t="s">
        <v>61</v>
      </c>
      <c r="K1" t="s">
        <v>94</v>
      </c>
    </row>
    <row r="2" spans="1:11" x14ac:dyDescent="0.25">
      <c r="A2" t="s">
        <v>80</v>
      </c>
      <c r="B2">
        <v>1</v>
      </c>
      <c r="C2">
        <v>0.1736</v>
      </c>
      <c r="D2">
        <v>1.1452</v>
      </c>
      <c r="E2">
        <v>0.113</v>
      </c>
      <c r="F2">
        <v>1.1754</v>
      </c>
      <c r="G2">
        <v>7.3200000000000001E-2</v>
      </c>
      <c r="H2">
        <v>1.1198999999999999</v>
      </c>
      <c r="I2">
        <v>9.2799999999999994E-2</v>
      </c>
      <c r="J2">
        <v>1.0939000000000001</v>
      </c>
      <c r="K2">
        <v>0.13639999999999999</v>
      </c>
    </row>
    <row r="3" spans="1:11" x14ac:dyDescent="0.25">
      <c r="A3" t="s">
        <v>82</v>
      </c>
      <c r="B3">
        <v>1</v>
      </c>
      <c r="C3">
        <v>0.17169999999999999</v>
      </c>
      <c r="D3">
        <v>0.21609999999999999</v>
      </c>
      <c r="E3">
        <v>2.3699999999999999E-2</v>
      </c>
      <c r="F3">
        <v>0.26290000000000002</v>
      </c>
      <c r="G3">
        <v>3.1E-2</v>
      </c>
      <c r="H3">
        <v>3.6823000000000001</v>
      </c>
      <c r="I3">
        <v>1.1892</v>
      </c>
      <c r="J3">
        <v>0.72099999999999997</v>
      </c>
      <c r="K3">
        <v>0.1234</v>
      </c>
    </row>
    <row r="4" spans="1:11" x14ac:dyDescent="0.25">
      <c r="A4" t="s">
        <v>84</v>
      </c>
      <c r="B4">
        <v>1</v>
      </c>
      <c r="C4">
        <v>8.5800000000000001E-2</v>
      </c>
      <c r="D4">
        <v>0.51890000000000003</v>
      </c>
      <c r="E4">
        <v>7.0800000000000002E-2</v>
      </c>
      <c r="F4">
        <v>0.74329999999999996</v>
      </c>
      <c r="G4">
        <v>3.44E-2</v>
      </c>
      <c r="H4">
        <v>1.6768000000000001</v>
      </c>
      <c r="I4">
        <v>0.35639999999999999</v>
      </c>
      <c r="J4">
        <v>0.69750000000000001</v>
      </c>
      <c r="K4">
        <v>5.16E-2</v>
      </c>
    </row>
    <row r="5" spans="1:11" x14ac:dyDescent="0.25">
      <c r="A5" t="s">
        <v>86</v>
      </c>
      <c r="B5">
        <v>1</v>
      </c>
      <c r="C5">
        <v>0.24640000000000001</v>
      </c>
      <c r="D5">
        <v>1.1845000000000001</v>
      </c>
      <c r="E5">
        <v>3.9E-2</v>
      </c>
      <c r="F5">
        <v>3.0268000000000002</v>
      </c>
      <c r="G5">
        <v>0.4289</v>
      </c>
      <c r="H5">
        <v>8.5457999999999998</v>
      </c>
      <c r="I5">
        <v>0.66479999999999995</v>
      </c>
      <c r="J5">
        <v>1.0669999999999999</v>
      </c>
      <c r="K5">
        <v>0.17829999999999999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opLeftCell="G1" workbookViewId="0">
      <selection activeCell="A9" sqref="A9"/>
    </sheetView>
  </sheetViews>
  <sheetFormatPr defaultRowHeight="15" x14ac:dyDescent="0.25"/>
  <cols>
    <col min="1" max="1" width="10.42578125" customWidth="1"/>
  </cols>
  <sheetData>
    <row r="1" spans="1:25" x14ac:dyDescent="0.25">
      <c r="B1" t="s">
        <v>58</v>
      </c>
      <c r="C1" t="s">
        <v>102</v>
      </c>
      <c r="D1" t="s">
        <v>59</v>
      </c>
      <c r="E1" t="s">
        <v>91</v>
      </c>
      <c r="F1" t="s">
        <v>60</v>
      </c>
      <c r="G1" t="s">
        <v>95</v>
      </c>
      <c r="H1" t="s">
        <v>75</v>
      </c>
      <c r="I1" t="s">
        <v>93</v>
      </c>
      <c r="J1" t="s">
        <v>61</v>
      </c>
      <c r="K1" t="s">
        <v>33</v>
      </c>
      <c r="N1" t="s">
        <v>96</v>
      </c>
      <c r="O1" t="s">
        <v>33</v>
      </c>
      <c r="P1" t="s">
        <v>103</v>
      </c>
      <c r="R1" t="s">
        <v>104</v>
      </c>
      <c r="S1" t="s">
        <v>33</v>
      </c>
      <c r="T1" t="s">
        <v>103</v>
      </c>
      <c r="W1" t="s">
        <v>99</v>
      </c>
      <c r="X1" t="s">
        <v>33</v>
      </c>
      <c r="Y1" t="s">
        <v>105</v>
      </c>
    </row>
    <row r="2" spans="1:25" x14ac:dyDescent="0.25">
      <c r="A2" t="s">
        <v>96</v>
      </c>
      <c r="B2">
        <v>1</v>
      </c>
      <c r="C2">
        <v>0.15959999999999999</v>
      </c>
      <c r="D2">
        <v>1.1257999999999999</v>
      </c>
      <c r="E2">
        <v>0.14219999999999999</v>
      </c>
      <c r="F2">
        <v>0.56910000000000005</v>
      </c>
      <c r="G2">
        <v>2.63E-2</v>
      </c>
      <c r="H2">
        <v>0.77880000000000005</v>
      </c>
      <c r="I2">
        <v>0.1231</v>
      </c>
      <c r="J2">
        <v>0.73880000000000001</v>
      </c>
      <c r="K2">
        <v>8.1699999999999995E-2</v>
      </c>
      <c r="M2" t="s">
        <v>58</v>
      </c>
      <c r="N2">
        <v>1</v>
      </c>
      <c r="O2">
        <v>0.15959999999999999</v>
      </c>
      <c r="P2">
        <v>3</v>
      </c>
      <c r="R2">
        <v>1</v>
      </c>
      <c r="S2">
        <v>0.20080000000000001</v>
      </c>
      <c r="T2">
        <v>4</v>
      </c>
      <c r="W2">
        <v>1</v>
      </c>
      <c r="X2">
        <v>7.7499999999999999E-2</v>
      </c>
      <c r="Y2">
        <v>3</v>
      </c>
    </row>
    <row r="3" spans="1:25" x14ac:dyDescent="0.25">
      <c r="A3" t="s">
        <v>97</v>
      </c>
      <c r="B3">
        <v>1</v>
      </c>
      <c r="C3">
        <v>0.20080000000000001</v>
      </c>
      <c r="D3">
        <v>0.59660000000000002</v>
      </c>
      <c r="E3">
        <v>7.6100000000000001E-2</v>
      </c>
      <c r="F3">
        <v>1.2256</v>
      </c>
      <c r="G3">
        <v>0.1033</v>
      </c>
      <c r="H3">
        <v>0.76939999999999997</v>
      </c>
      <c r="I3">
        <v>6.6400000000000001E-2</v>
      </c>
      <c r="J3">
        <v>1.2097</v>
      </c>
      <c r="K3">
        <v>0.13769999999999999</v>
      </c>
      <c r="M3" t="s">
        <v>59</v>
      </c>
      <c r="N3">
        <v>1.1257999999999999</v>
      </c>
      <c r="O3">
        <v>0.14219999999999999</v>
      </c>
      <c r="P3">
        <v>3</v>
      </c>
      <c r="R3">
        <v>0.59660000000000002</v>
      </c>
      <c r="S3">
        <v>7.6100000000000001E-2</v>
      </c>
      <c r="T3">
        <v>4</v>
      </c>
      <c r="W3">
        <v>1.0148999999999999</v>
      </c>
      <c r="X3">
        <v>0.14680000000000001</v>
      </c>
      <c r="Y3">
        <v>3</v>
      </c>
    </row>
    <row r="4" spans="1:25" x14ac:dyDescent="0.25">
      <c r="A4" t="s">
        <v>98</v>
      </c>
      <c r="B4">
        <v>1</v>
      </c>
      <c r="C4">
        <v>0.10390000000000001</v>
      </c>
      <c r="D4">
        <v>1.1124000000000001</v>
      </c>
      <c r="E4">
        <v>0.13300000000000001</v>
      </c>
      <c r="F4">
        <v>0.87980000000000003</v>
      </c>
      <c r="G4">
        <v>2.76E-2</v>
      </c>
      <c r="H4">
        <v>1.0630999999999999</v>
      </c>
      <c r="I4">
        <v>0.1424</v>
      </c>
      <c r="J4">
        <v>0.97640000000000005</v>
      </c>
      <c r="K4">
        <v>3.7900000000000003E-2</v>
      </c>
      <c r="M4" t="s">
        <v>60</v>
      </c>
      <c r="N4">
        <v>0.56910000000000005</v>
      </c>
      <c r="O4">
        <v>2.63E-2</v>
      </c>
      <c r="P4">
        <v>4</v>
      </c>
      <c r="R4">
        <v>1.2256</v>
      </c>
      <c r="S4">
        <v>0.1033</v>
      </c>
      <c r="T4">
        <v>4</v>
      </c>
      <c r="W4">
        <v>0.69279999999999997</v>
      </c>
      <c r="X4">
        <v>2.9399999999999999E-2</v>
      </c>
      <c r="Y4">
        <v>4</v>
      </c>
    </row>
    <row r="5" spans="1:25" x14ac:dyDescent="0.25">
      <c r="A5" t="s">
        <v>99</v>
      </c>
      <c r="B5">
        <v>1</v>
      </c>
      <c r="C5">
        <v>7.7499999999999999E-2</v>
      </c>
      <c r="D5">
        <v>1.0148999999999999</v>
      </c>
      <c r="E5">
        <v>0.14680000000000001</v>
      </c>
      <c r="F5">
        <v>0.69279999999999997</v>
      </c>
      <c r="G5">
        <v>2.9399999999999999E-2</v>
      </c>
      <c r="H5">
        <v>0.83840000000000003</v>
      </c>
      <c r="I5">
        <v>9.8400000000000001E-2</v>
      </c>
      <c r="J5">
        <v>1.0706</v>
      </c>
      <c r="K5">
        <v>0.1085</v>
      </c>
      <c r="M5" t="s">
        <v>75</v>
      </c>
      <c r="N5">
        <v>0.77880000000000005</v>
      </c>
      <c r="O5">
        <v>0.1231</v>
      </c>
      <c r="P5">
        <v>4</v>
      </c>
      <c r="R5">
        <v>0.76939999999999997</v>
      </c>
      <c r="S5">
        <v>6.6400000000000001E-2</v>
      </c>
      <c r="T5">
        <v>4</v>
      </c>
      <c r="W5">
        <v>0.83840000000000003</v>
      </c>
      <c r="X5">
        <v>9.8400000000000001E-2</v>
      </c>
      <c r="Y5">
        <v>3</v>
      </c>
    </row>
    <row r="6" spans="1:25" x14ac:dyDescent="0.25">
      <c r="A6" t="s">
        <v>100</v>
      </c>
      <c r="B6">
        <v>1</v>
      </c>
      <c r="C6">
        <v>9.7799999999999998E-2</v>
      </c>
      <c r="D6">
        <v>1.2037</v>
      </c>
      <c r="E6">
        <v>5.7599999999999998E-2</v>
      </c>
      <c r="F6">
        <v>0.94389999999999996</v>
      </c>
      <c r="G6">
        <v>8.6599999999999996E-2</v>
      </c>
      <c r="H6">
        <v>1.1122000000000001</v>
      </c>
      <c r="I6">
        <v>2.07E-2</v>
      </c>
      <c r="J6">
        <v>1.0951</v>
      </c>
      <c r="K6">
        <v>0.09</v>
      </c>
      <c r="M6" t="s">
        <v>61</v>
      </c>
      <c r="N6">
        <v>0.73880000000000001</v>
      </c>
      <c r="O6">
        <v>8.1699999999999995E-2</v>
      </c>
      <c r="P6">
        <v>4</v>
      </c>
      <c r="R6">
        <v>1.2097</v>
      </c>
      <c r="S6">
        <v>0.13769999999999999</v>
      </c>
      <c r="T6">
        <v>4</v>
      </c>
      <c r="W6">
        <v>1.0706</v>
      </c>
      <c r="X6">
        <v>0.1085</v>
      </c>
      <c r="Y6">
        <v>4</v>
      </c>
    </row>
    <row r="7" spans="1:25" x14ac:dyDescent="0.25">
      <c r="A7" t="s">
        <v>101</v>
      </c>
      <c r="B7">
        <v>1</v>
      </c>
      <c r="C7">
        <v>0.11020000000000001</v>
      </c>
      <c r="D7">
        <v>1.0881000000000001</v>
      </c>
      <c r="E7">
        <v>9.4E-2</v>
      </c>
      <c r="F7">
        <v>0.96440000000000003</v>
      </c>
      <c r="G7">
        <v>6.6600000000000006E-2</v>
      </c>
      <c r="H7">
        <v>1.1614</v>
      </c>
      <c r="I7">
        <v>0.1009</v>
      </c>
      <c r="J7">
        <v>1.0042</v>
      </c>
      <c r="K7">
        <v>9.5899999999999999E-2</v>
      </c>
    </row>
    <row r="9" spans="1:25" x14ac:dyDescent="0.25">
      <c r="A9" t="s">
        <v>106</v>
      </c>
      <c r="B9">
        <v>3</v>
      </c>
      <c r="D9">
        <v>3</v>
      </c>
      <c r="F9">
        <v>4</v>
      </c>
      <c r="H9">
        <v>4</v>
      </c>
      <c r="J9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3a</vt:lpstr>
      <vt:lpstr>Figure3b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Childers</dc:creator>
  <cp:lastModifiedBy>Storey</cp:lastModifiedBy>
  <dcterms:created xsi:type="dcterms:W3CDTF">2019-05-02T18:19:34Z</dcterms:created>
  <dcterms:modified xsi:type="dcterms:W3CDTF">2019-05-02T21:00:32Z</dcterms:modified>
</cp:coreProperties>
</file>