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T-qPCR" sheetId="1" r:id="rId1"/>
    <sheet name="log2FC" sheetId="2" r:id="rId2"/>
  </sheets>
  <calcPr calcId="145621"/>
</workbook>
</file>

<file path=xl/calcChain.xml><?xml version="1.0" encoding="utf-8"?>
<calcChain xmlns="http://schemas.openxmlformats.org/spreadsheetml/2006/main">
  <c r="G61" i="1" l="1"/>
  <c r="H61" i="1" s="1"/>
  <c r="G60" i="1"/>
  <c r="H60" i="1" s="1"/>
  <c r="H58" i="1"/>
  <c r="G58" i="1"/>
  <c r="G57" i="1"/>
  <c r="H57" i="1" s="1"/>
  <c r="G55" i="1"/>
  <c r="H55" i="1" s="1"/>
  <c r="G54" i="1"/>
  <c r="H54" i="1" s="1"/>
  <c r="G52" i="1"/>
  <c r="H52" i="1" s="1"/>
  <c r="G50" i="1"/>
  <c r="H50" i="1" s="1"/>
  <c r="G49" i="1"/>
  <c r="H49" i="1" s="1"/>
  <c r="G48" i="1"/>
  <c r="H48" i="1" s="1"/>
  <c r="H47" i="1"/>
  <c r="G47" i="1"/>
  <c r="H45" i="1"/>
  <c r="G45" i="1"/>
  <c r="G44" i="1"/>
  <c r="H44" i="1" s="1"/>
  <c r="G43" i="1"/>
  <c r="H43" i="1" s="1"/>
  <c r="G41" i="1"/>
  <c r="H41" i="1" s="1"/>
  <c r="H40" i="1"/>
  <c r="G40" i="1"/>
  <c r="H39" i="1"/>
  <c r="G39" i="1"/>
  <c r="G38" i="1"/>
  <c r="H38" i="1" s="1"/>
  <c r="H37" i="1"/>
  <c r="G37" i="1"/>
  <c r="G35" i="1"/>
  <c r="H35" i="1" s="1"/>
  <c r="G34" i="1"/>
  <c r="H34" i="1" s="1"/>
  <c r="G33" i="1"/>
  <c r="H33" i="1" s="1"/>
  <c r="G32" i="1"/>
  <c r="H32" i="1" s="1"/>
  <c r="H31" i="1"/>
  <c r="G31" i="1"/>
  <c r="H30" i="1"/>
  <c r="G30" i="1"/>
  <c r="H29" i="1"/>
  <c r="G29" i="1"/>
  <c r="G27" i="1"/>
  <c r="H27" i="1" s="1"/>
  <c r="G26" i="1"/>
  <c r="H26" i="1" s="1"/>
  <c r="G25" i="1"/>
  <c r="H25" i="1" s="1"/>
  <c r="G24" i="1"/>
  <c r="H24" i="1" s="1"/>
  <c r="G22" i="1"/>
  <c r="H22" i="1" s="1"/>
  <c r="G21" i="1"/>
  <c r="H21" i="1" s="1"/>
  <c r="G19" i="1"/>
  <c r="H19" i="1" s="1"/>
  <c r="H18" i="1"/>
  <c r="G18" i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I32" i="1" l="1"/>
  <c r="J32" i="1" s="1"/>
  <c r="I2" i="1"/>
  <c r="J5" i="1" s="1"/>
  <c r="J6" i="1"/>
  <c r="I8" i="1"/>
  <c r="J12" i="1" s="1"/>
  <c r="I14" i="1"/>
  <c r="J18" i="1" s="1"/>
  <c r="I44" i="1"/>
  <c r="J44" i="1"/>
  <c r="J15" i="1"/>
  <c r="J16" i="1"/>
  <c r="J45" i="1"/>
  <c r="J17" i="1"/>
  <c r="J4" i="1"/>
  <c r="J7" i="1"/>
  <c r="J11" i="1"/>
  <c r="J19" i="1"/>
  <c r="I20" i="1"/>
  <c r="J22" i="1" s="1"/>
  <c r="I50" i="1"/>
  <c r="J54" i="1" s="1"/>
  <c r="J50" i="1"/>
  <c r="J33" i="1"/>
  <c r="J37" i="1"/>
  <c r="J41" i="1"/>
  <c r="J47" i="1"/>
  <c r="J48" i="1"/>
  <c r="J49" i="1"/>
  <c r="J35" i="1"/>
  <c r="J10" i="1"/>
  <c r="J13" i="1"/>
  <c r="J26" i="1"/>
  <c r="I26" i="1"/>
  <c r="J30" i="1" s="1"/>
  <c r="I56" i="1"/>
  <c r="J57" i="1" s="1"/>
  <c r="J27" i="1"/>
  <c r="J34" i="1"/>
  <c r="I38" i="1"/>
  <c r="J38" i="1" s="1"/>
  <c r="J40" i="1"/>
  <c r="J58" i="1"/>
  <c r="J29" i="1"/>
  <c r="J60" i="1"/>
  <c r="J61" i="1"/>
  <c r="L56" i="1" l="1"/>
  <c r="K56" i="1"/>
  <c r="L5" i="1"/>
  <c r="K5" i="1"/>
  <c r="L32" i="1"/>
  <c r="K32" i="1"/>
  <c r="L17" i="1"/>
  <c r="K17" i="1"/>
  <c r="L11" i="1"/>
  <c r="K11" i="1"/>
  <c r="J39" i="1"/>
  <c r="K38" i="1" s="1"/>
  <c r="L59" i="1"/>
  <c r="K59" i="1"/>
  <c r="J14" i="1"/>
  <c r="J8" i="1"/>
  <c r="K50" i="1"/>
  <c r="L50" i="1"/>
  <c r="J31" i="1"/>
  <c r="K29" i="1" s="1"/>
  <c r="J3" i="1"/>
  <c r="L26" i="1"/>
  <c r="K26" i="1"/>
  <c r="L47" i="1"/>
  <c r="K47" i="1"/>
  <c r="J43" i="1"/>
  <c r="K41" i="1" s="1"/>
  <c r="J24" i="1"/>
  <c r="J52" i="1"/>
  <c r="J21" i="1"/>
  <c r="K44" i="1"/>
  <c r="L44" i="1"/>
  <c r="L35" i="1"/>
  <c r="K35" i="1"/>
  <c r="J55" i="1"/>
  <c r="K53" i="1" s="1"/>
  <c r="J25" i="1"/>
  <c r="L41" i="1" l="1"/>
  <c r="L8" i="1"/>
  <c r="K8" i="1"/>
  <c r="L29" i="1"/>
  <c r="K2" i="1"/>
  <c r="L2" i="1"/>
  <c r="K14" i="1"/>
  <c r="L14" i="1"/>
  <c r="L53" i="1"/>
  <c r="L38" i="1"/>
  <c r="L20" i="1"/>
  <c r="K20" i="1"/>
  <c r="L23" i="1"/>
  <c r="K23" i="1"/>
</calcChain>
</file>

<file path=xl/sharedStrings.xml><?xml version="1.0" encoding="utf-8"?>
<sst xmlns="http://schemas.openxmlformats.org/spreadsheetml/2006/main" count="147" uniqueCount="61">
  <si>
    <t>Group</t>
    <phoneticPr fontId="1" type="noConversion"/>
  </si>
  <si>
    <t>Unigene</t>
    <phoneticPr fontId="1" type="noConversion"/>
  </si>
  <si>
    <t>Direction</t>
    <phoneticPr fontId="1" type="noConversion"/>
  </si>
  <si>
    <t>Sample</t>
    <phoneticPr fontId="1" type="noConversion"/>
  </si>
  <si>
    <t>Ct of sample</t>
    <phoneticPr fontId="1" type="noConversion"/>
  </si>
  <si>
    <t>Ct of PED1</t>
    <phoneticPr fontId="1" type="noConversion"/>
  </si>
  <si>
    <t>△Ct</t>
    <phoneticPr fontId="3" type="noConversion"/>
  </si>
  <si>
    <t>2-△Ct</t>
    <phoneticPr fontId="3" type="noConversion"/>
  </si>
  <si>
    <t>Average of 2-△Ct</t>
    <phoneticPr fontId="3" type="noConversion"/>
  </si>
  <si>
    <t>2-△△Ct</t>
    <phoneticPr fontId="3" type="noConversion"/>
  </si>
  <si>
    <t>Average of 2-△△Ct</t>
    <phoneticPr fontId="3" type="noConversion"/>
  </si>
  <si>
    <t>sd</t>
    <phoneticPr fontId="3" type="noConversion"/>
  </si>
  <si>
    <t>BU</t>
    <phoneticPr fontId="1" type="noConversion"/>
  </si>
  <si>
    <t>CL286.Contig12_All</t>
  </si>
  <si>
    <t>Upright</t>
    <phoneticPr fontId="1" type="noConversion"/>
  </si>
  <si>
    <t>BU1</t>
    <phoneticPr fontId="1" type="noConversion"/>
  </si>
  <si>
    <t xml:space="preserve"> </t>
    <phoneticPr fontId="3" type="noConversion"/>
  </si>
  <si>
    <t>BU2</t>
    <phoneticPr fontId="1" type="noConversion"/>
  </si>
  <si>
    <t>BU3</t>
    <phoneticPr fontId="1" type="noConversion"/>
  </si>
  <si>
    <t>Inversion</t>
    <phoneticPr fontId="1" type="noConversion"/>
  </si>
  <si>
    <t>BI1</t>
    <phoneticPr fontId="1" type="noConversion"/>
  </si>
  <si>
    <t>BI2</t>
  </si>
  <si>
    <t>BI3</t>
  </si>
  <si>
    <t>CL15009.Contig3_All</t>
  </si>
  <si>
    <t>Upright</t>
    <phoneticPr fontId="1" type="noConversion"/>
  </si>
  <si>
    <t>BU1</t>
    <phoneticPr fontId="1" type="noConversion"/>
  </si>
  <si>
    <t>BU2</t>
    <phoneticPr fontId="1" type="noConversion"/>
  </si>
  <si>
    <t>CL18795.Contig1_All</t>
  </si>
  <si>
    <t>CL12290.Contig2_All</t>
  </si>
  <si>
    <t>Unigene38428_All</t>
  </si>
  <si>
    <t>BI</t>
    <phoneticPr fontId="1" type="noConversion"/>
  </si>
  <si>
    <t>CL19486.Contig4_All</t>
  </si>
  <si>
    <t>CL8043.Contig5_All</t>
  </si>
  <si>
    <t>CU</t>
    <phoneticPr fontId="1" type="noConversion"/>
  </si>
  <si>
    <t>CL303.Contig22_All</t>
  </si>
  <si>
    <t>CU1</t>
    <phoneticPr fontId="1" type="noConversion"/>
  </si>
  <si>
    <t>CU2</t>
  </si>
  <si>
    <t>CU3</t>
  </si>
  <si>
    <t>CI1</t>
    <phoneticPr fontId="1" type="noConversion"/>
  </si>
  <si>
    <t>CI2</t>
  </si>
  <si>
    <t>CI3</t>
  </si>
  <si>
    <t>CI</t>
    <phoneticPr fontId="1" type="noConversion"/>
  </si>
  <si>
    <t>CL1326.Contig2_All</t>
  </si>
  <si>
    <t>Unigene17015_All</t>
  </si>
  <si>
    <t>ReadsMeanBI</t>
  </si>
  <si>
    <t>baseMeanBI</t>
  </si>
  <si>
    <t>P-value</t>
  </si>
  <si>
    <t>FDR</t>
  </si>
  <si>
    <t>down</t>
  </si>
  <si>
    <t>up</t>
  </si>
  <si>
    <t>ReadsMeanCI</t>
  </si>
  <si>
    <t>baseMeanCI</t>
  </si>
  <si>
    <t>ReadsMeanBU</t>
    <phoneticPr fontId="1" type="noConversion"/>
  </si>
  <si>
    <t>baseMeanBU</t>
    <phoneticPr fontId="1" type="noConversion"/>
  </si>
  <si>
    <t>Up-Down-Regulation(BI/BU)</t>
    <phoneticPr fontId="1" type="noConversion"/>
  </si>
  <si>
    <t>ReadsMeanCU</t>
    <phoneticPr fontId="1" type="noConversion"/>
  </si>
  <si>
    <t>baseMeanCU</t>
    <phoneticPr fontId="1" type="noConversion"/>
  </si>
  <si>
    <t>Up-Down-Regulation(CI/CU)</t>
    <phoneticPr fontId="1" type="noConversion"/>
  </si>
  <si>
    <t>Length</t>
    <phoneticPr fontId="1" type="noConversion"/>
  </si>
  <si>
    <t>log2FlodChange(CI/CU)</t>
    <phoneticPr fontId="1" type="noConversion"/>
  </si>
  <si>
    <t>log2FlodChange(BI/BU)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</si>
</sst>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Border="1" applyAlignment="1">
      <alignment vertical="center"/>
    </xf>
    <xf numFmtId="0" fontId="4" fillId="0" borderId="0" xfId="0" applyFont="1"/>
    <xf numFmtId="176" fontId="0" fillId="0" borderId="0" xfId="0" applyNumberFormat="1"/>
    <xf numFmtId="176" fontId="0" fillId="0" borderId="0" xfId="0" applyNumberFormat="1" applyFont="1"/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N14" sqref="N14"/>
    </sheetView>
  </sheetViews>
  <sheetFormatPr defaultRowHeight="13.5" x14ac:dyDescent="0.15"/>
  <cols>
    <col min="1" max="1" width="5.875" customWidth="1"/>
    <col min="2" max="2" width="20.125" customWidth="1"/>
    <col min="3" max="3" width="10.5" customWidth="1"/>
    <col min="4" max="4" width="7" customWidth="1"/>
    <col min="5" max="5" width="9.875" customWidth="1"/>
    <col min="6" max="6" width="11.375" customWidth="1"/>
    <col min="10" max="10" width="11" customWidth="1"/>
    <col min="11" max="11" width="10.125" customWidth="1"/>
  </cols>
  <sheetData>
    <row r="1" spans="1:12" ht="14.2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25" x14ac:dyDescent="0.15">
      <c r="A2" t="s">
        <v>12</v>
      </c>
      <c r="B2" s="2" t="s">
        <v>13</v>
      </c>
      <c r="C2" t="s">
        <v>14</v>
      </c>
      <c r="D2" t="s">
        <v>15</v>
      </c>
      <c r="E2" s="3" t="s">
        <v>16</v>
      </c>
      <c r="F2">
        <v>20.73</v>
      </c>
      <c r="I2">
        <f>AVERAGE(H2:H4)</f>
        <v>0.94635614541001778</v>
      </c>
      <c r="K2">
        <f>AVERAGE(J2:J4)</f>
        <v>1</v>
      </c>
      <c r="L2" s="4">
        <f>_xlfn.STDEV.S(J2:J4)</f>
        <v>0.5851555996789114</v>
      </c>
    </row>
    <row r="3" spans="1:12" ht="14.25" x14ac:dyDescent="0.15">
      <c r="D3" t="s">
        <v>17</v>
      </c>
      <c r="E3" s="3">
        <v>21.76</v>
      </c>
      <c r="F3">
        <v>20.91</v>
      </c>
      <c r="G3">
        <f t="shared" ref="G3:G61" si="0">E3-F3</f>
        <v>0.85000000000000142</v>
      </c>
      <c r="H3">
        <f t="shared" ref="H3:H61" si="1">POWER(2,-G3)</f>
        <v>0.55478473603392198</v>
      </c>
      <c r="J3">
        <f t="shared" ref="J3:J6" si="2">H3/$I$2</f>
        <v>0.58623250741776101</v>
      </c>
      <c r="L3" s="4"/>
    </row>
    <row r="4" spans="1:12" ht="14.25" x14ac:dyDescent="0.15">
      <c r="D4" t="s">
        <v>18</v>
      </c>
      <c r="E4" s="3">
        <v>20.47</v>
      </c>
      <c r="F4">
        <v>20.89</v>
      </c>
      <c r="G4">
        <f t="shared" si="0"/>
        <v>-0.42000000000000171</v>
      </c>
      <c r="H4">
        <f t="shared" si="1"/>
        <v>1.3379275547861136</v>
      </c>
      <c r="J4">
        <f t="shared" si="2"/>
        <v>1.413767492582239</v>
      </c>
      <c r="L4" s="4"/>
    </row>
    <row r="5" spans="1:12" ht="14.25" x14ac:dyDescent="0.15">
      <c r="C5" t="s">
        <v>19</v>
      </c>
      <c r="D5" t="s">
        <v>20</v>
      </c>
      <c r="E5" s="3">
        <v>24.26</v>
      </c>
      <c r="F5">
        <v>19.88</v>
      </c>
      <c r="G5">
        <f t="shared" si="0"/>
        <v>4.3800000000000026</v>
      </c>
      <c r="H5">
        <f t="shared" si="1"/>
        <v>4.802734941525031E-2</v>
      </c>
      <c r="J5">
        <f t="shared" si="2"/>
        <v>5.0749762283671764E-2</v>
      </c>
      <c r="K5" s="5">
        <f>AVERAGE(J5:J7)</f>
        <v>3.6770288199906527E-2</v>
      </c>
      <c r="L5" s="5">
        <f>_xlfn.STDEV.S(J5:J7)</f>
        <v>1.3558749388536342E-2</v>
      </c>
    </row>
    <row r="6" spans="1:12" ht="14.25" x14ac:dyDescent="0.15">
      <c r="D6" t="s">
        <v>21</v>
      </c>
      <c r="E6" s="3">
        <v>25.61</v>
      </c>
      <c r="F6">
        <v>20.73</v>
      </c>
      <c r="G6">
        <f t="shared" si="0"/>
        <v>4.879999999999999</v>
      </c>
      <c r="H6">
        <f t="shared" si="1"/>
        <v>3.3960464453939347E-2</v>
      </c>
      <c r="J6">
        <f t="shared" si="2"/>
        <v>3.588550105438968E-2</v>
      </c>
      <c r="L6" s="4"/>
    </row>
    <row r="7" spans="1:12" ht="14.25" x14ac:dyDescent="0.15">
      <c r="D7" t="s">
        <v>22</v>
      </c>
      <c r="E7" s="3">
        <v>24.74</v>
      </c>
      <c r="F7">
        <v>19.260000000000002</v>
      </c>
      <c r="G7">
        <f t="shared" si="0"/>
        <v>5.4799999999999969</v>
      </c>
      <c r="H7">
        <f t="shared" si="1"/>
        <v>2.2405550750247354E-2</v>
      </c>
      <c r="J7">
        <f>H7/$I$2</f>
        <v>2.3675601261658144E-2</v>
      </c>
      <c r="L7" s="4"/>
    </row>
    <row r="8" spans="1:12" x14ac:dyDescent="0.15">
      <c r="B8" s="2" t="s">
        <v>23</v>
      </c>
      <c r="C8" t="s">
        <v>24</v>
      </c>
      <c r="D8" t="s">
        <v>25</v>
      </c>
      <c r="E8">
        <v>22.07</v>
      </c>
      <c r="F8">
        <v>20.73</v>
      </c>
      <c r="G8">
        <f t="shared" si="0"/>
        <v>1.3399999999999999</v>
      </c>
      <c r="H8">
        <f t="shared" si="1"/>
        <v>0.39502065593168867</v>
      </c>
      <c r="I8">
        <f>AVERAGE(H8:H10)</f>
        <v>0.28589867561416277</v>
      </c>
      <c r="J8">
        <f>H8/$I$8</f>
        <v>1.3816806079395503</v>
      </c>
      <c r="K8">
        <f>AVERAGE(J8:J10)</f>
        <v>1</v>
      </c>
      <c r="L8" s="4">
        <f>_xlfn.STDEV.S(J8:J10)</f>
        <v>0.53977789224291994</v>
      </c>
    </row>
    <row r="9" spans="1:12" x14ac:dyDescent="0.15">
      <c r="D9" t="s">
        <v>26</v>
      </c>
      <c r="F9">
        <v>20.91</v>
      </c>
      <c r="L9" s="4"/>
    </row>
    <row r="10" spans="1:12" x14ac:dyDescent="0.15">
      <c r="D10" t="s">
        <v>18</v>
      </c>
      <c r="E10">
        <v>23.39</v>
      </c>
      <c r="F10">
        <v>20.89</v>
      </c>
      <c r="G10">
        <f t="shared" si="0"/>
        <v>2.5</v>
      </c>
      <c r="H10">
        <f t="shared" si="1"/>
        <v>0.17677669529663687</v>
      </c>
      <c r="J10">
        <f t="shared" ref="J10:J13" si="3">H10/$I$8</f>
        <v>0.61831939206044984</v>
      </c>
      <c r="L10" s="4"/>
    </row>
    <row r="11" spans="1:12" x14ac:dyDescent="0.15">
      <c r="C11" t="s">
        <v>19</v>
      </c>
      <c r="D11" t="s">
        <v>20</v>
      </c>
      <c r="E11">
        <v>25.58</v>
      </c>
      <c r="F11">
        <v>19.88</v>
      </c>
      <c r="G11">
        <f t="shared" si="0"/>
        <v>5.6999999999999993</v>
      </c>
      <c r="H11">
        <f t="shared" si="1"/>
        <v>1.9236631458514335E-2</v>
      </c>
      <c r="J11">
        <f t="shared" si="3"/>
        <v>6.7284786881892766E-2</v>
      </c>
      <c r="K11" s="4">
        <f>AVERAGE(J11:J13)</f>
        <v>0.15475253255131616</v>
      </c>
      <c r="L11" s="4">
        <f>_xlfn.STDEV.S(J11:J13)</f>
        <v>9.0309754404916287E-2</v>
      </c>
    </row>
    <row r="12" spans="1:12" x14ac:dyDescent="0.15">
      <c r="D12" t="s">
        <v>21</v>
      </c>
      <c r="E12">
        <v>24.55</v>
      </c>
      <c r="F12">
        <v>20.73</v>
      </c>
      <c r="G12">
        <f t="shared" si="0"/>
        <v>3.8200000000000003</v>
      </c>
      <c r="H12">
        <f t="shared" si="1"/>
        <v>7.0805242830987408E-2</v>
      </c>
      <c r="J12">
        <f t="shared" si="3"/>
        <v>0.24765851985457704</v>
      </c>
      <c r="L12" s="4"/>
    </row>
    <row r="13" spans="1:12" x14ac:dyDescent="0.15">
      <c r="D13" t="s">
        <v>22</v>
      </c>
      <c r="E13">
        <v>23.81</v>
      </c>
      <c r="F13">
        <v>19.260000000000002</v>
      </c>
      <c r="G13">
        <f t="shared" si="0"/>
        <v>4.5499999999999972</v>
      </c>
      <c r="H13">
        <f t="shared" si="1"/>
        <v>4.2688758023574955E-2</v>
      </c>
      <c r="J13">
        <f t="shared" si="3"/>
        <v>0.14931429091747864</v>
      </c>
      <c r="L13" s="4"/>
    </row>
    <row r="14" spans="1:12" x14ac:dyDescent="0.15">
      <c r="B14" s="2" t="s">
        <v>27</v>
      </c>
      <c r="C14" t="s">
        <v>24</v>
      </c>
      <c r="D14" t="s">
        <v>25</v>
      </c>
      <c r="E14">
        <v>24.84</v>
      </c>
      <c r="F14">
        <v>20.73</v>
      </c>
      <c r="G14">
        <f t="shared" si="0"/>
        <v>4.1099999999999994</v>
      </c>
      <c r="H14">
        <f t="shared" si="1"/>
        <v>5.7911753868148223E-2</v>
      </c>
      <c r="I14">
        <f>AVERAGE(H14:H16)</f>
        <v>5.7072739718562936E-2</v>
      </c>
      <c r="J14">
        <f>H14/$I$14</f>
        <v>1.0147007862899633</v>
      </c>
      <c r="K14">
        <f>AVERAGE(J14:J16)</f>
        <v>1</v>
      </c>
      <c r="L14" s="4">
        <f>_xlfn.STDEV.S(J14:J16)</f>
        <v>0.39367842906407857</v>
      </c>
    </row>
    <row r="15" spans="1:12" x14ac:dyDescent="0.15">
      <c r="D15" t="s">
        <v>26</v>
      </c>
      <c r="E15">
        <v>25.78</v>
      </c>
      <c r="F15">
        <v>20.91</v>
      </c>
      <c r="G15">
        <f t="shared" si="0"/>
        <v>4.870000000000001</v>
      </c>
      <c r="H15">
        <f t="shared" si="1"/>
        <v>3.4196678164398094E-2</v>
      </c>
      <c r="J15">
        <f t="shared" ref="J15:J19" si="4">H15/$I$14</f>
        <v>0.59917709107760964</v>
      </c>
      <c r="L15" s="4"/>
    </row>
    <row r="16" spans="1:12" x14ac:dyDescent="0.15">
      <c r="D16" t="s">
        <v>18</v>
      </c>
      <c r="E16">
        <v>24.55</v>
      </c>
      <c r="F16">
        <v>20.89</v>
      </c>
      <c r="G16">
        <f t="shared" si="0"/>
        <v>3.66</v>
      </c>
      <c r="H16">
        <f t="shared" si="1"/>
        <v>7.9109787123142497E-2</v>
      </c>
      <c r="J16">
        <f t="shared" si="4"/>
        <v>1.3861221226324272</v>
      </c>
      <c r="L16" s="4"/>
    </row>
    <row r="17" spans="1:12" x14ac:dyDescent="0.15">
      <c r="C17" t="s">
        <v>19</v>
      </c>
      <c r="D17" t="s">
        <v>20</v>
      </c>
      <c r="E17">
        <v>26.99</v>
      </c>
      <c r="F17">
        <v>19.88</v>
      </c>
      <c r="G17">
        <f t="shared" si="0"/>
        <v>7.1099999999999994</v>
      </c>
      <c r="H17">
        <f t="shared" si="1"/>
        <v>7.2389692335185279E-3</v>
      </c>
      <c r="J17">
        <f t="shared" si="4"/>
        <v>0.12683759828624541</v>
      </c>
      <c r="K17" s="4">
        <f>AVERAGE(J17:J19)</f>
        <v>0.16079032051688613</v>
      </c>
      <c r="L17" s="4">
        <f>_xlfn.STDEV.S(J17:J19)</f>
        <v>4.5007287854213547E-2</v>
      </c>
    </row>
    <row r="18" spans="1:12" x14ac:dyDescent="0.15">
      <c r="D18" t="s">
        <v>21</v>
      </c>
      <c r="E18">
        <v>27.1</v>
      </c>
      <c r="F18">
        <v>20.73</v>
      </c>
      <c r="G18">
        <f t="shared" si="0"/>
        <v>6.370000000000001</v>
      </c>
      <c r="H18">
        <f t="shared" si="1"/>
        <v>1.2090351512049912E-2</v>
      </c>
      <c r="J18">
        <f t="shared" si="4"/>
        <v>0.21184109211630364</v>
      </c>
      <c r="L18" s="4"/>
    </row>
    <row r="19" spans="1:12" x14ac:dyDescent="0.15">
      <c r="D19" t="s">
        <v>22</v>
      </c>
      <c r="E19">
        <v>26.19</v>
      </c>
      <c r="F19">
        <v>19.260000000000002</v>
      </c>
      <c r="G19">
        <f t="shared" si="0"/>
        <v>6.93</v>
      </c>
      <c r="H19">
        <f t="shared" si="1"/>
        <v>8.2009115908052155E-3</v>
      </c>
      <c r="J19">
        <f t="shared" si="4"/>
        <v>0.14369227114810934</v>
      </c>
      <c r="L19" s="4"/>
    </row>
    <row r="20" spans="1:12" x14ac:dyDescent="0.15">
      <c r="B20" s="2" t="s">
        <v>28</v>
      </c>
      <c r="C20" t="s">
        <v>24</v>
      </c>
      <c r="D20" t="s">
        <v>25</v>
      </c>
      <c r="F20">
        <v>20.73</v>
      </c>
      <c r="I20">
        <f>AVERAGE(H20:H22)</f>
        <v>1.7717355676523841E-2</v>
      </c>
      <c r="K20">
        <f>AVERAGE(J20:J22)</f>
        <v>1</v>
      </c>
      <c r="L20" s="4">
        <f>_xlfn.STDEV.S(J20:J22)</f>
        <v>0.13194994482702602</v>
      </c>
    </row>
    <row r="21" spans="1:12" x14ac:dyDescent="0.15">
      <c r="D21" t="s">
        <v>26</v>
      </c>
      <c r="E21">
        <v>26.6</v>
      </c>
      <c r="F21">
        <v>20.91</v>
      </c>
      <c r="G21">
        <f t="shared" si="0"/>
        <v>5.6900000000000013</v>
      </c>
      <c r="H21">
        <f t="shared" si="1"/>
        <v>1.9370432811546653E-2</v>
      </c>
      <c r="J21">
        <f t="shared" ref="J21:J25" si="5">H21/$I$20</f>
        <v>1.093302700764381</v>
      </c>
      <c r="L21" s="4"/>
    </row>
    <row r="22" spans="1:12" x14ac:dyDescent="0.15">
      <c r="D22" t="s">
        <v>18</v>
      </c>
      <c r="E22">
        <v>26.85</v>
      </c>
      <c r="F22">
        <v>20.89</v>
      </c>
      <c r="G22">
        <f t="shared" si="0"/>
        <v>5.9600000000000009</v>
      </c>
      <c r="H22">
        <f t="shared" si="1"/>
        <v>1.6064278541501033E-2</v>
      </c>
      <c r="J22">
        <f t="shared" si="5"/>
        <v>0.90669729923561915</v>
      </c>
      <c r="L22" s="4"/>
    </row>
    <row r="23" spans="1:12" x14ac:dyDescent="0.15">
      <c r="C23" t="s">
        <v>19</v>
      </c>
      <c r="D23" t="s">
        <v>20</v>
      </c>
      <c r="F23">
        <v>19.88</v>
      </c>
      <c r="K23" s="4">
        <f>AVERAGE(J23:J25)</f>
        <v>0.13207056216430529</v>
      </c>
      <c r="L23" s="4">
        <f>_xlfn.STDEV.S(J23:J25)</f>
        <v>4.6271027280964182E-2</v>
      </c>
    </row>
    <row r="24" spans="1:12" x14ac:dyDescent="0.15">
      <c r="D24" t="s">
        <v>21</v>
      </c>
      <c r="E24">
        <v>29.88</v>
      </c>
      <c r="F24">
        <v>20.73</v>
      </c>
      <c r="G24">
        <f t="shared" si="0"/>
        <v>9.1499999999999986</v>
      </c>
      <c r="H24">
        <f t="shared" si="1"/>
        <v>1.7602548097867801E-3</v>
      </c>
      <c r="J24">
        <f t="shared" si="5"/>
        <v>9.9352005001467777E-2</v>
      </c>
      <c r="L24" s="4"/>
    </row>
    <row r="25" spans="1:12" x14ac:dyDescent="0.15">
      <c r="D25" t="s">
        <v>22</v>
      </c>
      <c r="E25">
        <v>27.68</v>
      </c>
      <c r="F25">
        <v>19.260000000000002</v>
      </c>
      <c r="G25">
        <f t="shared" si="0"/>
        <v>8.4199999999999982</v>
      </c>
      <c r="H25">
        <f t="shared" si="1"/>
        <v>2.9196274387401182E-3</v>
      </c>
      <c r="J25">
        <f t="shared" si="5"/>
        <v>0.1647891193271428</v>
      </c>
      <c r="L25" s="4"/>
    </row>
    <row r="26" spans="1:12" x14ac:dyDescent="0.15">
      <c r="B26" s="2" t="s">
        <v>29</v>
      </c>
      <c r="C26" t="s">
        <v>24</v>
      </c>
      <c r="D26" t="s">
        <v>25</v>
      </c>
      <c r="E26">
        <v>23.5</v>
      </c>
      <c r="F26">
        <v>20.73</v>
      </c>
      <c r="G26">
        <f t="shared" si="0"/>
        <v>2.7699999999999996</v>
      </c>
      <c r="H26">
        <f t="shared" si="1"/>
        <v>0.14660436865398488</v>
      </c>
      <c r="I26">
        <f>AVERAGE(H26:H28)</f>
        <v>0.16107998906061718</v>
      </c>
      <c r="J26">
        <f>H26/$I$26</f>
        <v>0.91013396207032971</v>
      </c>
      <c r="K26">
        <f>AVERAGE(J26:J28)</f>
        <v>1</v>
      </c>
      <c r="L26" s="4">
        <f>_xlfn.STDEV.S(J26:J28)</f>
        <v>0.12708976963687471</v>
      </c>
    </row>
    <row r="27" spans="1:12" x14ac:dyDescent="0.15">
      <c r="D27" t="s">
        <v>26</v>
      </c>
      <c r="E27">
        <v>23.42</v>
      </c>
      <c r="F27">
        <v>20.91</v>
      </c>
      <c r="G27">
        <f t="shared" si="0"/>
        <v>2.5100000000000016</v>
      </c>
      <c r="H27">
        <f t="shared" si="1"/>
        <v>0.17555560946724949</v>
      </c>
      <c r="J27">
        <f t="shared" ref="J27:J31" si="6">H27/$I$26</f>
        <v>1.0898660379296703</v>
      </c>
      <c r="L27" s="4"/>
    </row>
    <row r="28" spans="1:12" x14ac:dyDescent="0.15">
      <c r="D28" t="s">
        <v>18</v>
      </c>
      <c r="F28">
        <v>20.89</v>
      </c>
      <c r="L28" s="4"/>
    </row>
    <row r="29" spans="1:12" x14ac:dyDescent="0.15">
      <c r="C29" t="s">
        <v>19</v>
      </c>
      <c r="D29" t="s">
        <v>20</v>
      </c>
      <c r="E29">
        <v>24.82</v>
      </c>
      <c r="F29">
        <v>19.88</v>
      </c>
      <c r="G29">
        <f t="shared" si="0"/>
        <v>4.9400000000000013</v>
      </c>
      <c r="H29">
        <f t="shared" si="1"/>
        <v>3.2577055026285023E-2</v>
      </c>
      <c r="J29">
        <f t="shared" si="6"/>
        <v>0.20224147776683618</v>
      </c>
      <c r="K29" s="4">
        <f>AVERAGE(J29:J31)</f>
        <v>0.30268330939969196</v>
      </c>
      <c r="L29" s="4">
        <f>_xlfn.STDEV.S(J29:J31)</f>
        <v>0.12496362155371848</v>
      </c>
    </row>
    <row r="30" spans="1:12" x14ac:dyDescent="0.15">
      <c r="D30" t="s">
        <v>21</v>
      </c>
      <c r="E30">
        <v>24.54</v>
      </c>
      <c r="F30">
        <v>20.73</v>
      </c>
      <c r="G30">
        <f t="shared" si="0"/>
        <v>3.8099999999999987</v>
      </c>
      <c r="H30">
        <f t="shared" si="1"/>
        <v>7.129773224177656E-2</v>
      </c>
      <c r="J30">
        <f t="shared" si="6"/>
        <v>0.44262315050782619</v>
      </c>
      <c r="L30" s="4"/>
    </row>
    <row r="31" spans="1:12" x14ac:dyDescent="0.15">
      <c r="D31" t="s">
        <v>22</v>
      </c>
      <c r="E31">
        <v>23.82</v>
      </c>
      <c r="F31">
        <v>19.260000000000002</v>
      </c>
      <c r="G31">
        <f t="shared" si="0"/>
        <v>4.5599999999999987</v>
      </c>
      <c r="H31">
        <f t="shared" si="1"/>
        <v>4.2393885232739792E-2</v>
      </c>
      <c r="J31">
        <f t="shared" si="6"/>
        <v>0.26318529992441358</v>
      </c>
      <c r="L31" s="4"/>
    </row>
    <row r="32" spans="1:12" x14ac:dyDescent="0.15">
      <c r="A32" t="s">
        <v>30</v>
      </c>
      <c r="B32" s="2" t="s">
        <v>31</v>
      </c>
      <c r="C32" t="s">
        <v>24</v>
      </c>
      <c r="D32" t="s">
        <v>25</v>
      </c>
      <c r="E32">
        <v>22.72</v>
      </c>
      <c r="F32">
        <v>20.7</v>
      </c>
      <c r="G32">
        <f t="shared" si="0"/>
        <v>2.0199999999999996</v>
      </c>
      <c r="H32">
        <f t="shared" si="1"/>
        <v>0.24655817612333991</v>
      </c>
      <c r="I32">
        <f>AVERAGE(H32:H34)</f>
        <v>0.29492596163672963</v>
      </c>
      <c r="J32">
        <f>H32/$I$32</f>
        <v>0.8360002447903655</v>
      </c>
      <c r="K32">
        <f>AVERAGE(J32:J34)</f>
        <v>1</v>
      </c>
      <c r="L32" s="4">
        <f>_xlfn.STDEV.S(J32:J34)</f>
        <v>0.36272139319820929</v>
      </c>
    </row>
    <row r="33" spans="1:12" x14ac:dyDescent="0.15">
      <c r="D33" t="s">
        <v>26</v>
      </c>
      <c r="E33">
        <v>21.79</v>
      </c>
      <c r="F33">
        <v>20.53</v>
      </c>
      <c r="G33">
        <f t="shared" si="0"/>
        <v>1.259999999999998</v>
      </c>
      <c r="H33">
        <f t="shared" si="1"/>
        <v>0.41754395971418523</v>
      </c>
      <c r="J33">
        <f t="shared" ref="J33:J37" si="7">H33/$I$32</f>
        <v>1.4157585768203356</v>
      </c>
      <c r="L33" s="4"/>
    </row>
    <row r="34" spans="1:12" x14ac:dyDescent="0.15">
      <c r="D34" t="s">
        <v>18</v>
      </c>
      <c r="E34">
        <v>22.91</v>
      </c>
      <c r="F34">
        <v>20.73</v>
      </c>
      <c r="G34">
        <f t="shared" si="0"/>
        <v>2.1799999999999997</v>
      </c>
      <c r="H34">
        <f t="shared" si="1"/>
        <v>0.22067574907266377</v>
      </c>
      <c r="J34">
        <f t="shared" si="7"/>
        <v>0.74824117838929904</v>
      </c>
      <c r="L34" s="4"/>
    </row>
    <row r="35" spans="1:12" x14ac:dyDescent="0.15">
      <c r="C35" t="s">
        <v>19</v>
      </c>
      <c r="D35" t="s">
        <v>20</v>
      </c>
      <c r="E35">
        <v>19.55</v>
      </c>
      <c r="F35">
        <v>19.82</v>
      </c>
      <c r="G35">
        <f t="shared" si="0"/>
        <v>-0.26999999999999957</v>
      </c>
      <c r="H35">
        <f t="shared" si="1"/>
        <v>1.20580782769076</v>
      </c>
      <c r="J35">
        <f t="shared" si="7"/>
        <v>4.0885102857645155</v>
      </c>
      <c r="K35" s="4">
        <f>AVERAGE(J35:J37)</f>
        <v>4.2050697084191899</v>
      </c>
      <c r="L35" s="4">
        <f>_xlfn.STDEV.S(J35:J37)</f>
        <v>0.16483991634061776</v>
      </c>
    </row>
    <row r="36" spans="1:12" x14ac:dyDescent="0.15">
      <c r="D36" t="s">
        <v>21</v>
      </c>
      <c r="F36">
        <v>20.8</v>
      </c>
      <c r="L36" s="4"/>
    </row>
    <row r="37" spans="1:12" x14ac:dyDescent="0.15">
      <c r="D37" t="s">
        <v>22</v>
      </c>
      <c r="E37">
        <v>18.88</v>
      </c>
      <c r="F37">
        <v>19.23</v>
      </c>
      <c r="G37">
        <f t="shared" si="0"/>
        <v>-0.35000000000000142</v>
      </c>
      <c r="H37">
        <f t="shared" si="1"/>
        <v>1.2745606273192633</v>
      </c>
      <c r="J37">
        <f t="shared" si="7"/>
        <v>4.3216291310738635</v>
      </c>
      <c r="L37" s="4"/>
    </row>
    <row r="38" spans="1:12" x14ac:dyDescent="0.15">
      <c r="B38" s="2" t="s">
        <v>32</v>
      </c>
      <c r="C38" t="s">
        <v>24</v>
      </c>
      <c r="D38" t="s">
        <v>25</v>
      </c>
      <c r="E38">
        <v>28.46</v>
      </c>
      <c r="F38">
        <v>20.7</v>
      </c>
      <c r="G38">
        <f t="shared" si="0"/>
        <v>7.7600000000000016</v>
      </c>
      <c r="H38">
        <f t="shared" si="1"/>
        <v>4.613252583709101E-3</v>
      </c>
      <c r="I38">
        <f>AVERAGE(H38:H40)</f>
        <v>3.1772976690865071E-3</v>
      </c>
      <c r="J38">
        <f>H38/$I$38</f>
        <v>1.4519422050359669</v>
      </c>
      <c r="K38">
        <f>AVERAGE(J38:J40)</f>
        <v>1</v>
      </c>
      <c r="L38" s="4">
        <f>_xlfn.STDEV.S(J38:J40)</f>
        <v>0.40430334595329936</v>
      </c>
    </row>
    <row r="39" spans="1:12" x14ac:dyDescent="0.15">
      <c r="D39" t="s">
        <v>26</v>
      </c>
      <c r="E39">
        <v>29.4</v>
      </c>
      <c r="F39">
        <v>20.53</v>
      </c>
      <c r="G39">
        <f t="shared" si="0"/>
        <v>8.8699999999999974</v>
      </c>
      <c r="H39">
        <f t="shared" si="1"/>
        <v>2.1372923852748856E-3</v>
      </c>
      <c r="J39">
        <f t="shared" ref="J39:J43" si="8">H39/$I$38</f>
        <v>0.67267615687055549</v>
      </c>
      <c r="L39" s="4"/>
    </row>
    <row r="40" spans="1:12" x14ac:dyDescent="0.15">
      <c r="D40" t="s">
        <v>18</v>
      </c>
      <c r="E40">
        <v>29.22</v>
      </c>
      <c r="F40">
        <v>20.73</v>
      </c>
      <c r="G40">
        <f t="shared" si="0"/>
        <v>8.4899999999999984</v>
      </c>
      <c r="H40">
        <f t="shared" si="1"/>
        <v>2.7813480382755345E-3</v>
      </c>
      <c r="J40">
        <f t="shared" si="8"/>
        <v>0.87538163809347758</v>
      </c>
      <c r="L40" s="4"/>
    </row>
    <row r="41" spans="1:12" x14ac:dyDescent="0.15">
      <c r="C41" t="s">
        <v>19</v>
      </c>
      <c r="D41" t="s">
        <v>20</v>
      </c>
      <c r="E41">
        <v>27</v>
      </c>
      <c r="F41">
        <v>19.82</v>
      </c>
      <c r="G41">
        <f t="shared" si="0"/>
        <v>7.18</v>
      </c>
      <c r="H41">
        <f t="shared" si="1"/>
        <v>6.8961171585207471E-3</v>
      </c>
      <c r="J41">
        <f t="shared" si="8"/>
        <v>2.1704347142593736</v>
      </c>
      <c r="K41" s="4">
        <f>AVERAGE(J41:J43)</f>
        <v>1.8367897752890081</v>
      </c>
      <c r="L41" s="4">
        <f>_xlfn.STDEV.S(J41:J43)</f>
        <v>0.47184519770903366</v>
      </c>
    </row>
    <row r="42" spans="1:12" x14ac:dyDescent="0.15">
      <c r="D42" t="s">
        <v>21</v>
      </c>
      <c r="F42">
        <v>20.8</v>
      </c>
      <c r="L42" s="4"/>
    </row>
    <row r="43" spans="1:12" x14ac:dyDescent="0.15">
      <c r="D43" t="s">
        <v>22</v>
      </c>
      <c r="E43">
        <v>26.94</v>
      </c>
      <c r="F43">
        <v>19.23</v>
      </c>
      <c r="G43">
        <f t="shared" si="0"/>
        <v>7.7100000000000009</v>
      </c>
      <c r="H43">
        <f t="shared" si="1"/>
        <v>4.7759385847346422E-3</v>
      </c>
      <c r="J43">
        <f t="shared" si="8"/>
        <v>1.5031448363186426</v>
      </c>
      <c r="L43" s="4"/>
    </row>
    <row r="44" spans="1:12" x14ac:dyDescent="0.15">
      <c r="A44" t="s">
        <v>33</v>
      </c>
      <c r="B44" s="2" t="s">
        <v>34</v>
      </c>
      <c r="C44" t="s">
        <v>24</v>
      </c>
      <c r="D44" t="s">
        <v>35</v>
      </c>
      <c r="E44">
        <v>24.18</v>
      </c>
      <c r="F44">
        <v>19.829999999999998</v>
      </c>
      <c r="G44">
        <f t="shared" si="0"/>
        <v>4.3500000000000014</v>
      </c>
      <c r="H44">
        <f t="shared" si="1"/>
        <v>4.9036506118546881E-2</v>
      </c>
      <c r="I44">
        <f>AVERAGE(H44:H46)</f>
        <v>4.4993149994560382E-2</v>
      </c>
      <c r="J44">
        <f>H44/$I$44</f>
        <v>1.0898660379296701</v>
      </c>
      <c r="K44">
        <f>AVERAGE(J44:J46)</f>
        <v>1</v>
      </c>
      <c r="L44" s="4">
        <f>_xlfn.STDEV.S(J44:J46)</f>
        <v>0.12708976963687441</v>
      </c>
    </row>
    <row r="45" spans="1:12" x14ac:dyDescent="0.15">
      <c r="D45" t="s">
        <v>36</v>
      </c>
      <c r="E45">
        <v>24.78</v>
      </c>
      <c r="F45">
        <v>20.170000000000002</v>
      </c>
      <c r="G45">
        <f t="shared" si="0"/>
        <v>4.6099999999999994</v>
      </c>
      <c r="H45">
        <f t="shared" si="1"/>
        <v>4.0949793870573882E-2</v>
      </c>
      <c r="J45">
        <f t="shared" ref="J45:J49" si="9">H45/$I$44</f>
        <v>0.91013396207032993</v>
      </c>
      <c r="L45" s="4"/>
    </row>
    <row r="46" spans="1:12" x14ac:dyDescent="0.15">
      <c r="D46" t="s">
        <v>37</v>
      </c>
      <c r="F46">
        <v>20.57</v>
      </c>
      <c r="L46" s="4"/>
    </row>
    <row r="47" spans="1:12" x14ac:dyDescent="0.15">
      <c r="C47" t="s">
        <v>19</v>
      </c>
      <c r="D47" t="s">
        <v>38</v>
      </c>
      <c r="E47">
        <v>27.14</v>
      </c>
      <c r="F47">
        <v>21.05</v>
      </c>
      <c r="G47">
        <f t="shared" si="0"/>
        <v>6.09</v>
      </c>
      <c r="H47">
        <f t="shared" si="1"/>
        <v>1.4680042956468945E-2</v>
      </c>
      <c r="J47">
        <f t="shared" si="9"/>
        <v>0.32627284282704688</v>
      </c>
      <c r="K47" s="4">
        <f>AVERAGE(J47:J49)</f>
        <v>0.38007294419331245</v>
      </c>
      <c r="L47" s="4">
        <f>_xlfn.STDEV.S(J47:J49)</f>
        <v>6.4740987185197024E-2</v>
      </c>
    </row>
    <row r="48" spans="1:12" x14ac:dyDescent="0.15">
      <c r="D48" t="s">
        <v>39</v>
      </c>
      <c r="E48">
        <v>25.91</v>
      </c>
      <c r="F48">
        <v>19.97</v>
      </c>
      <c r="G48">
        <f t="shared" si="0"/>
        <v>5.9400000000000013</v>
      </c>
      <c r="H48">
        <f t="shared" si="1"/>
        <v>1.6288527513142512E-2</v>
      </c>
      <c r="J48">
        <f t="shared" si="9"/>
        <v>0.36202238596568087</v>
      </c>
      <c r="L48" s="4"/>
    </row>
    <row r="49" spans="1:12" x14ac:dyDescent="0.15">
      <c r="D49" t="s">
        <v>40</v>
      </c>
      <c r="E49">
        <v>25.77</v>
      </c>
      <c r="F49">
        <v>20.149999999999999</v>
      </c>
      <c r="G49">
        <f t="shared" si="0"/>
        <v>5.620000000000001</v>
      </c>
      <c r="H49">
        <f t="shared" si="1"/>
        <v>2.0333466491280199E-2</v>
      </c>
      <c r="J49">
        <f t="shared" si="9"/>
        <v>0.45192360378720964</v>
      </c>
      <c r="L49" s="4"/>
    </row>
    <row r="50" spans="1:12" x14ac:dyDescent="0.15">
      <c r="A50" t="s">
        <v>41</v>
      </c>
      <c r="B50" s="2" t="s">
        <v>42</v>
      </c>
      <c r="C50" t="s">
        <v>24</v>
      </c>
      <c r="D50" t="s">
        <v>35</v>
      </c>
      <c r="E50">
        <v>30.77</v>
      </c>
      <c r="F50">
        <v>19.829999999999998</v>
      </c>
      <c r="G50">
        <f t="shared" si="0"/>
        <v>10.940000000000001</v>
      </c>
      <c r="H50">
        <f t="shared" si="1"/>
        <v>5.0901648478570371E-4</v>
      </c>
      <c r="I50">
        <f>AVERAGE(H50:H52)</f>
        <v>6.4027060170114168E-4</v>
      </c>
      <c r="J50">
        <f>H50/$I$50</f>
        <v>0.795002118531278</v>
      </c>
      <c r="K50">
        <f>AVERAGE(J50:J52)</f>
        <v>1</v>
      </c>
      <c r="L50" s="4">
        <f>_xlfn.STDEV.S(J50:J52)</f>
        <v>0.28991078423081912</v>
      </c>
    </row>
    <row r="51" spans="1:12" x14ac:dyDescent="0.15">
      <c r="D51" t="s">
        <v>36</v>
      </c>
      <c r="F51">
        <v>20.170000000000002</v>
      </c>
      <c r="L51" s="4"/>
    </row>
    <row r="52" spans="1:12" x14ac:dyDescent="0.15">
      <c r="D52" t="s">
        <v>37</v>
      </c>
      <c r="E52">
        <v>30.91</v>
      </c>
      <c r="F52">
        <v>20.57</v>
      </c>
      <c r="G52">
        <f t="shared" si="0"/>
        <v>10.34</v>
      </c>
      <c r="H52">
        <f t="shared" si="1"/>
        <v>7.7152471861657976E-4</v>
      </c>
      <c r="J52">
        <f t="shared" ref="J52:J55" si="10">H52/$I$50</f>
        <v>1.2049978814687221</v>
      </c>
      <c r="L52" s="4"/>
    </row>
    <row r="53" spans="1:12" x14ac:dyDescent="0.15">
      <c r="C53" t="s">
        <v>19</v>
      </c>
      <c r="D53" t="s">
        <v>38</v>
      </c>
      <c r="F53">
        <v>21.05</v>
      </c>
      <c r="K53" s="4">
        <f>AVERAGE(J53:J55)</f>
        <v>1.8555360586087513</v>
      </c>
      <c r="L53" s="4">
        <f>_xlfn.STDEV.S(J53:J55)</f>
        <v>0.16348936269472955</v>
      </c>
    </row>
    <row r="54" spans="1:12" x14ac:dyDescent="0.15">
      <c r="D54" t="s">
        <v>39</v>
      </c>
      <c r="E54">
        <v>29.78</v>
      </c>
      <c r="F54">
        <v>19.97</v>
      </c>
      <c r="G54">
        <f t="shared" si="0"/>
        <v>9.8100000000000023</v>
      </c>
      <c r="H54">
        <f t="shared" si="1"/>
        <v>1.1140270662777561E-3</v>
      </c>
      <c r="J54">
        <f t="shared" si="10"/>
        <v>1.739931621595441</v>
      </c>
      <c r="L54" s="4"/>
    </row>
    <row r="55" spans="1:12" x14ac:dyDescent="0.15">
      <c r="D55" t="s">
        <v>40</v>
      </c>
      <c r="E55">
        <v>29.78</v>
      </c>
      <c r="F55">
        <v>20.149999999999999</v>
      </c>
      <c r="G55">
        <f t="shared" si="0"/>
        <v>9.6300000000000026</v>
      </c>
      <c r="H55">
        <f t="shared" si="1"/>
        <v>1.2620633111694239E-3</v>
      </c>
      <c r="J55">
        <f t="shared" si="10"/>
        <v>1.9711404956220615</v>
      </c>
      <c r="L55" s="4"/>
    </row>
    <row r="56" spans="1:12" x14ac:dyDescent="0.15">
      <c r="B56" s="2" t="s">
        <v>43</v>
      </c>
      <c r="C56" t="s">
        <v>24</v>
      </c>
      <c r="D56" t="s">
        <v>35</v>
      </c>
      <c r="F56">
        <v>19.829999999999998</v>
      </c>
      <c r="I56">
        <f>AVERAGE(H56:H58)</f>
        <v>2.9461621244741454E-3</v>
      </c>
      <c r="K56">
        <f>AVERAGE(J56:J58)</f>
        <v>1</v>
      </c>
      <c r="L56" s="5">
        <f>_xlfn.STDEV.S(J56:J58)</f>
        <v>0.29928794616278109</v>
      </c>
    </row>
    <row r="57" spans="1:12" x14ac:dyDescent="0.15">
      <c r="D57" t="s">
        <v>36</v>
      </c>
      <c r="E57">
        <v>28.92</v>
      </c>
      <c r="F57">
        <v>20.170000000000002</v>
      </c>
      <c r="G57">
        <f t="shared" si="0"/>
        <v>8.75</v>
      </c>
      <c r="H57">
        <f t="shared" si="1"/>
        <v>2.3226701464896908E-3</v>
      </c>
      <c r="J57">
        <f>H57/$I$56</f>
        <v>0.78837146374090317</v>
      </c>
      <c r="L57" s="4"/>
    </row>
    <row r="58" spans="1:12" x14ac:dyDescent="0.15">
      <c r="D58" t="s">
        <v>37</v>
      </c>
      <c r="E58">
        <v>28.7</v>
      </c>
      <c r="F58">
        <v>20.57</v>
      </c>
      <c r="G58">
        <f t="shared" si="0"/>
        <v>8.129999999999999</v>
      </c>
      <c r="H58">
        <f t="shared" si="1"/>
        <v>3.5696541024586E-3</v>
      </c>
      <c r="J58">
        <f>H58/$I$56</f>
        <v>1.2116285362590968</v>
      </c>
      <c r="L58" s="4"/>
    </row>
    <row r="59" spans="1:12" x14ac:dyDescent="0.15">
      <c r="C59" t="s">
        <v>19</v>
      </c>
      <c r="D59" t="s">
        <v>38</v>
      </c>
      <c r="F59">
        <v>21.05</v>
      </c>
      <c r="K59" s="4">
        <f>AVERAGE(J59:J61)</f>
        <v>6.8068254709053093</v>
      </c>
      <c r="L59" s="4">
        <f>_xlfn.STDEV.S(J59:J61)</f>
        <v>6.672339241182948E-2</v>
      </c>
    </row>
    <row r="60" spans="1:12" x14ac:dyDescent="0.15">
      <c r="D60" t="s">
        <v>39</v>
      </c>
      <c r="E60">
        <v>25.62</v>
      </c>
      <c r="F60">
        <v>19.97</v>
      </c>
      <c r="G60">
        <f t="shared" si="0"/>
        <v>5.6500000000000021</v>
      </c>
      <c r="H60">
        <f t="shared" si="1"/>
        <v>1.9915009801863441E-2</v>
      </c>
      <c r="J60">
        <f>H60/$I$56</f>
        <v>6.7596449076671341</v>
      </c>
    </row>
    <row r="61" spans="1:12" x14ac:dyDescent="0.15">
      <c r="D61" t="s">
        <v>40</v>
      </c>
      <c r="E61">
        <v>25.78</v>
      </c>
      <c r="F61">
        <v>20.149999999999999</v>
      </c>
      <c r="G61">
        <f t="shared" si="0"/>
        <v>5.6300000000000026</v>
      </c>
      <c r="H61">
        <f t="shared" si="1"/>
        <v>2.0193012978710782E-2</v>
      </c>
      <c r="J61">
        <f>H61/$I$56</f>
        <v>6.8540060341434854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6" sqref="B16"/>
    </sheetView>
  </sheetViews>
  <sheetFormatPr defaultRowHeight="13.5" x14ac:dyDescent="0.15"/>
  <cols>
    <col min="1" max="1" width="21.5" customWidth="1"/>
    <col min="3" max="3" width="12.625" customWidth="1"/>
    <col min="4" max="4" width="13.625" customWidth="1"/>
    <col min="5" max="5" width="12.5" customWidth="1"/>
    <col min="6" max="6" width="12.625" customWidth="1"/>
    <col min="7" max="7" width="22.25" customWidth="1"/>
    <col min="8" max="8" width="25.625" customWidth="1"/>
  </cols>
  <sheetData>
    <row r="1" spans="1:10" x14ac:dyDescent="0.15">
      <c r="A1" t="s">
        <v>1</v>
      </c>
      <c r="B1" s="6" t="s">
        <v>58</v>
      </c>
      <c r="C1" s="6" t="s">
        <v>52</v>
      </c>
      <c r="D1" s="6" t="s">
        <v>44</v>
      </c>
      <c r="E1" s="6" t="s">
        <v>53</v>
      </c>
      <c r="F1" s="6" t="s">
        <v>45</v>
      </c>
      <c r="G1" s="6" t="s">
        <v>60</v>
      </c>
      <c r="H1" s="6" t="s">
        <v>54</v>
      </c>
      <c r="I1" s="6" t="s">
        <v>46</v>
      </c>
      <c r="J1" s="6" t="s">
        <v>47</v>
      </c>
    </row>
    <row r="2" spans="1:10" x14ac:dyDescent="0.15">
      <c r="A2" s="6" t="s">
        <v>13</v>
      </c>
      <c r="B2" s="6">
        <v>1502</v>
      </c>
      <c r="C2" s="6">
        <v>130.666666666667</v>
      </c>
      <c r="D2" s="6">
        <v>5</v>
      </c>
      <c r="E2" s="6">
        <v>112.317234263194</v>
      </c>
      <c r="F2" s="6">
        <v>5.4227664842446304</v>
      </c>
      <c r="G2" s="6">
        <v>-4.3724064593651102</v>
      </c>
      <c r="H2" s="6" t="s">
        <v>48</v>
      </c>
      <c r="I2" s="7">
        <v>8.2561231941235096E-5</v>
      </c>
      <c r="J2" s="6">
        <v>4.44800371563067E-3</v>
      </c>
    </row>
    <row r="3" spans="1:10" x14ac:dyDescent="0.15">
      <c r="A3" s="6" t="s">
        <v>23</v>
      </c>
      <c r="B3" s="6">
        <v>2757</v>
      </c>
      <c r="C3" s="6">
        <v>551.33333333333303</v>
      </c>
      <c r="D3" s="6">
        <v>100.333333333333</v>
      </c>
      <c r="E3" s="6">
        <v>477.030765120762</v>
      </c>
      <c r="F3" s="6">
        <v>107.720718085226</v>
      </c>
      <c r="G3" s="6">
        <v>-2.1467865606459999</v>
      </c>
      <c r="H3" s="6" t="s">
        <v>48</v>
      </c>
      <c r="I3" s="6">
        <v>9.1825712945248195E-4</v>
      </c>
      <c r="J3" s="6">
        <v>2.8543438523584399E-2</v>
      </c>
    </row>
    <row r="4" spans="1:10" x14ac:dyDescent="0.15">
      <c r="A4" s="6" t="s">
        <v>27</v>
      </c>
      <c r="B4" s="6">
        <v>1198</v>
      </c>
      <c r="C4" s="6">
        <v>83.3333333333333</v>
      </c>
      <c r="D4" s="6">
        <v>7.3333333333333304</v>
      </c>
      <c r="E4" s="6">
        <v>72.393340246633898</v>
      </c>
      <c r="F4" s="6">
        <v>7.8997718102461096</v>
      </c>
      <c r="G4" s="6">
        <v>-3.19597409824362</v>
      </c>
      <c r="H4" s="6" t="s">
        <v>48</v>
      </c>
      <c r="I4" s="7">
        <v>1.41854039921447E-5</v>
      </c>
      <c r="J4" s="6">
        <v>1.0711985018167099E-3</v>
      </c>
    </row>
    <row r="5" spans="1:10" x14ac:dyDescent="0.15">
      <c r="A5" s="6" t="s">
        <v>28</v>
      </c>
      <c r="B5" s="6">
        <v>1911</v>
      </c>
      <c r="C5" s="6">
        <v>31.6666666666667</v>
      </c>
      <c r="D5" s="6">
        <v>0.66666666666666696</v>
      </c>
      <c r="E5" s="6">
        <v>27.726255062168601</v>
      </c>
      <c r="F5" s="6">
        <v>0.73607013224370799</v>
      </c>
      <c r="G5" s="6">
        <v>-5.2352657251616304</v>
      </c>
      <c r="H5" s="6" t="s">
        <v>48</v>
      </c>
      <c r="I5" s="7">
        <v>1.67005152947656E-5</v>
      </c>
      <c r="J5" s="6">
        <v>1.2261037346926601E-3</v>
      </c>
    </row>
    <row r="6" spans="1:10" x14ac:dyDescent="0.15">
      <c r="A6" s="6" t="s">
        <v>29</v>
      </c>
      <c r="B6" s="6">
        <v>1084</v>
      </c>
      <c r="C6" s="6">
        <v>134</v>
      </c>
      <c r="D6" s="6">
        <v>27.3333333333333</v>
      </c>
      <c r="E6" s="6">
        <v>116.776471465637</v>
      </c>
      <c r="F6" s="6">
        <v>29.631676311693699</v>
      </c>
      <c r="G6" s="6">
        <v>-1.9785374749199101</v>
      </c>
      <c r="H6" s="6" t="s">
        <v>48</v>
      </c>
      <c r="I6" s="7">
        <v>4.04624935841788E-7</v>
      </c>
      <c r="J6" s="7">
        <v>5.7865213726929298E-5</v>
      </c>
    </row>
    <row r="7" spans="1:10" x14ac:dyDescent="0.15">
      <c r="A7" s="6" t="s">
        <v>31</v>
      </c>
      <c r="B7" s="6">
        <v>3343</v>
      </c>
      <c r="C7" s="6">
        <v>737.66666666666697</v>
      </c>
      <c r="D7" s="6">
        <v>3639.6666666666702</v>
      </c>
      <c r="E7" s="6">
        <v>654.33152884837898</v>
      </c>
      <c r="F7" s="6">
        <v>3892.7180759359298</v>
      </c>
      <c r="G7" s="6">
        <v>2.57268417002836</v>
      </c>
      <c r="H7" s="6" t="s">
        <v>49</v>
      </c>
      <c r="I7" s="6">
        <v>2.5546226908403199E-4</v>
      </c>
      <c r="J7" s="6">
        <v>1.07203857073349E-2</v>
      </c>
    </row>
    <row r="8" spans="1:10" x14ac:dyDescent="0.15">
      <c r="A8" s="6" t="s">
        <v>32</v>
      </c>
      <c r="B8" s="6">
        <v>2642</v>
      </c>
      <c r="C8" s="6">
        <v>11.3333333333333</v>
      </c>
      <c r="D8" s="6">
        <v>48.6666666666667</v>
      </c>
      <c r="E8" s="6">
        <v>10.294997540601299</v>
      </c>
      <c r="F8" s="6">
        <v>52.075655337806502</v>
      </c>
      <c r="G8" s="6">
        <v>2.3386656044255201</v>
      </c>
      <c r="H8" s="6" t="s">
        <v>49</v>
      </c>
      <c r="I8" s="6">
        <v>7.6788973259650397E-4</v>
      </c>
      <c r="J8" s="6">
        <v>2.4889060966309801E-2</v>
      </c>
    </row>
    <row r="9" spans="1:10" x14ac:dyDescent="0.1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15">
      <c r="A10" t="s">
        <v>1</v>
      </c>
      <c r="B10" s="6" t="s">
        <v>58</v>
      </c>
      <c r="C10" s="6" t="s">
        <v>55</v>
      </c>
      <c r="D10" s="6" t="s">
        <v>50</v>
      </c>
      <c r="E10" s="6" t="s">
        <v>56</v>
      </c>
      <c r="F10" s="6" t="s">
        <v>51</v>
      </c>
      <c r="G10" s="6" t="s">
        <v>59</v>
      </c>
      <c r="H10" s="6" t="s">
        <v>57</v>
      </c>
      <c r="I10" s="6" t="s">
        <v>46</v>
      </c>
      <c r="J10" s="6" t="s">
        <v>47</v>
      </c>
    </row>
    <row r="11" spans="1:10" x14ac:dyDescent="0.15">
      <c r="A11" s="6" t="s">
        <v>34</v>
      </c>
      <c r="B11" s="6">
        <v>3814</v>
      </c>
      <c r="C11" s="6">
        <v>102</v>
      </c>
      <c r="D11" s="6">
        <v>38</v>
      </c>
      <c r="E11" s="6">
        <v>103.14976147406</v>
      </c>
      <c r="F11" s="6">
        <v>37.722553130804499</v>
      </c>
      <c r="G11" s="6">
        <v>-1.4512412564594199</v>
      </c>
      <c r="H11" s="6" t="s">
        <v>48</v>
      </c>
      <c r="I11" s="6">
        <v>8.6033605949843803E-3</v>
      </c>
      <c r="J11" s="6">
        <v>0.88335280505414504</v>
      </c>
    </row>
    <row r="12" spans="1:10" x14ac:dyDescent="0.15">
      <c r="A12" s="6" t="s">
        <v>42</v>
      </c>
      <c r="B12" s="6">
        <v>1963</v>
      </c>
      <c r="C12" s="6">
        <v>3</v>
      </c>
      <c r="D12" s="6">
        <v>67.6666666666667</v>
      </c>
      <c r="E12" s="6">
        <v>2.9787363210990798</v>
      </c>
      <c r="F12" s="6">
        <v>63.522910038191803</v>
      </c>
      <c r="G12" s="6">
        <v>4.4145046786493802</v>
      </c>
      <c r="H12" s="6" t="s">
        <v>49</v>
      </c>
      <c r="I12" s="6">
        <v>2.4771402529106801E-2</v>
      </c>
      <c r="J12" s="6">
        <v>1</v>
      </c>
    </row>
    <row r="13" spans="1:10" x14ac:dyDescent="0.15">
      <c r="A13" s="6" t="s">
        <v>43</v>
      </c>
      <c r="B13" s="6">
        <v>2191</v>
      </c>
      <c r="C13" s="6">
        <v>7.6666666666666696</v>
      </c>
      <c r="D13" s="6">
        <v>97.3333333333333</v>
      </c>
      <c r="E13" s="6">
        <v>7.4584773088145502</v>
      </c>
      <c r="F13" s="6">
        <v>92.488766626261807</v>
      </c>
      <c r="G13" s="6">
        <v>3.6323251202579199</v>
      </c>
      <c r="H13" s="6" t="s">
        <v>49</v>
      </c>
      <c r="I13" s="6">
        <v>1.21006872178276E-3</v>
      </c>
      <c r="J13" s="6">
        <v>0.336637768728763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RT-qPCR</vt:lpstr>
      <vt:lpstr>log2FC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2019-04-09T06:55:53Z</dcterms:modified>
</cp:coreProperties>
</file>