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2330" tabRatio="684"/>
  </bookViews>
  <sheets>
    <sheet name="Figure 1" sheetId="1" r:id="rId1"/>
    <sheet name="Figure 2A" sheetId="13" r:id="rId2"/>
    <sheet name="Figure 3A" sheetId="2" r:id="rId3"/>
    <sheet name="Figure 3B" sheetId="6" r:id="rId4"/>
    <sheet name="Figure 4A" sheetId="4" r:id="rId5"/>
    <sheet name="Figure 4B" sheetId="7" r:id="rId6"/>
    <sheet name="Figure 5A" sheetId="8" r:id="rId7"/>
    <sheet name="Figure 5B" sheetId="5" r:id="rId8"/>
    <sheet name="Supplementary Figure 2" sheetId="9" r:id="rId9"/>
    <sheet name="Supplementary Figure 3" sheetId="10" r:id="rId10"/>
    <sheet name="Supplementary Figure 4" sheetId="11" r:id="rId11"/>
    <sheet name="Supplementary Figure 6" sheetId="12" r:id="rId12"/>
    <sheet name="Supplementary Figure 7A" sheetId="14" r:id="rId13"/>
    <sheet name="Supplementary Figure 7B" sheetId="15" r:id="rId14"/>
  </sheets>
  <calcPr calcId="145621" concurrentCalc="0"/>
</workbook>
</file>

<file path=xl/calcChain.xml><?xml version="1.0" encoding="utf-8"?>
<calcChain xmlns="http://schemas.openxmlformats.org/spreadsheetml/2006/main">
  <c r="D44" i="15" l="1"/>
  <c r="D45" i="15"/>
  <c r="D46" i="15"/>
  <c r="D47" i="15"/>
  <c r="D48" i="15"/>
  <c r="D49" i="15"/>
  <c r="F44" i="15"/>
  <c r="D38" i="15"/>
  <c r="D39" i="15"/>
  <c r="D40" i="15"/>
  <c r="D41" i="15"/>
  <c r="D42" i="15"/>
  <c r="D43" i="15"/>
  <c r="F38" i="15"/>
  <c r="D16" i="15"/>
  <c r="D17" i="15"/>
  <c r="D18" i="15"/>
  <c r="D19" i="15"/>
  <c r="D20" i="15"/>
  <c r="D21" i="15"/>
  <c r="F16" i="15"/>
  <c r="D30" i="15"/>
  <c r="D31" i="15"/>
  <c r="D32" i="15"/>
  <c r="D33" i="15"/>
  <c r="D34" i="15"/>
  <c r="D35" i="15"/>
  <c r="D36" i="15"/>
  <c r="D37" i="15"/>
  <c r="F30" i="15"/>
  <c r="D22" i="15"/>
  <c r="D23" i="15"/>
  <c r="D24" i="15"/>
  <c r="D25" i="15"/>
  <c r="D26" i="15"/>
  <c r="D27" i="15"/>
  <c r="D28" i="15"/>
  <c r="D29" i="15"/>
  <c r="F22" i="15"/>
  <c r="D8" i="15"/>
  <c r="D9" i="15"/>
  <c r="D10" i="15"/>
  <c r="D11" i="15"/>
  <c r="D12" i="15"/>
  <c r="D13" i="15"/>
  <c r="D14" i="15"/>
  <c r="D15" i="15"/>
  <c r="F8" i="15"/>
  <c r="D2" i="15"/>
  <c r="D3" i="15"/>
  <c r="D4" i="15"/>
  <c r="F2" i="15"/>
  <c r="D5" i="15"/>
  <c r="D6" i="15"/>
  <c r="D7" i="15"/>
  <c r="F5" i="15"/>
  <c r="C2" i="4"/>
  <c r="E44" i="15"/>
  <c r="E38" i="15"/>
  <c r="E30" i="15"/>
  <c r="E22" i="15"/>
  <c r="E16" i="15"/>
  <c r="E8" i="15"/>
  <c r="E5" i="15"/>
  <c r="E2" i="15"/>
  <c r="D83" i="14"/>
  <c r="D84" i="14"/>
  <c r="D85" i="14"/>
  <c r="D86" i="14"/>
  <c r="D87" i="14"/>
  <c r="D88" i="14"/>
  <c r="D89" i="14"/>
  <c r="D90" i="14"/>
  <c r="F83" i="14"/>
  <c r="E83" i="14"/>
  <c r="D82" i="14"/>
  <c r="D81" i="14"/>
  <c r="D80" i="14"/>
  <c r="D79" i="14"/>
  <c r="D78" i="14"/>
  <c r="D77" i="14"/>
  <c r="D76" i="14"/>
  <c r="D75" i="14"/>
  <c r="D74" i="14"/>
  <c r="F74" i="14"/>
  <c r="E74" i="14"/>
  <c r="D73" i="14"/>
  <c r="D72" i="14"/>
  <c r="D71" i="14"/>
  <c r="D70" i="14"/>
  <c r="D69" i="14"/>
  <c r="D68" i="14"/>
  <c r="D67" i="14"/>
  <c r="D66" i="14"/>
  <c r="D65" i="14"/>
  <c r="F65" i="14"/>
  <c r="E65" i="14"/>
  <c r="D64" i="14"/>
  <c r="D63" i="14"/>
  <c r="D62" i="14"/>
  <c r="D61" i="14"/>
  <c r="D60" i="14"/>
  <c r="D59" i="14"/>
  <c r="D58" i="14"/>
  <c r="D57" i="14"/>
  <c r="D56" i="14"/>
  <c r="F56" i="14"/>
  <c r="E56" i="14"/>
  <c r="D55" i="14"/>
  <c r="D54" i="14"/>
  <c r="D53" i="14"/>
  <c r="D52" i="14"/>
  <c r="D51" i="14"/>
  <c r="D50" i="14"/>
  <c r="D49" i="14"/>
  <c r="D48" i="14"/>
  <c r="D47" i="14"/>
  <c r="F47" i="14"/>
  <c r="E47" i="14"/>
  <c r="D46" i="14"/>
  <c r="D45" i="14"/>
  <c r="D44" i="14"/>
  <c r="D43" i="14"/>
  <c r="D42" i="14"/>
  <c r="D41" i="14"/>
  <c r="D40" i="14"/>
  <c r="D39" i="14"/>
  <c r="D38" i="14"/>
  <c r="F38" i="14"/>
  <c r="E38" i="14"/>
  <c r="D37" i="14"/>
  <c r="D36" i="14"/>
  <c r="D35" i="14"/>
  <c r="D34" i="14"/>
  <c r="D33" i="14"/>
  <c r="D32" i="14"/>
  <c r="D31" i="14"/>
  <c r="D30" i="14"/>
  <c r="D29" i="14"/>
  <c r="F29" i="14"/>
  <c r="E29" i="14"/>
  <c r="D28" i="14"/>
  <c r="D27" i="14"/>
  <c r="D26" i="14"/>
  <c r="D25" i="14"/>
  <c r="D24" i="14"/>
  <c r="D23" i="14"/>
  <c r="D22" i="14"/>
  <c r="D21" i="14"/>
  <c r="D20" i="14"/>
  <c r="F20" i="14"/>
  <c r="E20" i="14"/>
  <c r="D19" i="14"/>
  <c r="D18" i="14"/>
  <c r="D17" i="14"/>
  <c r="D16" i="14"/>
  <c r="D15" i="14"/>
  <c r="D14" i="14"/>
  <c r="D13" i="14"/>
  <c r="D12" i="14"/>
  <c r="D11" i="14"/>
  <c r="F11" i="14"/>
  <c r="E11" i="14"/>
  <c r="D10" i="14"/>
  <c r="D9" i="14"/>
  <c r="D8" i="14"/>
  <c r="D7" i="14"/>
  <c r="D6" i="14"/>
  <c r="D5" i="14"/>
  <c r="D4" i="14"/>
  <c r="D3" i="14"/>
  <c r="D2" i="14"/>
  <c r="F2" i="14"/>
  <c r="E2" i="14"/>
  <c r="H6" i="1"/>
  <c r="H5" i="1"/>
  <c r="H4" i="1"/>
  <c r="H3" i="1"/>
  <c r="H2" i="1"/>
  <c r="G6" i="1"/>
  <c r="G5" i="1"/>
  <c r="G4" i="1"/>
  <c r="G3" i="1"/>
  <c r="G2" i="1"/>
  <c r="E80" i="13"/>
  <c r="F74" i="13"/>
  <c r="E74" i="13"/>
  <c r="F68" i="13"/>
  <c r="E68" i="13"/>
  <c r="F62" i="13"/>
  <c r="E62" i="13"/>
  <c r="F56" i="13"/>
  <c r="E56" i="13"/>
  <c r="F50" i="13"/>
  <c r="E50" i="13"/>
  <c r="F44" i="13"/>
  <c r="E44" i="13"/>
  <c r="F80" i="13"/>
  <c r="F38" i="13"/>
  <c r="E38" i="13"/>
  <c r="F29" i="13"/>
  <c r="E29" i="13"/>
  <c r="F20" i="13"/>
  <c r="E20" i="13"/>
  <c r="F11" i="13"/>
  <c r="F2" i="13"/>
  <c r="E11" i="13"/>
  <c r="E2" i="13"/>
  <c r="D18" i="12"/>
  <c r="D13" i="12"/>
  <c r="D8" i="12"/>
  <c r="D2" i="12"/>
  <c r="C18" i="12"/>
  <c r="C13" i="12"/>
  <c r="C8" i="12"/>
  <c r="C2" i="12"/>
  <c r="D37" i="11"/>
  <c r="D25" i="11"/>
  <c r="D13" i="11"/>
  <c r="D2" i="11"/>
  <c r="C37" i="11"/>
  <c r="C25" i="11"/>
  <c r="C13" i="11"/>
  <c r="C2" i="11"/>
  <c r="D43" i="6"/>
  <c r="C11" i="6"/>
  <c r="D20" i="6"/>
  <c r="C31" i="6"/>
  <c r="C49" i="6"/>
  <c r="C2" i="6"/>
  <c r="C20" i="6"/>
  <c r="C43" i="6"/>
  <c r="D31" i="6"/>
  <c r="D2" i="6"/>
  <c r="D49" i="6"/>
  <c r="D11" i="6"/>
  <c r="D29" i="5"/>
  <c r="C29" i="5"/>
  <c r="D20" i="5"/>
  <c r="C20" i="5"/>
  <c r="D11" i="5"/>
  <c r="C11" i="5"/>
  <c r="D2" i="5"/>
  <c r="C2" i="5"/>
  <c r="E49" i="2"/>
  <c r="E35" i="2"/>
  <c r="E19" i="2"/>
  <c r="E2" i="2"/>
  <c r="C2" i="9"/>
  <c r="C19" i="9"/>
  <c r="C18" i="9"/>
  <c r="C17" i="9"/>
  <c r="C16" i="9"/>
  <c r="C15" i="9"/>
  <c r="C14" i="9"/>
  <c r="C13" i="9"/>
  <c r="C12" i="9"/>
  <c r="C11" i="9"/>
  <c r="C8" i="9"/>
  <c r="C7" i="9"/>
  <c r="C6" i="9"/>
  <c r="C5" i="9"/>
  <c r="C4" i="9"/>
  <c r="C10" i="9"/>
  <c r="C9" i="9"/>
  <c r="C3" i="9"/>
  <c r="E2" i="4"/>
  <c r="C8" i="4"/>
  <c r="E8" i="4"/>
  <c r="C13" i="4"/>
  <c r="C12" i="4"/>
  <c r="C11" i="4"/>
  <c r="C10" i="4"/>
  <c r="C9" i="4"/>
  <c r="C7" i="4"/>
  <c r="C6" i="4"/>
  <c r="C5" i="4"/>
  <c r="C4" i="4"/>
  <c r="C3" i="4"/>
  <c r="D2" i="2"/>
  <c r="E2" i="9"/>
  <c r="E11" i="9"/>
  <c r="D11" i="9"/>
  <c r="D2" i="9"/>
  <c r="D2" i="4"/>
  <c r="D8" i="4"/>
  <c r="D11" i="8"/>
  <c r="C11" i="8"/>
  <c r="D2" i="8"/>
  <c r="C2" i="8"/>
  <c r="D11" i="7"/>
  <c r="C11" i="7"/>
  <c r="D2" i="7"/>
  <c r="C2" i="7"/>
  <c r="D35" i="2"/>
  <c r="D19" i="2"/>
  <c r="D49" i="2"/>
</calcChain>
</file>

<file path=xl/sharedStrings.xml><?xml version="1.0" encoding="utf-8"?>
<sst xmlns="http://schemas.openxmlformats.org/spreadsheetml/2006/main" count="131" uniqueCount="60">
  <si>
    <t>MCF10A</t>
    <phoneticPr fontId="18"/>
  </si>
  <si>
    <t>MCF10A-neo</t>
    <phoneticPr fontId="18"/>
  </si>
  <si>
    <t>MCF10A-ErbB2</t>
    <phoneticPr fontId="18"/>
  </si>
  <si>
    <t>MCF10A-ErbB2/Negative control precursor</t>
    <phoneticPr fontId="18"/>
  </si>
  <si>
    <t>MCF10A-ErbB2/miR-205-5p precursor</t>
    <phoneticPr fontId="18"/>
  </si>
  <si>
    <t>CLCN3</t>
    <phoneticPr fontId="18"/>
  </si>
  <si>
    <t>actin</t>
    <phoneticPr fontId="18"/>
  </si>
  <si>
    <t>CLCN3/actin</t>
    <phoneticPr fontId="18"/>
  </si>
  <si>
    <t>Negative control mimic</t>
    <phoneticPr fontId="18"/>
  </si>
  <si>
    <t>miR-205-5p mimic</t>
    <phoneticPr fontId="18"/>
  </si>
  <si>
    <t>SKBR3/Control shRNA</t>
    <phoneticPr fontId="18"/>
  </si>
  <si>
    <t>SKBR3/CLCN3 shRNA</t>
    <phoneticPr fontId="18"/>
  </si>
  <si>
    <t>MDA-MB-453/Control shRNA</t>
    <phoneticPr fontId="18"/>
  </si>
  <si>
    <t>MDA-MB-453/CLCN3 shRNA</t>
    <phoneticPr fontId="18"/>
  </si>
  <si>
    <t>MEAN</t>
    <phoneticPr fontId="18"/>
  </si>
  <si>
    <t>SEM</t>
    <phoneticPr fontId="18"/>
  </si>
  <si>
    <t>Vehicle</t>
    <phoneticPr fontId="18"/>
  </si>
  <si>
    <t>MCF10A-neo-derived exosomes</t>
    <phoneticPr fontId="18"/>
  </si>
  <si>
    <t>MEAN</t>
    <phoneticPr fontId="18"/>
  </si>
  <si>
    <t>SEM</t>
    <phoneticPr fontId="18"/>
  </si>
  <si>
    <t>Vehicle</t>
    <phoneticPr fontId="18"/>
  </si>
  <si>
    <t>MCF10A-neo-derived exosomes</t>
    <phoneticPr fontId="18"/>
  </si>
  <si>
    <t>MEAN</t>
    <phoneticPr fontId="18"/>
  </si>
  <si>
    <t>SEM</t>
    <phoneticPr fontId="18"/>
  </si>
  <si>
    <t>MEAN</t>
    <phoneticPr fontId="18"/>
  </si>
  <si>
    <t>SEM</t>
    <phoneticPr fontId="18"/>
  </si>
  <si>
    <t>MEAN</t>
  </si>
  <si>
    <t>SEM</t>
  </si>
  <si>
    <t>SKBR3/
Control shRNA</t>
  </si>
  <si>
    <t>SKBR3/
CLCN3 shRNA</t>
  </si>
  <si>
    <t>MDA-MB-453/
Control shRNA</t>
  </si>
  <si>
    <t>mut1/
Negative control mimic</t>
    <phoneticPr fontId="18"/>
  </si>
  <si>
    <t>mut1/
miR-205-5p mimic</t>
    <phoneticPr fontId="18"/>
  </si>
  <si>
    <t>mut2/
Negative control mimic</t>
    <phoneticPr fontId="18"/>
  </si>
  <si>
    <t>mut2/
miR-205-5p mimic</t>
    <phoneticPr fontId="18"/>
  </si>
  <si>
    <t>mut3/
Negative control mimic</t>
    <phoneticPr fontId="18"/>
  </si>
  <si>
    <t>mut3/
miR-205-5p mimic</t>
    <phoneticPr fontId="18"/>
  </si>
  <si>
    <t>MEAN</t>
    <phoneticPr fontId="18"/>
  </si>
  <si>
    <t>SEM</t>
    <phoneticPr fontId="18"/>
  </si>
  <si>
    <t>Negative control mimic</t>
    <phoneticPr fontId="18"/>
  </si>
  <si>
    <t>CLCN3</t>
    <phoneticPr fontId="18"/>
  </si>
  <si>
    <t>ZEB2</t>
    <phoneticPr fontId="18"/>
  </si>
  <si>
    <t>Actin</t>
    <phoneticPr fontId="18"/>
  </si>
  <si>
    <t>RIP-IgG</t>
    <phoneticPr fontId="18"/>
  </si>
  <si>
    <t>RIP-Ago</t>
    <phoneticPr fontId="18"/>
  </si>
  <si>
    <t>miR-200a-3p</t>
    <phoneticPr fontId="18"/>
  </si>
  <si>
    <t>miR-200b-3p</t>
    <phoneticPr fontId="18"/>
  </si>
  <si>
    <t>miR-200c-3p</t>
    <phoneticPr fontId="18"/>
  </si>
  <si>
    <t>miR-141-3p</t>
    <phoneticPr fontId="18"/>
  </si>
  <si>
    <t>miR-429</t>
    <phoneticPr fontId="18"/>
  </si>
  <si>
    <t>ΔΔCt</t>
    <phoneticPr fontId="18"/>
  </si>
  <si>
    <t>Vehicle</t>
    <phoneticPr fontId="18"/>
  </si>
  <si>
    <t xml:space="preserve">Vehicle
</t>
    <phoneticPr fontId="18"/>
  </si>
  <si>
    <t>MCF10A-neo-derived exosomes</t>
    <phoneticPr fontId="18"/>
  </si>
  <si>
    <t>MCF10A-neo-
derived exosomes</t>
    <phoneticPr fontId="18"/>
  </si>
  <si>
    <t>MCF10A-ErbB2-
derived exosomes</t>
    <phoneticPr fontId="18"/>
  </si>
  <si>
    <t>ΔΔCt</t>
    <phoneticPr fontId="18"/>
  </si>
  <si>
    <r>
      <t>2</t>
    </r>
    <r>
      <rPr>
        <vertAlign val="superscript"/>
        <sz val="11"/>
        <color theme="1"/>
        <rFont val="Arial"/>
        <family val="2"/>
      </rPr>
      <t>-ΔΔCt</t>
    </r>
    <phoneticPr fontId="18"/>
  </si>
  <si>
    <r>
      <t>2</t>
    </r>
    <r>
      <rPr>
        <vertAlign val="superscript"/>
        <sz val="11"/>
        <color theme="1"/>
        <rFont val="Arial"/>
        <family val="2"/>
      </rPr>
      <t>-ΔΔCt</t>
    </r>
    <phoneticPr fontId="18"/>
  </si>
  <si>
    <r>
      <t>2</t>
    </r>
    <r>
      <rPr>
        <vertAlign val="superscript"/>
        <sz val="11"/>
        <color theme="1"/>
        <rFont val="Arial"/>
        <family val="2"/>
      </rPr>
      <t>-ΔΔCt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</si>
</sst>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00000000000_ "/>
    <numFmt numFmtId="177" formatCode="0.00000_ "/>
    <numFmt numFmtId="178" formatCode="0_ "/>
    <numFmt numFmtId="179" formatCode="0.0000000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8.25"/>
      <name val="Microsoft Sans Serif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>
      <alignment vertical="top"/>
      <protection locked="0"/>
    </xf>
    <xf numFmtId="0" fontId="20" fillId="0" borderId="0">
      <alignment vertical="top"/>
      <protection locked="0"/>
    </xf>
    <xf numFmtId="0" fontId="21" fillId="0" borderId="0"/>
    <xf numFmtId="0" fontId="21" fillId="0" borderId="0"/>
  </cellStyleXfs>
  <cellXfs count="21">
    <xf numFmtId="0" fontId="0" fillId="0" borderId="0" xfId="0">
      <alignment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>
      <alignment vertical="center"/>
    </xf>
    <xf numFmtId="0" fontId="23" fillId="0" borderId="10" xfId="0" applyFont="1" applyBorder="1">
      <alignment vertical="center"/>
    </xf>
    <xf numFmtId="0" fontId="0" fillId="0" borderId="0" xfId="0">
      <alignment vertical="center"/>
    </xf>
    <xf numFmtId="0" fontId="23" fillId="0" borderId="0" xfId="0" applyFont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176" fontId="23" fillId="0" borderId="10" xfId="0" applyNumberFormat="1" applyFont="1" applyBorder="1">
      <alignment vertical="center"/>
    </xf>
    <xf numFmtId="178" fontId="23" fillId="0" borderId="10" xfId="0" applyNumberFormat="1" applyFont="1" applyBorder="1">
      <alignment vertical="center"/>
    </xf>
    <xf numFmtId="177" fontId="23" fillId="0" borderId="10" xfId="0" applyNumberFormat="1" applyFont="1" applyBorder="1">
      <alignment vertical="center"/>
    </xf>
    <xf numFmtId="0" fontId="23" fillId="0" borderId="10" xfId="0" applyFont="1" applyBorder="1" applyAlignment="1">
      <alignment horizontal="center" vertical="center" wrapText="1"/>
    </xf>
    <xf numFmtId="1" fontId="23" fillId="0" borderId="10" xfId="0" applyNumberFormat="1" applyFont="1" applyBorder="1">
      <alignment vertical="center"/>
    </xf>
    <xf numFmtId="179" fontId="23" fillId="0" borderId="10" xfId="0" applyNumberFormat="1" applyFont="1" applyBorder="1">
      <alignment vertical="center"/>
    </xf>
  </cellXfs>
  <cellStyles count="47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Normal" xfId="43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2 2" xfId="46"/>
    <cellStyle name="標準 3" xfId="44"/>
    <cellStyle name="標準 4" xfId="45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B1" sqref="B1:H1"/>
    </sheetView>
  </sheetViews>
  <sheetFormatPr defaultRowHeight="14.25" x14ac:dyDescent="0.15"/>
  <cols>
    <col min="1" max="1" width="39.25" style="10" bestFit="1" customWidth="1"/>
    <col min="2" max="3" width="12.375" style="10" bestFit="1" customWidth="1"/>
    <col min="4" max="4" width="12.375" style="10" customWidth="1"/>
    <col min="5" max="6" width="12.375" style="10" bestFit="1" customWidth="1"/>
    <col min="7" max="16384" width="9" style="10"/>
  </cols>
  <sheetData>
    <row r="1" spans="1:8" x14ac:dyDescent="0.15">
      <c r="A1" s="11"/>
      <c r="B1" s="4" t="s">
        <v>7</v>
      </c>
      <c r="C1" s="4" t="s">
        <v>7</v>
      </c>
      <c r="D1" s="4" t="s">
        <v>7</v>
      </c>
      <c r="E1" s="4" t="s">
        <v>7</v>
      </c>
      <c r="F1" s="4" t="s">
        <v>7</v>
      </c>
      <c r="G1" s="4" t="s">
        <v>14</v>
      </c>
      <c r="H1" s="4" t="s">
        <v>15</v>
      </c>
    </row>
    <row r="2" spans="1:8" x14ac:dyDescent="0.15">
      <c r="A2" s="11" t="s">
        <v>0</v>
      </c>
      <c r="B2" s="11">
        <v>1</v>
      </c>
      <c r="C2" s="11">
        <v>1</v>
      </c>
      <c r="D2" s="11">
        <v>1</v>
      </c>
      <c r="E2" s="11">
        <v>1</v>
      </c>
      <c r="F2" s="11">
        <v>1</v>
      </c>
      <c r="G2" s="11">
        <f>AVERAGE(B2:F2)</f>
        <v>1</v>
      </c>
      <c r="H2" s="11">
        <f>_xlfn.STDEV.S(B2:F2)/SQRT(5)</f>
        <v>0</v>
      </c>
    </row>
    <row r="3" spans="1:8" x14ac:dyDescent="0.15">
      <c r="A3" s="11" t="s">
        <v>1</v>
      </c>
      <c r="B3" s="11">
        <v>1.2072879999999999</v>
      </c>
      <c r="C3" s="11">
        <v>0.65671599999999997</v>
      </c>
      <c r="D3" s="11">
        <v>1.6156600000000001</v>
      </c>
      <c r="E3" s="11">
        <v>0.92018</v>
      </c>
      <c r="F3" s="11">
        <v>0.84395699999999996</v>
      </c>
      <c r="G3" s="11">
        <f t="shared" ref="G3:G6" si="0">AVERAGE(B3:F3)</f>
        <v>1.0487601999999998</v>
      </c>
      <c r="H3" s="11">
        <f t="shared" ref="H3:H6" si="1">_xlfn.STDEV.S(B3:F3)/SQRT(5)</f>
        <v>0.16713502324898885</v>
      </c>
    </row>
    <row r="4" spans="1:8" x14ac:dyDescent="0.15">
      <c r="A4" s="11" t="s">
        <v>2</v>
      </c>
      <c r="B4" s="11">
        <v>1.91201</v>
      </c>
      <c r="C4" s="11">
        <v>2.147046</v>
      </c>
      <c r="D4" s="11">
        <v>2.1703999999999999</v>
      </c>
      <c r="E4" s="11">
        <v>1.437327</v>
      </c>
      <c r="F4" s="11">
        <v>2.8407249999999999</v>
      </c>
      <c r="G4" s="11">
        <f t="shared" si="0"/>
        <v>2.1015015999999997</v>
      </c>
      <c r="H4" s="11">
        <f t="shared" si="1"/>
        <v>0.22696998510344912</v>
      </c>
    </row>
    <row r="5" spans="1:8" x14ac:dyDescent="0.15">
      <c r="A5" s="11" t="s">
        <v>3</v>
      </c>
      <c r="B5" s="11">
        <v>2.7103290000000002</v>
      </c>
      <c r="C5" s="11">
        <v>1.621445</v>
      </c>
      <c r="D5" s="11">
        <v>2.7370220000000001</v>
      </c>
      <c r="E5" s="11">
        <v>2.2307290000000002</v>
      </c>
      <c r="F5" s="11">
        <v>1.3479319999999999</v>
      </c>
      <c r="G5" s="11">
        <f t="shared" si="0"/>
        <v>2.1294914</v>
      </c>
      <c r="H5" s="11">
        <f t="shared" si="1"/>
        <v>0.2815724630930016</v>
      </c>
    </row>
    <row r="6" spans="1:8" x14ac:dyDescent="0.15">
      <c r="A6" s="11" t="s">
        <v>4</v>
      </c>
      <c r="B6" s="11">
        <v>0.98677899999999996</v>
      </c>
      <c r="C6" s="11">
        <v>0.40397300000000003</v>
      </c>
      <c r="D6" s="11">
        <v>1.0365260000000001</v>
      </c>
      <c r="E6" s="11">
        <v>1.247115</v>
      </c>
      <c r="F6" s="11">
        <v>1.050486</v>
      </c>
      <c r="G6" s="11">
        <f t="shared" si="0"/>
        <v>0.94497580000000014</v>
      </c>
      <c r="H6" s="11">
        <f t="shared" si="1"/>
        <v>0.14234350612844959</v>
      </c>
    </row>
  </sheetData>
  <phoneticPr fontId="18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sqref="A1:XFD1048576"/>
    </sheetView>
  </sheetViews>
  <sheetFormatPr defaultRowHeight="14.25" x14ac:dyDescent="0.15"/>
  <cols>
    <col min="1" max="1" width="27.5" style="10" bestFit="1" customWidth="1"/>
    <col min="2" max="3" width="9" style="10"/>
    <col min="4" max="4" width="12.75" style="10" bestFit="1" customWidth="1"/>
    <col min="5" max="16384" width="9" style="10"/>
  </cols>
  <sheetData>
    <row r="1" spans="1:5" x14ac:dyDescent="0.15">
      <c r="A1" s="11"/>
      <c r="B1" s="4" t="s">
        <v>5</v>
      </c>
      <c r="C1" s="4" t="s">
        <v>6</v>
      </c>
      <c r="D1" s="4" t="s">
        <v>7</v>
      </c>
      <c r="E1" s="11"/>
    </row>
    <row r="2" spans="1:5" x14ac:dyDescent="0.15">
      <c r="A2" s="11" t="s">
        <v>10</v>
      </c>
      <c r="B2" s="11">
        <v>10143.0119670894</v>
      </c>
      <c r="C2" s="11">
        <v>7654.0100375058</v>
      </c>
      <c r="D2" s="11">
        <v>1.3251892690742653</v>
      </c>
      <c r="E2" s="11">
        <v>1</v>
      </c>
    </row>
    <row r="3" spans="1:5" x14ac:dyDescent="0.15">
      <c r="A3" s="11" t="s">
        <v>11</v>
      </c>
      <c r="B3" s="11">
        <v>3729.9749345211999</v>
      </c>
      <c r="C3" s="11">
        <v>4426.3637225752</v>
      </c>
      <c r="D3" s="11">
        <v>0.84267248881914059</v>
      </c>
      <c r="E3" s="11">
        <v>0.63588840362992416</v>
      </c>
    </row>
    <row r="4" spans="1:5" x14ac:dyDescent="0.15">
      <c r="A4" s="11" t="s">
        <v>12</v>
      </c>
      <c r="B4" s="11">
        <v>58237.386074632203</v>
      </c>
      <c r="C4" s="11">
        <v>9584.3028475466999</v>
      </c>
      <c r="D4" s="11">
        <v>6.0763299116262024</v>
      </c>
      <c r="E4" s="11">
        <v>1</v>
      </c>
    </row>
    <row r="5" spans="1:5" x14ac:dyDescent="0.15">
      <c r="A5" s="11" t="s">
        <v>13</v>
      </c>
      <c r="B5" s="11">
        <v>5060.0950732635001</v>
      </c>
      <c r="C5" s="11">
        <v>11309.921179716601</v>
      </c>
      <c r="D5" s="11">
        <v>0.44740321288342472</v>
      </c>
      <c r="E5" s="11">
        <v>7.3630500547276351E-2</v>
      </c>
    </row>
  </sheetData>
  <phoneticPr fontId="18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13" workbookViewId="0">
      <selection activeCell="G34" sqref="A1:XFD1048576"/>
    </sheetView>
  </sheetViews>
  <sheetFormatPr defaultRowHeight="14.25" x14ac:dyDescent="0.15"/>
  <cols>
    <col min="1" max="16384" width="9" style="10"/>
  </cols>
  <sheetData>
    <row r="1" spans="1:4" x14ac:dyDescent="0.15">
      <c r="A1" s="11"/>
      <c r="B1" s="11"/>
      <c r="C1" s="4" t="s">
        <v>26</v>
      </c>
      <c r="D1" s="4" t="s">
        <v>27</v>
      </c>
    </row>
    <row r="2" spans="1:4" x14ac:dyDescent="0.15">
      <c r="A2" s="9" t="s">
        <v>28</v>
      </c>
      <c r="B2" s="11">
        <v>0.244714668</v>
      </c>
      <c r="C2" s="11">
        <f>AVERAGE(B2:B12)</f>
        <v>1</v>
      </c>
      <c r="D2" s="11">
        <f>_xlfn.STDEV.S(B2:B12)/SQRT(11)</f>
        <v>0.20768551453750103</v>
      </c>
    </row>
    <row r="3" spans="1:4" x14ac:dyDescent="0.15">
      <c r="A3" s="9"/>
      <c r="B3" s="11">
        <v>0.372360992</v>
      </c>
      <c r="C3" s="11"/>
      <c r="D3" s="11"/>
    </row>
    <row r="4" spans="1:4" x14ac:dyDescent="0.15">
      <c r="A4" s="9"/>
      <c r="B4" s="11">
        <v>0.76064816599999996</v>
      </c>
      <c r="C4" s="11"/>
      <c r="D4" s="11"/>
    </row>
    <row r="5" spans="1:4" x14ac:dyDescent="0.15">
      <c r="A5" s="9"/>
      <c r="B5" s="11">
        <v>2.0697361989999998</v>
      </c>
      <c r="C5" s="11"/>
      <c r="D5" s="11"/>
    </row>
    <row r="6" spans="1:4" x14ac:dyDescent="0.15">
      <c r="A6" s="9"/>
      <c r="B6" s="11">
        <v>1.107635675</v>
      </c>
      <c r="C6" s="11"/>
      <c r="D6" s="11"/>
    </row>
    <row r="7" spans="1:4" x14ac:dyDescent="0.15">
      <c r="A7" s="9"/>
      <c r="B7" s="11">
        <v>1.4449042999999999</v>
      </c>
      <c r="C7" s="11"/>
      <c r="D7" s="11"/>
    </row>
    <row r="8" spans="1:4" x14ac:dyDescent="0.15">
      <c r="A8" s="9"/>
      <c r="B8" s="11">
        <v>4.7227986999999999E-2</v>
      </c>
      <c r="C8" s="11"/>
      <c r="D8" s="11"/>
    </row>
    <row r="9" spans="1:4" x14ac:dyDescent="0.15">
      <c r="A9" s="9"/>
      <c r="B9" s="11">
        <v>2.0256878089999999</v>
      </c>
      <c r="C9" s="11"/>
      <c r="D9" s="11"/>
    </row>
    <row r="10" spans="1:4" x14ac:dyDescent="0.15">
      <c r="A10" s="9"/>
      <c r="B10" s="11">
        <v>0.49792161200000001</v>
      </c>
      <c r="C10" s="11"/>
      <c r="D10" s="11"/>
    </row>
    <row r="11" spans="1:4" x14ac:dyDescent="0.15">
      <c r="A11" s="9"/>
      <c r="B11" s="11">
        <v>1.395053307</v>
      </c>
      <c r="C11" s="11"/>
      <c r="D11" s="11"/>
    </row>
    <row r="12" spans="1:4" x14ac:dyDescent="0.15">
      <c r="A12" s="9"/>
      <c r="B12" s="11">
        <v>1.034109285</v>
      </c>
      <c r="C12" s="11"/>
      <c r="D12" s="11"/>
    </row>
    <row r="13" spans="1:4" x14ac:dyDescent="0.15">
      <c r="A13" s="9" t="s">
        <v>29</v>
      </c>
      <c r="B13" s="11">
        <v>0.45736420100000003</v>
      </c>
      <c r="C13" s="11">
        <f>AVERAGE(B13:B24)</f>
        <v>0.34676975733333332</v>
      </c>
      <c r="D13" s="11">
        <f>_xlfn.STDEV.S(B13:B24)/SQRT(12)</f>
        <v>4.2435533921093407E-2</v>
      </c>
    </row>
    <row r="14" spans="1:4" x14ac:dyDescent="0.15">
      <c r="A14" s="9"/>
      <c r="B14" s="11">
        <v>0.40602334699999998</v>
      </c>
      <c r="C14" s="11"/>
      <c r="D14" s="11"/>
    </row>
    <row r="15" spans="1:4" x14ac:dyDescent="0.15">
      <c r="A15" s="9"/>
      <c r="B15" s="11">
        <v>0.298471869</v>
      </c>
      <c r="C15" s="11"/>
      <c r="D15" s="11"/>
    </row>
    <row r="16" spans="1:4" x14ac:dyDescent="0.15">
      <c r="A16" s="9"/>
      <c r="B16" s="11">
        <v>0.53868962600000003</v>
      </c>
      <c r="C16" s="11"/>
      <c r="D16" s="11"/>
    </row>
    <row r="17" spans="1:4" x14ac:dyDescent="0.15">
      <c r="A17" s="9"/>
      <c r="B17" s="11">
        <v>0.62303477299999999</v>
      </c>
      <c r="C17" s="11"/>
      <c r="D17" s="11"/>
    </row>
    <row r="18" spans="1:4" x14ac:dyDescent="0.15">
      <c r="A18" s="9"/>
      <c r="B18" s="11">
        <v>0.39888488900000002</v>
      </c>
      <c r="C18" s="11"/>
      <c r="D18" s="11"/>
    </row>
    <row r="19" spans="1:4" x14ac:dyDescent="0.15">
      <c r="A19" s="9"/>
      <c r="B19" s="11">
        <v>0.18479228</v>
      </c>
      <c r="C19" s="11"/>
      <c r="D19" s="11"/>
    </row>
    <row r="20" spans="1:4" x14ac:dyDescent="0.15">
      <c r="A20" s="9"/>
      <c r="B20" s="11">
        <v>0.34848217100000001</v>
      </c>
      <c r="C20" s="11"/>
      <c r="D20" s="11"/>
    </row>
    <row r="21" spans="1:4" x14ac:dyDescent="0.15">
      <c r="A21" s="9"/>
      <c r="B21" s="11">
        <v>0.163289451</v>
      </c>
      <c r="C21" s="11"/>
      <c r="D21" s="11"/>
    </row>
    <row r="22" spans="1:4" x14ac:dyDescent="0.15">
      <c r="A22" s="9"/>
      <c r="B22" s="11">
        <v>0.24763749600000001</v>
      </c>
      <c r="C22" s="11"/>
      <c r="D22" s="11"/>
    </row>
    <row r="23" spans="1:4" x14ac:dyDescent="0.15">
      <c r="A23" s="9"/>
      <c r="B23" s="11">
        <v>0.331630855</v>
      </c>
      <c r="C23" s="11"/>
      <c r="D23" s="11"/>
    </row>
    <row r="24" spans="1:4" x14ac:dyDescent="0.15">
      <c r="A24" s="9"/>
      <c r="B24" s="11">
        <v>0.16293613000000001</v>
      </c>
      <c r="C24" s="11"/>
      <c r="D24" s="11"/>
    </row>
    <row r="25" spans="1:4" x14ac:dyDescent="0.15">
      <c r="A25" s="9" t="s">
        <v>30</v>
      </c>
      <c r="B25" s="11">
        <v>0.496964619</v>
      </c>
      <c r="C25" s="11">
        <f>AVERAGE(B25:B36)</f>
        <v>1.0000000001666665</v>
      </c>
      <c r="D25" s="11">
        <f>_xlfn.STDEV.S(B25:B36)/SQRT(12)</f>
        <v>6.6705364602474851E-2</v>
      </c>
    </row>
    <row r="26" spans="1:4" x14ac:dyDescent="0.15">
      <c r="A26" s="9"/>
      <c r="B26" s="11">
        <v>1.1954285229999999</v>
      </c>
      <c r="C26" s="11"/>
      <c r="D26" s="11"/>
    </row>
    <row r="27" spans="1:4" x14ac:dyDescent="0.15">
      <c r="A27" s="9"/>
      <c r="B27" s="11">
        <v>1.1782044970000001</v>
      </c>
      <c r="C27" s="11"/>
      <c r="D27" s="11"/>
    </row>
    <row r="28" spans="1:4" x14ac:dyDescent="0.15">
      <c r="A28" s="9"/>
      <c r="B28" s="11">
        <v>1.03251135</v>
      </c>
      <c r="C28" s="11"/>
      <c r="D28" s="11"/>
    </row>
    <row r="29" spans="1:4" x14ac:dyDescent="0.15">
      <c r="A29" s="9"/>
      <c r="B29" s="11">
        <v>1.1344298129999999</v>
      </c>
      <c r="C29" s="11"/>
      <c r="D29" s="11"/>
    </row>
    <row r="30" spans="1:4" x14ac:dyDescent="0.15">
      <c r="A30" s="9"/>
      <c r="B30" s="11">
        <v>0.96246119900000004</v>
      </c>
      <c r="C30" s="11"/>
      <c r="D30" s="11"/>
    </row>
    <row r="31" spans="1:4" x14ac:dyDescent="0.15">
      <c r="A31" s="9"/>
      <c r="B31" s="11">
        <v>0.87033272800000006</v>
      </c>
      <c r="C31" s="11"/>
      <c r="D31" s="11"/>
    </row>
    <row r="32" spans="1:4" x14ac:dyDescent="0.15">
      <c r="A32" s="9"/>
      <c r="B32" s="11">
        <v>0.86231015300000002</v>
      </c>
      <c r="C32" s="11"/>
      <c r="D32" s="11"/>
    </row>
    <row r="33" spans="1:4" x14ac:dyDescent="0.15">
      <c r="A33" s="9"/>
      <c r="B33" s="11">
        <v>0.768187811</v>
      </c>
      <c r="C33" s="11"/>
      <c r="D33" s="11"/>
    </row>
    <row r="34" spans="1:4" x14ac:dyDescent="0.15">
      <c r="A34" s="9"/>
      <c r="B34" s="11">
        <v>0.99211069500000004</v>
      </c>
      <c r="C34" s="11"/>
      <c r="D34" s="11"/>
    </row>
    <row r="35" spans="1:4" x14ac:dyDescent="0.15">
      <c r="A35" s="9"/>
      <c r="B35" s="11">
        <v>1.1401908039999999</v>
      </c>
      <c r="C35" s="11"/>
      <c r="D35" s="11"/>
    </row>
    <row r="36" spans="1:4" x14ac:dyDescent="0.15">
      <c r="A36" s="9"/>
      <c r="B36" s="11">
        <v>1.36686781</v>
      </c>
      <c r="C36" s="11"/>
      <c r="D36" s="11"/>
    </row>
    <row r="37" spans="1:4" x14ac:dyDescent="0.15">
      <c r="A37" s="9" t="s">
        <v>30</v>
      </c>
      <c r="B37" s="11">
        <v>0.117692327</v>
      </c>
      <c r="C37" s="11">
        <f>AVERAGE(B37:B42)</f>
        <v>0.49926336616666672</v>
      </c>
      <c r="D37" s="11">
        <f>_xlfn.STDEV.S(B37:B42)/SQRT(6)</f>
        <v>0.13277778129335846</v>
      </c>
    </row>
    <row r="38" spans="1:4" x14ac:dyDescent="0.15">
      <c r="A38" s="9"/>
      <c r="B38" s="11">
        <v>0.36961097300000001</v>
      </c>
      <c r="C38" s="11"/>
      <c r="D38" s="11"/>
    </row>
    <row r="39" spans="1:4" x14ac:dyDescent="0.15">
      <c r="A39" s="9"/>
      <c r="B39" s="11">
        <v>0.79687770099999999</v>
      </c>
      <c r="C39" s="11"/>
      <c r="D39" s="11"/>
    </row>
    <row r="40" spans="1:4" x14ac:dyDescent="0.15">
      <c r="A40" s="9"/>
      <c r="B40" s="11">
        <v>0.67372649200000001</v>
      </c>
      <c r="C40" s="11"/>
      <c r="D40" s="11"/>
    </row>
    <row r="41" spans="1:4" x14ac:dyDescent="0.15">
      <c r="A41" s="9"/>
      <c r="B41" s="11">
        <v>0.167614131</v>
      </c>
      <c r="C41" s="11"/>
      <c r="D41" s="11"/>
    </row>
    <row r="42" spans="1:4" x14ac:dyDescent="0.15">
      <c r="A42" s="9"/>
      <c r="B42" s="11">
        <v>0.870058573</v>
      </c>
      <c r="C42" s="11"/>
      <c r="D42" s="11"/>
    </row>
  </sheetData>
  <mergeCells count="4">
    <mergeCell ref="A2:A12"/>
    <mergeCell ref="A13:A24"/>
    <mergeCell ref="A25:A36"/>
    <mergeCell ref="A37:A42"/>
  </mergeCells>
  <phoneticPr fontId="18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G20" sqref="G20"/>
    </sheetView>
  </sheetViews>
  <sheetFormatPr defaultRowHeight="14.25" x14ac:dyDescent="0.15"/>
  <cols>
    <col min="1" max="2" width="9" style="10"/>
    <col min="3" max="3" width="9.875" style="10" bestFit="1" customWidth="1"/>
    <col min="4" max="16384" width="9" style="10"/>
  </cols>
  <sheetData>
    <row r="1" spans="1:4" x14ac:dyDescent="0.15">
      <c r="A1" s="11"/>
      <c r="B1" s="11"/>
      <c r="C1" s="4" t="s">
        <v>26</v>
      </c>
      <c r="D1" s="4" t="s">
        <v>27</v>
      </c>
    </row>
    <row r="2" spans="1:4" x14ac:dyDescent="0.15">
      <c r="A2" s="9" t="s">
        <v>28</v>
      </c>
      <c r="B2" s="11">
        <v>1.091185487</v>
      </c>
      <c r="C2" s="19">
        <f>AVERAGE(B2:B7)</f>
        <v>1.0070148821666667</v>
      </c>
      <c r="D2" s="11">
        <f>_xlfn.STDEV.S(B2:B7)/SQRT(6)</f>
        <v>5.1619287109461176E-2</v>
      </c>
    </row>
    <row r="3" spans="1:4" x14ac:dyDescent="0.15">
      <c r="A3" s="9"/>
      <c r="B3" s="11">
        <v>0.91494731299999998</v>
      </c>
      <c r="C3" s="11"/>
      <c r="D3" s="11"/>
    </row>
    <row r="4" spans="1:4" x14ac:dyDescent="0.15">
      <c r="A4" s="9"/>
      <c r="B4" s="11">
        <v>1.001625408</v>
      </c>
      <c r="C4" s="11"/>
      <c r="D4" s="11"/>
    </row>
    <row r="5" spans="1:4" x14ac:dyDescent="0.15">
      <c r="A5" s="9"/>
      <c r="B5" s="11">
        <v>1.1186539820000001</v>
      </c>
      <c r="C5" s="11"/>
      <c r="D5" s="11"/>
    </row>
    <row r="6" spans="1:4" x14ac:dyDescent="0.15">
      <c r="A6" s="9"/>
      <c r="B6" s="11">
        <v>1.1112113619999999</v>
      </c>
      <c r="C6" s="11"/>
      <c r="D6" s="11"/>
    </row>
    <row r="7" spans="1:4" x14ac:dyDescent="0.15">
      <c r="A7" s="9"/>
      <c r="B7" s="11">
        <v>0.80446574100000001</v>
      </c>
      <c r="C7" s="11"/>
      <c r="D7" s="11"/>
    </row>
    <row r="8" spans="1:4" x14ac:dyDescent="0.15">
      <c r="A8" s="9" t="s">
        <v>29</v>
      </c>
      <c r="B8" s="11">
        <v>2.4665867000000001E-2</v>
      </c>
      <c r="C8" s="20">
        <f>AVERAGE(B8:B12)</f>
        <v>2.5066449800000001E-2</v>
      </c>
      <c r="D8" s="11">
        <f>_xlfn.STDEV.S(B8:B12)/SQRT(5)</f>
        <v>2.6813001794047855E-3</v>
      </c>
    </row>
    <row r="9" spans="1:4" x14ac:dyDescent="0.15">
      <c r="A9" s="9"/>
      <c r="B9" s="11">
        <v>2.8831955999999999E-2</v>
      </c>
      <c r="C9" s="11"/>
      <c r="D9" s="11"/>
    </row>
    <row r="10" spans="1:4" x14ac:dyDescent="0.15">
      <c r="A10" s="9"/>
      <c r="B10" s="11">
        <v>1.7350814999999999E-2</v>
      </c>
      <c r="C10" s="11"/>
      <c r="D10" s="11"/>
    </row>
    <row r="11" spans="1:4" x14ac:dyDescent="0.15">
      <c r="A11" s="9"/>
      <c r="B11" s="11">
        <v>3.2739648000000003E-2</v>
      </c>
      <c r="C11" s="11"/>
      <c r="D11" s="11"/>
    </row>
    <row r="12" spans="1:4" x14ac:dyDescent="0.15">
      <c r="A12" s="9"/>
      <c r="B12" s="11">
        <v>2.1743963000000002E-2</v>
      </c>
      <c r="C12" s="11"/>
      <c r="D12" s="11"/>
    </row>
    <row r="13" spans="1:4" x14ac:dyDescent="0.15">
      <c r="A13" s="9" t="s">
        <v>30</v>
      </c>
      <c r="B13" s="11">
        <v>1.3421029959999999</v>
      </c>
      <c r="C13" s="19">
        <f>AVERAGE(B13:B17)</f>
        <v>1.0225095899999999</v>
      </c>
      <c r="D13" s="11">
        <f>_xlfn.STDEV.S(B13:B17)/SQRT(5)</f>
        <v>0.10701009796575355</v>
      </c>
    </row>
    <row r="14" spans="1:4" x14ac:dyDescent="0.15">
      <c r="A14" s="9"/>
      <c r="B14" s="11">
        <v>0.73610784799999995</v>
      </c>
      <c r="C14" s="11"/>
      <c r="D14" s="11"/>
    </row>
    <row r="15" spans="1:4" x14ac:dyDescent="0.15">
      <c r="A15" s="9"/>
      <c r="B15" s="11">
        <v>1.0122148529999999</v>
      </c>
      <c r="C15" s="11"/>
      <c r="D15" s="11"/>
    </row>
    <row r="16" spans="1:4" x14ac:dyDescent="0.15">
      <c r="A16" s="9"/>
      <c r="B16" s="11">
        <v>1.1602073669999999</v>
      </c>
      <c r="C16" s="11"/>
      <c r="D16" s="11"/>
    </row>
    <row r="17" spans="1:4" x14ac:dyDescent="0.15">
      <c r="A17" s="9"/>
      <c r="B17" s="11">
        <v>0.86191488599999999</v>
      </c>
      <c r="C17" s="11"/>
      <c r="D17" s="11"/>
    </row>
    <row r="18" spans="1:4" x14ac:dyDescent="0.15">
      <c r="A18" s="9" t="s">
        <v>30</v>
      </c>
      <c r="B18" s="11">
        <v>0.137224333</v>
      </c>
      <c r="C18" s="20">
        <f>AVERAGE(B18:B21)</f>
        <v>0.46785831550000001</v>
      </c>
      <c r="D18" s="11">
        <f>_xlfn.STDEV.S(B18:B21)/SQRT(4)</f>
        <v>0.16272106149390633</v>
      </c>
    </row>
    <row r="19" spans="1:4" x14ac:dyDescent="0.15">
      <c r="A19" s="9"/>
      <c r="B19" s="11">
        <v>0.69029404100000002</v>
      </c>
      <c r="C19" s="11"/>
      <c r="D19" s="11"/>
    </row>
    <row r="20" spans="1:4" x14ac:dyDescent="0.15">
      <c r="A20" s="9"/>
      <c r="B20" s="11">
        <v>0.79862313799999995</v>
      </c>
      <c r="C20" s="11"/>
      <c r="D20" s="11"/>
    </row>
    <row r="21" spans="1:4" x14ac:dyDescent="0.15">
      <c r="A21" s="9"/>
      <c r="B21" s="11">
        <v>0.24529175</v>
      </c>
      <c r="C21" s="11"/>
      <c r="D21" s="11"/>
    </row>
  </sheetData>
  <mergeCells count="4">
    <mergeCell ref="A2:A7"/>
    <mergeCell ref="A8:A12"/>
    <mergeCell ref="A13:A17"/>
    <mergeCell ref="A18:A21"/>
  </mergeCells>
  <phoneticPr fontId="18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C1" sqref="C1:D1"/>
    </sheetView>
  </sheetViews>
  <sheetFormatPr defaultRowHeight="13.5" x14ac:dyDescent="0.15"/>
  <cols>
    <col min="1" max="2" width="9.375" style="1" customWidth="1"/>
    <col min="3" max="3" width="17.875" style="1" customWidth="1"/>
    <col min="4" max="4" width="12.75" style="1" customWidth="1"/>
    <col min="5" max="5" width="9.875" style="1" bestFit="1" customWidth="1"/>
    <col min="6" max="6" width="12.75" style="1" bestFit="1" customWidth="1"/>
    <col min="7" max="16384" width="9" style="1"/>
  </cols>
  <sheetData>
    <row r="1" spans="1:6" ht="16.5" x14ac:dyDescent="0.15">
      <c r="A1" s="11"/>
      <c r="B1" s="11"/>
      <c r="C1" s="4" t="s">
        <v>50</v>
      </c>
      <c r="D1" s="4" t="s">
        <v>59</v>
      </c>
      <c r="E1" s="4" t="s">
        <v>14</v>
      </c>
      <c r="F1" s="4" t="s">
        <v>15</v>
      </c>
    </row>
    <row r="2" spans="1:6" ht="14.25" x14ac:dyDescent="0.15">
      <c r="A2" s="9" t="s">
        <v>45</v>
      </c>
      <c r="B2" s="9" t="s">
        <v>54</v>
      </c>
      <c r="C2" s="11">
        <v>-2.8458747243699012E-2</v>
      </c>
      <c r="D2" s="11">
        <f>POWER(2,-C2)</f>
        <v>1.0199219455670889</v>
      </c>
      <c r="E2" s="19">
        <f>AVERAGE(D2:D10)</f>
        <v>1.0033048575435133</v>
      </c>
      <c r="F2" s="11">
        <f>_xlfn.STDEV.S(D2:D10)/SQRT(9)</f>
        <v>2.896239453313974E-2</v>
      </c>
    </row>
    <row r="3" spans="1:6" ht="14.25" x14ac:dyDescent="0.15">
      <c r="A3" s="9"/>
      <c r="B3" s="9"/>
      <c r="C3" s="11">
        <v>-3.7644291012500108E-2</v>
      </c>
      <c r="D3" s="11">
        <f t="shared" ref="D3:D19" si="0">POWER(2,-C3)</f>
        <v>1.0264364377032751</v>
      </c>
      <c r="E3" s="11"/>
      <c r="F3" s="11"/>
    </row>
    <row r="4" spans="1:6" ht="14.25" x14ac:dyDescent="0.15">
      <c r="A4" s="9"/>
      <c r="B4" s="9"/>
      <c r="C4" s="11">
        <v>0.17433295386149927</v>
      </c>
      <c r="D4" s="11">
        <f t="shared" si="0"/>
        <v>0.88617715828463128</v>
      </c>
      <c r="E4" s="11"/>
      <c r="F4" s="11"/>
    </row>
    <row r="5" spans="1:6" ht="14.25" x14ac:dyDescent="0.15">
      <c r="A5" s="9"/>
      <c r="B5" s="9"/>
      <c r="C5" s="11">
        <v>-0.20946005092959874</v>
      </c>
      <c r="D5" s="11">
        <f t="shared" si="0"/>
        <v>1.1562553579561625</v>
      </c>
      <c r="E5" s="11"/>
      <c r="F5" s="11"/>
    </row>
    <row r="6" spans="1:6" ht="14.25" x14ac:dyDescent="0.15">
      <c r="A6" s="9"/>
      <c r="B6" s="9"/>
      <c r="C6" s="11">
        <v>-0.11722290527149903</v>
      </c>
      <c r="D6" s="11">
        <f t="shared" si="0"/>
        <v>1.0846449802286942</v>
      </c>
      <c r="E6" s="11"/>
      <c r="F6" s="11"/>
    </row>
    <row r="7" spans="1:6" ht="14.25" x14ac:dyDescent="0.15">
      <c r="A7" s="9"/>
      <c r="B7" s="9"/>
      <c r="C7" s="11">
        <v>0.10428458952749997</v>
      </c>
      <c r="D7" s="11">
        <f t="shared" si="0"/>
        <v>0.93026613304569838</v>
      </c>
      <c r="E7" s="11"/>
      <c r="F7" s="11"/>
    </row>
    <row r="8" spans="1:6" ht="14.25" x14ac:dyDescent="0.15">
      <c r="A8" s="9"/>
      <c r="B8" s="9"/>
      <c r="C8" s="11">
        <v>-6.3290075075299601E-2</v>
      </c>
      <c r="D8" s="11">
        <f t="shared" si="0"/>
        <v>1.0448458233791866</v>
      </c>
      <c r="E8" s="11"/>
      <c r="F8" s="11"/>
    </row>
    <row r="9" spans="1:6" ht="14.25" x14ac:dyDescent="0.15">
      <c r="A9" s="9"/>
      <c r="B9" s="9"/>
      <c r="C9" s="11">
        <v>5.5643831607200323E-2</v>
      </c>
      <c r="D9" s="11">
        <f t="shared" si="0"/>
        <v>0.96216496185814804</v>
      </c>
      <c r="E9" s="11"/>
      <c r="F9" s="11"/>
    </row>
    <row r="10" spans="1:6" ht="14.25" x14ac:dyDescent="0.15">
      <c r="A10" s="9"/>
      <c r="B10" s="9"/>
      <c r="C10" s="11">
        <v>0.12181469453639826</v>
      </c>
      <c r="D10" s="11">
        <f t="shared" si="0"/>
        <v>0.91903091986873453</v>
      </c>
      <c r="E10" s="11"/>
      <c r="F10" s="11"/>
    </row>
    <row r="11" spans="1:6" ht="14.25" x14ac:dyDescent="0.15">
      <c r="A11" s="9"/>
      <c r="B11" s="9" t="s">
        <v>55</v>
      </c>
      <c r="C11" s="11">
        <v>3.9374462416281104</v>
      </c>
      <c r="D11" s="11">
        <f>POWER(2,-C11)</f>
        <v>6.5269543460408239E-2</v>
      </c>
      <c r="E11" s="20">
        <f>AVERAGE(D11:D19)</f>
        <v>6.9888432773691958E-2</v>
      </c>
      <c r="F11" s="11">
        <f>_xlfn.STDEV.S(D11:D19)/SQRT(9)</f>
        <v>3.5104007308964062E-3</v>
      </c>
    </row>
    <row r="12" spans="1:6" ht="14.25" x14ac:dyDescent="0.15">
      <c r="A12" s="9"/>
      <c r="B12" s="9"/>
      <c r="C12" s="11">
        <v>4.0329693816863159</v>
      </c>
      <c r="D12" s="11">
        <f t="shared" si="0"/>
        <v>6.1087906855430994E-2</v>
      </c>
      <c r="E12" s="11"/>
      <c r="F12" s="11"/>
    </row>
    <row r="13" spans="1:6" ht="14.25" x14ac:dyDescent="0.15">
      <c r="A13" s="9"/>
      <c r="B13" s="9"/>
      <c r="C13" s="11">
        <v>3.9498823321237153</v>
      </c>
      <c r="D13" s="11">
        <f t="shared" si="0"/>
        <v>6.4709335293096609E-2</v>
      </c>
      <c r="E13" s="11"/>
      <c r="F13" s="11"/>
    </row>
    <row r="14" spans="1:6" ht="14.25" x14ac:dyDescent="0.15">
      <c r="A14" s="9"/>
      <c r="B14" s="9"/>
      <c r="C14" s="11">
        <v>3.8253749778642088</v>
      </c>
      <c r="D14" s="11">
        <f t="shared" si="0"/>
        <v>7.0541938020227443E-2</v>
      </c>
      <c r="E14" s="11"/>
      <c r="F14" s="11"/>
    </row>
    <row r="15" spans="1:6" ht="14.25" x14ac:dyDescent="0.15">
      <c r="A15" s="9"/>
      <c r="B15" s="9"/>
      <c r="C15" s="11">
        <v>3.5766290618596144</v>
      </c>
      <c r="D15" s="11">
        <f t="shared" si="0"/>
        <v>8.3816084553180847E-2</v>
      </c>
      <c r="E15" s="11"/>
      <c r="F15" s="11"/>
    </row>
    <row r="16" spans="1:6" ht="14.25" x14ac:dyDescent="0.15">
      <c r="A16" s="9"/>
      <c r="B16" s="9"/>
      <c r="C16" s="11">
        <v>3.8521101188677149</v>
      </c>
      <c r="D16" s="11">
        <f t="shared" si="0"/>
        <v>6.9246736034618242E-2</v>
      </c>
      <c r="E16" s="11"/>
      <c r="F16" s="11"/>
    </row>
    <row r="17" spans="1:6" ht="14.25" x14ac:dyDescent="0.15">
      <c r="A17" s="9"/>
      <c r="B17" s="9"/>
      <c r="C17" s="11">
        <v>3.5136998499260144</v>
      </c>
      <c r="D17" s="11">
        <f t="shared" si="0"/>
        <v>8.7552983399391479E-2</v>
      </c>
      <c r="E17" s="11"/>
      <c r="F17" s="11"/>
    </row>
    <row r="18" spans="1:6" ht="14.25" x14ac:dyDescent="0.15">
      <c r="A18" s="9"/>
      <c r="B18" s="9"/>
      <c r="C18" s="11">
        <v>3.7836657956450153</v>
      </c>
      <c r="D18" s="11">
        <f t="shared" si="0"/>
        <v>7.2611114365659937E-2</v>
      </c>
      <c r="E18" s="11"/>
      <c r="F18" s="11"/>
    </row>
    <row r="19" spans="1:6" ht="14.25" x14ac:dyDescent="0.15">
      <c r="A19" s="9"/>
      <c r="B19" s="9"/>
      <c r="C19" s="11">
        <v>4.2066217120529092</v>
      </c>
      <c r="D19" s="11">
        <f t="shared" si="0"/>
        <v>5.4160252981213894E-2</v>
      </c>
      <c r="E19" s="11"/>
      <c r="F19" s="11"/>
    </row>
    <row r="20" spans="1:6" ht="14.25" x14ac:dyDescent="0.15">
      <c r="A20" s="9" t="s">
        <v>46</v>
      </c>
      <c r="B20" s="9" t="s">
        <v>54</v>
      </c>
      <c r="C20" s="11">
        <v>0.17273049700000001</v>
      </c>
      <c r="D20" s="11">
        <f>POWER(2,-C20)</f>
        <v>0.88716201619125901</v>
      </c>
      <c r="E20" s="19">
        <f>AVERAGE(D20:D28)</f>
        <v>1.0040242750217427</v>
      </c>
      <c r="F20" s="11">
        <f>_xlfn.STDEV.S(D20:D28)/SQRT(9)</f>
        <v>3.2053277573532227E-2</v>
      </c>
    </row>
    <row r="21" spans="1:6" ht="14.25" x14ac:dyDescent="0.15">
      <c r="A21" s="9"/>
      <c r="B21" s="9"/>
      <c r="C21" s="11">
        <v>-0.13233936399999999</v>
      </c>
      <c r="D21" s="11">
        <f t="shared" ref="D21:D28" si="1">POWER(2,-C21)</f>
        <v>1.0960695636921569</v>
      </c>
      <c r="E21" s="11"/>
      <c r="F21" s="11"/>
    </row>
    <row r="22" spans="1:6" ht="14.25" x14ac:dyDescent="0.15">
      <c r="A22" s="9"/>
      <c r="B22" s="9"/>
      <c r="C22" s="11">
        <v>0.11044572900000001</v>
      </c>
      <c r="D22" s="11">
        <f t="shared" si="1"/>
        <v>0.9263018313533381</v>
      </c>
      <c r="E22" s="11"/>
      <c r="F22" s="11"/>
    </row>
    <row r="23" spans="1:6" ht="14.25" x14ac:dyDescent="0.15">
      <c r="A23" s="9"/>
      <c r="B23" s="9"/>
      <c r="C23" s="11">
        <v>4.97252E-4</v>
      </c>
      <c r="D23" s="11">
        <f t="shared" si="1"/>
        <v>0.99965539056964681</v>
      </c>
      <c r="E23" s="11"/>
      <c r="F23" s="11"/>
    </row>
    <row r="24" spans="1:6" ht="14.25" x14ac:dyDescent="0.15">
      <c r="A24" s="9"/>
      <c r="B24" s="9"/>
      <c r="C24" s="11">
        <v>-0.134286871</v>
      </c>
      <c r="D24" s="11">
        <f t="shared" si="1"/>
        <v>1.0975501569538928</v>
      </c>
      <c r="E24" s="11"/>
      <c r="F24" s="11"/>
    </row>
    <row r="25" spans="1:6" ht="14.25" x14ac:dyDescent="0.15">
      <c r="A25" s="9"/>
      <c r="B25" s="9"/>
      <c r="C25" s="11">
        <v>0.14950298300000001</v>
      </c>
      <c r="D25" s="11">
        <f t="shared" si="1"/>
        <v>0.90156100222993318</v>
      </c>
      <c r="E25" s="11"/>
      <c r="F25" s="11"/>
    </row>
    <row r="26" spans="1:6" ht="14.25" x14ac:dyDescent="0.15">
      <c r="A26" s="9"/>
      <c r="B26" s="9"/>
      <c r="C26" s="11">
        <v>9.6904839999999992E-3</v>
      </c>
      <c r="D26" s="11">
        <f t="shared" si="1"/>
        <v>0.99330557649916273</v>
      </c>
      <c r="E26" s="11"/>
      <c r="F26" s="11"/>
    </row>
    <row r="27" spans="1:6" ht="14.25" x14ac:dyDescent="0.15">
      <c r="A27" s="9"/>
      <c r="B27" s="9"/>
      <c r="C27" s="11">
        <v>-0.21817547500000001</v>
      </c>
      <c r="D27" s="11">
        <f t="shared" si="1"/>
        <v>1.1632615204441241</v>
      </c>
      <c r="E27" s="11"/>
      <c r="F27" s="11"/>
    </row>
    <row r="28" spans="1:6" ht="14.25" x14ac:dyDescent="0.15">
      <c r="A28" s="9"/>
      <c r="B28" s="9"/>
      <c r="C28" s="11">
        <v>4.1934763999999999E-2</v>
      </c>
      <c r="D28" s="11">
        <f t="shared" si="1"/>
        <v>0.97135141726217111</v>
      </c>
      <c r="E28" s="11"/>
      <c r="F28" s="11"/>
    </row>
    <row r="29" spans="1:6" ht="14.25" x14ac:dyDescent="0.15">
      <c r="A29" s="9"/>
      <c r="B29" s="9" t="s">
        <v>55</v>
      </c>
      <c r="C29" s="11">
        <v>2.3332993910000002</v>
      </c>
      <c r="D29" s="11">
        <f>POWER(2,-C29)</f>
        <v>0.19842979990548923</v>
      </c>
      <c r="E29" s="20">
        <f>AVERAGE(D29:D37)</f>
        <v>0.21370609361936324</v>
      </c>
      <c r="F29" s="11">
        <f>_xlfn.STDEV.S(D29:D37)/SQRT(9)</f>
        <v>8.7285026286173881E-3</v>
      </c>
    </row>
    <row r="30" spans="1:6" ht="14.25" x14ac:dyDescent="0.15">
      <c r="A30" s="9"/>
      <c r="B30" s="9"/>
      <c r="C30" s="11">
        <v>2.2085779269999999</v>
      </c>
      <c r="D30" s="11">
        <f t="shared" ref="D30:D37" si="2">POWER(2,-C30)</f>
        <v>0.21634745772162564</v>
      </c>
      <c r="E30" s="11"/>
      <c r="F30" s="11"/>
    </row>
    <row r="31" spans="1:6" ht="14.25" x14ac:dyDescent="0.15">
      <c r="A31" s="9"/>
      <c r="B31" s="9"/>
      <c r="C31" s="11">
        <v>2.4868323239999999</v>
      </c>
      <c r="D31" s="11">
        <f t="shared" si="2"/>
        <v>0.1783975461124408</v>
      </c>
      <c r="E31" s="11"/>
      <c r="F31" s="11"/>
    </row>
    <row r="32" spans="1:6" ht="14.25" x14ac:dyDescent="0.15">
      <c r="A32" s="9"/>
      <c r="B32" s="9"/>
      <c r="C32" s="11">
        <v>2.3562717929999999</v>
      </c>
      <c r="D32" s="11">
        <f t="shared" si="2"/>
        <v>0.19529517442094432</v>
      </c>
      <c r="E32" s="11"/>
      <c r="F32" s="11"/>
    </row>
    <row r="33" spans="1:6" ht="14.25" x14ac:dyDescent="0.15">
      <c r="A33" s="9"/>
      <c r="B33" s="9"/>
      <c r="C33" s="11">
        <v>1.909787661</v>
      </c>
      <c r="D33" s="11">
        <f t="shared" si="2"/>
        <v>0.26613171257633378</v>
      </c>
      <c r="E33" s="11"/>
      <c r="F33" s="11"/>
    </row>
    <row r="34" spans="1:6" ht="14.25" x14ac:dyDescent="0.15">
      <c r="A34" s="9"/>
      <c r="B34" s="9"/>
      <c r="C34" s="11">
        <v>2.1818230110000001</v>
      </c>
      <c r="D34" s="11">
        <f t="shared" si="2"/>
        <v>0.22039707600519703</v>
      </c>
      <c r="E34" s="11"/>
      <c r="F34" s="11"/>
    </row>
    <row r="35" spans="1:6" ht="14.25" x14ac:dyDescent="0.15">
      <c r="A35" s="9"/>
      <c r="B35" s="9"/>
      <c r="C35" s="11">
        <v>2.122200979</v>
      </c>
      <c r="D35" s="11">
        <f t="shared" si="2"/>
        <v>0.22969622011355337</v>
      </c>
      <c r="E35" s="11"/>
      <c r="F35" s="11"/>
    </row>
    <row r="36" spans="1:6" ht="14.25" x14ac:dyDescent="0.15">
      <c r="A36" s="9"/>
      <c r="B36" s="9"/>
      <c r="C36" s="11">
        <v>2.1440413129999998</v>
      </c>
      <c r="D36" s="11">
        <f t="shared" si="2"/>
        <v>0.22624513687460546</v>
      </c>
      <c r="E36" s="11"/>
      <c r="F36" s="11"/>
    </row>
    <row r="37" spans="1:6" ht="14.25" x14ac:dyDescent="0.15">
      <c r="A37" s="9"/>
      <c r="B37" s="9"/>
      <c r="C37" s="11">
        <v>2.377708932</v>
      </c>
      <c r="D37" s="11">
        <f t="shared" si="2"/>
        <v>0.19241471884407962</v>
      </c>
      <c r="E37" s="11"/>
      <c r="F37" s="11"/>
    </row>
    <row r="38" spans="1:6" ht="14.25" x14ac:dyDescent="0.15">
      <c r="A38" s="9" t="s">
        <v>47</v>
      </c>
      <c r="B38" s="9" t="s">
        <v>54</v>
      </c>
      <c r="C38" s="11">
        <v>0.13059860400000001</v>
      </c>
      <c r="D38" s="11">
        <f>POWER(2,-C38)</f>
        <v>0.91345236131870422</v>
      </c>
      <c r="E38" s="19">
        <f>AVERAGE(D38:D46)</f>
        <v>1.0056892969204183</v>
      </c>
      <c r="F38" s="11">
        <f>_xlfn.STDEV.S(D38:D46)/SQRT(9)</f>
        <v>3.7833257368216459E-2</v>
      </c>
    </row>
    <row r="39" spans="1:6" ht="14.25" x14ac:dyDescent="0.15">
      <c r="A39" s="9"/>
      <c r="B39" s="9"/>
      <c r="C39" s="11">
        <v>3.1146569999999998E-2</v>
      </c>
      <c r="D39" s="11">
        <f t="shared" ref="D39:D46" si="3">POWER(2,-C39)</f>
        <v>0.97864222059917849</v>
      </c>
      <c r="E39" s="11"/>
      <c r="F39" s="11"/>
    </row>
    <row r="40" spans="1:6" ht="14.25" x14ac:dyDescent="0.15">
      <c r="A40" s="9"/>
      <c r="B40" s="9"/>
      <c r="C40" s="11">
        <v>-0.15109581899999999</v>
      </c>
      <c r="D40" s="11">
        <f t="shared" si="3"/>
        <v>1.1104125810852037</v>
      </c>
      <c r="E40" s="11"/>
      <c r="F40" s="11"/>
    </row>
    <row r="41" spans="1:6" ht="14.25" x14ac:dyDescent="0.15">
      <c r="A41" s="9"/>
      <c r="B41" s="9"/>
      <c r="C41" s="11">
        <v>6.4292837000000005E-2</v>
      </c>
      <c r="D41" s="11">
        <f t="shared" si="3"/>
        <v>0.956414006294803</v>
      </c>
      <c r="E41" s="11"/>
      <c r="F41" s="11"/>
    </row>
    <row r="42" spans="1:6" ht="14.25" x14ac:dyDescent="0.15">
      <c r="A42" s="9"/>
      <c r="B42" s="9"/>
      <c r="C42" s="11">
        <v>-7.7309945000000005E-2</v>
      </c>
      <c r="D42" s="11">
        <f t="shared" si="3"/>
        <v>1.0550489568051269</v>
      </c>
      <c r="E42" s="11"/>
      <c r="F42" s="11"/>
    </row>
    <row r="43" spans="1:6" ht="14.25" x14ac:dyDescent="0.15">
      <c r="A43" s="9"/>
      <c r="B43" s="9"/>
      <c r="C43" s="11">
        <v>-0.21662983299999999</v>
      </c>
      <c r="D43" s="11">
        <f t="shared" si="3"/>
        <v>1.1620159189738266</v>
      </c>
      <c r="E43" s="11"/>
      <c r="F43" s="11"/>
    </row>
    <row r="44" spans="1:6" ht="14.25" x14ac:dyDescent="0.15">
      <c r="A44" s="9"/>
      <c r="B44" s="9"/>
      <c r="C44" s="11">
        <v>0.23328860600000001</v>
      </c>
      <c r="D44" s="11">
        <f t="shared" si="3"/>
        <v>0.85069353427466043</v>
      </c>
      <c r="E44" s="11"/>
      <c r="F44" s="11"/>
    </row>
    <row r="45" spans="1:6" ht="14.25" x14ac:dyDescent="0.15">
      <c r="A45" s="9"/>
      <c r="B45" s="9"/>
      <c r="C45" s="11">
        <v>0.166602533</v>
      </c>
      <c r="D45" s="11">
        <f t="shared" si="3"/>
        <v>0.89093832309481658</v>
      </c>
      <c r="E45" s="11"/>
      <c r="F45" s="11"/>
    </row>
    <row r="46" spans="1:6" ht="14.25" x14ac:dyDescent="0.15">
      <c r="A46" s="9"/>
      <c r="B46" s="9"/>
      <c r="C46" s="11">
        <v>-0.18089355300000001</v>
      </c>
      <c r="D46" s="11">
        <f t="shared" si="3"/>
        <v>1.1335857698374423</v>
      </c>
      <c r="E46" s="11"/>
      <c r="F46" s="11"/>
    </row>
    <row r="47" spans="1:6" ht="14.25" x14ac:dyDescent="0.15">
      <c r="A47" s="9"/>
      <c r="B47" s="9" t="s">
        <v>55</v>
      </c>
      <c r="C47" s="11">
        <v>2.2034900140000002</v>
      </c>
      <c r="D47" s="11">
        <f>POWER(2,-C47)</f>
        <v>0.21711179134723999</v>
      </c>
      <c r="E47" s="20">
        <f>AVERAGE(D47:D55)</f>
        <v>0.23131840138891077</v>
      </c>
      <c r="F47" s="11">
        <f>_xlfn.STDEV.S(D47:D55)/SQRT(9)</f>
        <v>6.9699704690841828E-3</v>
      </c>
    </row>
    <row r="48" spans="1:6" ht="14.25" x14ac:dyDescent="0.15">
      <c r="A48" s="9"/>
      <c r="B48" s="9"/>
      <c r="C48" s="11">
        <v>2.2827930869999999</v>
      </c>
      <c r="D48" s="11">
        <f t="shared" ref="D48:D55" si="4">POWER(2,-C48)</f>
        <v>0.20549951769002417</v>
      </c>
      <c r="E48" s="11"/>
      <c r="F48" s="11"/>
    </row>
    <row r="49" spans="1:6" ht="14.25" x14ac:dyDescent="0.15">
      <c r="A49" s="9"/>
      <c r="B49" s="9"/>
      <c r="C49" s="11">
        <v>2.0459396810000001</v>
      </c>
      <c r="D49" s="11">
        <f t="shared" si="4"/>
        <v>0.24216467198656372</v>
      </c>
      <c r="E49" s="11"/>
      <c r="F49" s="11"/>
    </row>
    <row r="50" spans="1:6" ht="14.25" x14ac:dyDescent="0.15">
      <c r="A50" s="9"/>
      <c r="B50" s="9"/>
      <c r="C50" s="11">
        <v>2.1467936679999999</v>
      </c>
      <c r="D50" s="11">
        <f t="shared" si="4"/>
        <v>0.22581392078423315</v>
      </c>
      <c r="E50" s="11"/>
      <c r="F50" s="11"/>
    </row>
    <row r="51" spans="1:6" ht="14.25" x14ac:dyDescent="0.15">
      <c r="A51" s="9"/>
      <c r="B51" s="9"/>
      <c r="C51" s="11">
        <v>1.875834445</v>
      </c>
      <c r="D51" s="11">
        <f t="shared" si="4"/>
        <v>0.27246929319562257</v>
      </c>
      <c r="E51" s="11"/>
      <c r="F51" s="11"/>
    </row>
    <row r="52" spans="1:6" ht="14.25" x14ac:dyDescent="0.15">
      <c r="A52" s="9"/>
      <c r="B52" s="9"/>
      <c r="C52" s="11">
        <v>1.9894472110000001</v>
      </c>
      <c r="D52" s="11">
        <f t="shared" si="4"/>
        <v>0.25183536330956374</v>
      </c>
      <c r="E52" s="11"/>
      <c r="F52" s="11"/>
    </row>
    <row r="53" spans="1:6" ht="14.25" x14ac:dyDescent="0.15">
      <c r="A53" s="9"/>
      <c r="B53" s="9"/>
      <c r="C53" s="11">
        <v>2.2171215219999998</v>
      </c>
      <c r="D53" s="11">
        <f t="shared" si="4"/>
        <v>0.21507004097431701</v>
      </c>
      <c r="E53" s="11"/>
      <c r="F53" s="11"/>
    </row>
    <row r="54" spans="1:6" ht="14.25" x14ac:dyDescent="0.15">
      <c r="A54" s="9"/>
      <c r="B54" s="9"/>
      <c r="C54" s="11">
        <v>2.1766787220000001</v>
      </c>
      <c r="D54" s="11">
        <f t="shared" si="4"/>
        <v>0.22118435954407026</v>
      </c>
      <c r="E54" s="11"/>
      <c r="F54" s="11"/>
    </row>
    <row r="55" spans="1:6" ht="14.25" x14ac:dyDescent="0.15">
      <c r="A55" s="9"/>
      <c r="B55" s="9"/>
      <c r="C55" s="11">
        <v>2.1158059499999999</v>
      </c>
      <c r="D55" s="11">
        <f t="shared" si="4"/>
        <v>0.23071665366856214</v>
      </c>
      <c r="E55" s="11"/>
      <c r="F55" s="11"/>
    </row>
    <row r="56" spans="1:6" ht="14.25" x14ac:dyDescent="0.15">
      <c r="A56" s="9" t="s">
        <v>48</v>
      </c>
      <c r="B56" s="9" t="s">
        <v>54</v>
      </c>
      <c r="C56" s="11">
        <v>8.2832249999999996E-2</v>
      </c>
      <c r="D56" s="11">
        <f>POWER(2,-C56)</f>
        <v>0.94420220029355362</v>
      </c>
      <c r="E56" s="19">
        <f>AVERAGE(D56:D64)</f>
        <v>1.0022987307476601</v>
      </c>
      <c r="F56" s="11">
        <f>_xlfn.STDEV.S(D56:D64)/SQRT(9)</f>
        <v>2.4760768593243453E-2</v>
      </c>
    </row>
    <row r="57" spans="1:6" ht="14.25" x14ac:dyDescent="0.15">
      <c r="A57" s="9"/>
      <c r="B57" s="9"/>
      <c r="C57" s="11">
        <v>-9.2023128999999995E-2</v>
      </c>
      <c r="D57" s="11">
        <f t="shared" ref="D57:D64" si="5">POWER(2,-C57)</f>
        <v>1.0658638236478319</v>
      </c>
      <c r="E57" s="11"/>
      <c r="F57" s="11"/>
    </row>
    <row r="58" spans="1:6" ht="14.25" x14ac:dyDescent="0.15">
      <c r="A58" s="9"/>
      <c r="B58" s="9"/>
      <c r="C58" s="11">
        <v>7.2640246000000006E-2</v>
      </c>
      <c r="D58" s="11">
        <f t="shared" si="5"/>
        <v>0.95089618949141352</v>
      </c>
      <c r="E58" s="11"/>
      <c r="F58" s="11"/>
    </row>
    <row r="59" spans="1:6" ht="14.25" x14ac:dyDescent="0.15">
      <c r="A59" s="9"/>
      <c r="B59" s="9"/>
      <c r="C59" s="11">
        <v>5.7062588999999997E-2</v>
      </c>
      <c r="D59" s="11">
        <f t="shared" si="5"/>
        <v>0.96121922653667635</v>
      </c>
      <c r="E59" s="11"/>
      <c r="F59" s="11"/>
    </row>
    <row r="60" spans="1:6" ht="14.25" x14ac:dyDescent="0.15">
      <c r="A60" s="9"/>
      <c r="B60" s="9"/>
      <c r="C60" s="11">
        <v>3.0398997000000001E-2</v>
      </c>
      <c r="D60" s="11">
        <f t="shared" si="5"/>
        <v>0.97914946299207739</v>
      </c>
      <c r="E60" s="11"/>
      <c r="F60" s="11"/>
    </row>
    <row r="61" spans="1:6" ht="14.25" x14ac:dyDescent="0.15">
      <c r="A61" s="9"/>
      <c r="B61" s="9"/>
      <c r="C61" s="11">
        <v>3.2955060000000001E-2</v>
      </c>
      <c r="D61" s="11">
        <f t="shared" si="5"/>
        <v>0.97741621248514354</v>
      </c>
      <c r="E61" s="11"/>
      <c r="F61" s="11"/>
    </row>
    <row r="62" spans="1:6" ht="14.25" x14ac:dyDescent="0.15">
      <c r="A62" s="9"/>
      <c r="B62" s="9"/>
      <c r="C62" s="11">
        <v>-2.6596066000000002E-2</v>
      </c>
      <c r="D62" s="11">
        <f t="shared" si="5"/>
        <v>1.0186059615710641</v>
      </c>
      <c r="E62" s="11"/>
      <c r="F62" s="11"/>
    </row>
    <row r="63" spans="1:6" ht="14.25" x14ac:dyDescent="0.15">
      <c r="A63" s="9"/>
      <c r="B63" s="9"/>
      <c r="C63" s="11">
        <v>-0.22779745100000001</v>
      </c>
      <c r="D63" s="11">
        <f t="shared" si="5"/>
        <v>1.1710457592223882</v>
      </c>
      <c r="E63" s="11"/>
      <c r="F63" s="11"/>
    </row>
    <row r="64" spans="1:6" ht="14.25" x14ac:dyDescent="0.15">
      <c r="A64" s="9"/>
      <c r="B64" s="9"/>
      <c r="C64" s="11">
        <v>7.0527505000000004E-2</v>
      </c>
      <c r="D64" s="11">
        <f t="shared" si="5"/>
        <v>0.95228974048879234</v>
      </c>
      <c r="E64" s="11"/>
      <c r="F64" s="11"/>
    </row>
    <row r="65" spans="1:6" ht="14.25" x14ac:dyDescent="0.15">
      <c r="A65" s="9"/>
      <c r="B65" s="9" t="s">
        <v>55</v>
      </c>
      <c r="C65" s="11">
        <v>1.9357583789999999</v>
      </c>
      <c r="D65" s="11">
        <f>POWER(2,-C65)</f>
        <v>0.26138379766050268</v>
      </c>
      <c r="E65" s="20">
        <f>AVERAGE(D65:D73)</f>
        <v>0.23701181388358761</v>
      </c>
      <c r="F65" s="11">
        <f>_xlfn.STDEV.S(D65:D73)/SQRT(9)</f>
        <v>8.7944532560214495E-3</v>
      </c>
    </row>
    <row r="66" spans="1:6" ht="14.25" x14ac:dyDescent="0.15">
      <c r="A66" s="9"/>
      <c r="B66" s="9"/>
      <c r="C66" s="11">
        <v>2.14358966</v>
      </c>
      <c r="D66" s="11">
        <f t="shared" ref="D66:D73" si="6">POWER(2,-C66)</f>
        <v>0.22631597671850007</v>
      </c>
      <c r="E66" s="11"/>
      <c r="F66" s="11"/>
    </row>
    <row r="67" spans="1:6" ht="14.25" x14ac:dyDescent="0.15">
      <c r="A67" s="9"/>
      <c r="B67" s="9"/>
      <c r="C67" s="11">
        <v>2.263174791</v>
      </c>
      <c r="D67" s="11">
        <f t="shared" si="6"/>
        <v>0.20831306190668356</v>
      </c>
      <c r="E67" s="11"/>
      <c r="F67" s="11"/>
    </row>
    <row r="68" spans="1:6" ht="14.25" x14ac:dyDescent="0.15">
      <c r="A68" s="9"/>
      <c r="B68" s="9"/>
      <c r="C68" s="11">
        <v>1.905239516</v>
      </c>
      <c r="D68" s="11">
        <f t="shared" si="6"/>
        <v>0.26697202567952522</v>
      </c>
      <c r="E68" s="11"/>
      <c r="F68" s="11"/>
    </row>
    <row r="69" spans="1:6" ht="14.25" x14ac:dyDescent="0.15">
      <c r="A69" s="9"/>
      <c r="B69" s="9"/>
      <c r="C69" s="11">
        <v>1.9198996850000001</v>
      </c>
      <c r="D69" s="11">
        <f t="shared" si="6"/>
        <v>0.26427288520372988</v>
      </c>
      <c r="E69" s="11"/>
      <c r="F69" s="11"/>
    </row>
    <row r="70" spans="1:6" ht="14.25" x14ac:dyDescent="0.15">
      <c r="A70" s="9"/>
      <c r="B70" s="9"/>
      <c r="C70" s="11">
        <v>2.0980456730000001</v>
      </c>
      <c r="D70" s="11">
        <f t="shared" si="6"/>
        <v>0.23357444207808994</v>
      </c>
      <c r="E70" s="11"/>
      <c r="F70" s="11"/>
    </row>
    <row r="71" spans="1:6" ht="14.25" x14ac:dyDescent="0.15">
      <c r="A71" s="9"/>
      <c r="B71" s="9"/>
      <c r="C71" s="11">
        <v>1.9705010620000001</v>
      </c>
      <c r="D71" s="11">
        <f t="shared" si="6"/>
        <v>0.2551643949628602</v>
      </c>
      <c r="E71" s="11"/>
      <c r="F71" s="11"/>
    </row>
    <row r="72" spans="1:6" ht="14.25" x14ac:dyDescent="0.15">
      <c r="A72" s="9"/>
      <c r="B72" s="9"/>
      <c r="C72" s="11">
        <v>2.1629343830000001</v>
      </c>
      <c r="D72" s="11">
        <f t="shared" si="6"/>
        <v>0.22330161911473737</v>
      </c>
      <c r="E72" s="11"/>
      <c r="F72" s="11"/>
    </row>
    <row r="73" spans="1:6" ht="14.25" x14ac:dyDescent="0.15">
      <c r="A73" s="9"/>
      <c r="B73" s="9"/>
      <c r="C73" s="11">
        <v>2.3672990660000002</v>
      </c>
      <c r="D73" s="11">
        <f t="shared" si="6"/>
        <v>0.19380812162765934</v>
      </c>
      <c r="E73" s="11"/>
      <c r="F73" s="11"/>
    </row>
    <row r="74" spans="1:6" ht="14.25" x14ac:dyDescent="0.15">
      <c r="A74" s="9" t="s">
        <v>49</v>
      </c>
      <c r="B74" s="9" t="s">
        <v>54</v>
      </c>
      <c r="C74" s="11">
        <v>0.35143200299999999</v>
      </c>
      <c r="D74" s="11">
        <f>POWER(2,-C74)</f>
        <v>0.78380571484663764</v>
      </c>
      <c r="E74" s="19">
        <f>AVERAGE(D74:D82)</f>
        <v>1.0269047250614451</v>
      </c>
      <c r="F74" s="11">
        <f>_xlfn.STDEV.S(D74:D82)/SQRT(9)</f>
        <v>8.2436955099070938E-2</v>
      </c>
    </row>
    <row r="75" spans="1:6" ht="14.25" x14ac:dyDescent="0.15">
      <c r="A75" s="9"/>
      <c r="B75" s="9"/>
      <c r="C75" s="11">
        <v>-0.43131218999999998</v>
      </c>
      <c r="D75" s="11">
        <f t="shared" ref="D75:D82" si="7">POWER(2,-C75)</f>
        <v>1.3484594981976625</v>
      </c>
      <c r="E75" s="11"/>
      <c r="F75" s="11"/>
    </row>
    <row r="76" spans="1:6" ht="14.25" x14ac:dyDescent="0.15">
      <c r="A76" s="9"/>
      <c r="B76" s="9"/>
      <c r="C76" s="11">
        <v>2.0807994E-2</v>
      </c>
      <c r="D76" s="11">
        <f t="shared" si="7"/>
        <v>0.98568051086971387</v>
      </c>
      <c r="E76" s="11"/>
      <c r="F76" s="11"/>
    </row>
    <row r="77" spans="1:6" ht="14.25" x14ac:dyDescent="0.15">
      <c r="A77" s="9"/>
      <c r="B77" s="9"/>
      <c r="C77" s="11">
        <v>-9.0187059999999996E-3</v>
      </c>
      <c r="D77" s="11">
        <f t="shared" si="7"/>
        <v>1.0062708707325358</v>
      </c>
      <c r="E77" s="11"/>
      <c r="F77" s="11"/>
    </row>
    <row r="78" spans="1:6" ht="14.25" x14ac:dyDescent="0.15">
      <c r="A78" s="9"/>
      <c r="B78" s="9"/>
      <c r="C78" s="11">
        <v>-0.190685306</v>
      </c>
      <c r="D78" s="11">
        <f t="shared" si="7"/>
        <v>1.1413057278004091</v>
      </c>
      <c r="E78" s="11"/>
      <c r="F78" s="11"/>
    </row>
    <row r="79" spans="1:6" ht="14.25" x14ac:dyDescent="0.15">
      <c r="A79" s="9"/>
      <c r="B79" s="9"/>
      <c r="C79" s="11">
        <v>0.28948035799999999</v>
      </c>
      <c r="D79" s="11">
        <f t="shared" si="7"/>
        <v>0.8181967104430492</v>
      </c>
      <c r="E79" s="11"/>
      <c r="F79" s="11"/>
    </row>
    <row r="80" spans="1:6" ht="14.25" x14ac:dyDescent="0.15">
      <c r="A80" s="9"/>
      <c r="B80" s="9"/>
      <c r="C80" s="11">
        <v>0.579248875</v>
      </c>
      <c r="D80" s="11">
        <f t="shared" si="7"/>
        <v>0.66931215749432338</v>
      </c>
      <c r="E80" s="11"/>
      <c r="F80" s="11"/>
    </row>
    <row r="81" spans="1:6" ht="14.25" x14ac:dyDescent="0.15">
      <c r="A81" s="9"/>
      <c r="B81" s="9"/>
      <c r="C81" s="11">
        <v>-0.48052539900000002</v>
      </c>
      <c r="D81" s="11">
        <f t="shared" si="7"/>
        <v>1.3952516949756861</v>
      </c>
      <c r="E81" s="11"/>
      <c r="F81" s="11"/>
    </row>
    <row r="82" spans="1:6" ht="14.25" x14ac:dyDescent="0.15">
      <c r="A82" s="9"/>
      <c r="B82" s="9"/>
      <c r="C82" s="11">
        <v>-0.12942762899999999</v>
      </c>
      <c r="D82" s="11">
        <f t="shared" si="7"/>
        <v>1.093859640192989</v>
      </c>
      <c r="E82" s="11"/>
      <c r="F82" s="11"/>
    </row>
    <row r="83" spans="1:6" ht="14.25" x14ac:dyDescent="0.15">
      <c r="A83" s="9"/>
      <c r="B83" s="9" t="s">
        <v>55</v>
      </c>
      <c r="C83" s="11">
        <v>4.0251260850000001</v>
      </c>
      <c r="D83" s="11">
        <f>POWER(2,-C83)</f>
        <v>6.1420919264874231E-2</v>
      </c>
      <c r="E83" s="20">
        <f>AVERAGE(D83:D90)</f>
        <v>8.5539680250427796E-2</v>
      </c>
      <c r="F83" s="11">
        <f>_xlfn.STDEV.S(D83:D90)/SQRT(8)</f>
        <v>1.2471285662517278E-2</v>
      </c>
    </row>
    <row r="84" spans="1:6" ht="14.25" x14ac:dyDescent="0.15">
      <c r="A84" s="9"/>
      <c r="B84" s="9"/>
      <c r="C84" s="11">
        <v>3.1605130699999999</v>
      </c>
      <c r="D84" s="11">
        <f t="shared" ref="D84:D90" si="8">POWER(2,-C84)</f>
        <v>0.11183835338098454</v>
      </c>
      <c r="E84" s="11"/>
      <c r="F84" s="11"/>
    </row>
    <row r="85" spans="1:6" ht="14.25" x14ac:dyDescent="0.15">
      <c r="A85" s="9"/>
      <c r="B85" s="9"/>
      <c r="C85" s="11">
        <v>3.6759843010000002</v>
      </c>
      <c r="D85" s="11">
        <f t="shared" si="8"/>
        <v>7.8238130026478031E-2</v>
      </c>
      <c r="E85" s="11"/>
      <c r="F85" s="11"/>
    </row>
    <row r="86" spans="1:6" ht="14.25" x14ac:dyDescent="0.15">
      <c r="A86" s="9"/>
      <c r="B86" s="9"/>
      <c r="C86" s="11">
        <v>3.308030445</v>
      </c>
      <c r="D86" s="11">
        <f t="shared" si="8"/>
        <v>0.10096796646526104</v>
      </c>
      <c r="E86" s="11"/>
      <c r="F86" s="11"/>
    </row>
    <row r="87" spans="1:6" ht="14.25" x14ac:dyDescent="0.15">
      <c r="A87" s="9"/>
      <c r="B87" s="9"/>
      <c r="C87" s="11">
        <v>3.2420081380000001</v>
      </c>
      <c r="D87" s="11">
        <f t="shared" si="8"/>
        <v>0.10569593970749488</v>
      </c>
      <c r="E87" s="11"/>
      <c r="F87" s="11"/>
    </row>
    <row r="88" spans="1:6" ht="14.25" x14ac:dyDescent="0.15">
      <c r="A88" s="9"/>
      <c r="B88" s="9"/>
      <c r="C88" s="11">
        <v>2.8473183259999999</v>
      </c>
      <c r="D88" s="11">
        <f t="shared" si="8"/>
        <v>0.13895423150462063</v>
      </c>
      <c r="E88" s="11"/>
      <c r="F88" s="11"/>
    </row>
    <row r="89" spans="1:6" ht="14.25" x14ac:dyDescent="0.15">
      <c r="A89" s="9"/>
      <c r="B89" s="9"/>
      <c r="C89" s="11">
        <v>5.0572057130000001</v>
      </c>
      <c r="D89" s="11">
        <f t="shared" si="8"/>
        <v>3.0035121017338316E-2</v>
      </c>
      <c r="E89" s="11"/>
      <c r="F89" s="11"/>
    </row>
    <row r="90" spans="1:6" ht="14.25" x14ac:dyDescent="0.15">
      <c r="A90" s="9"/>
      <c r="B90" s="9"/>
      <c r="C90" s="11">
        <v>4.1286791430000003</v>
      </c>
      <c r="D90" s="11">
        <f t="shared" si="8"/>
        <v>5.716678063637072E-2</v>
      </c>
      <c r="E90" s="11"/>
      <c r="F90" s="11"/>
    </row>
  </sheetData>
  <mergeCells count="15">
    <mergeCell ref="B2:B10"/>
    <mergeCell ref="B11:B19"/>
    <mergeCell ref="A2:A19"/>
    <mergeCell ref="A20:A37"/>
    <mergeCell ref="B20:B28"/>
    <mergeCell ref="B29:B37"/>
    <mergeCell ref="A74:A90"/>
    <mergeCell ref="B74:B82"/>
    <mergeCell ref="B83:B90"/>
    <mergeCell ref="A38:A55"/>
    <mergeCell ref="B38:B46"/>
    <mergeCell ref="B47:B55"/>
    <mergeCell ref="A56:A73"/>
    <mergeCell ref="B56:B64"/>
    <mergeCell ref="B65:B73"/>
  </mergeCells>
  <phoneticPr fontId="18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J29" sqref="J29"/>
    </sheetView>
  </sheetViews>
  <sheetFormatPr defaultRowHeight="13.5" x14ac:dyDescent="0.15"/>
  <cols>
    <col min="1" max="2" width="9.375" style="12" customWidth="1"/>
    <col min="3" max="3" width="13.5" style="12" bestFit="1" customWidth="1"/>
    <col min="4" max="4" width="12.75" style="12" customWidth="1"/>
    <col min="5" max="5" width="9.875" style="12" bestFit="1" customWidth="1"/>
    <col min="6" max="6" width="12.75" style="12" bestFit="1" customWidth="1"/>
    <col min="7" max="16384" width="9" style="12"/>
  </cols>
  <sheetData>
    <row r="1" spans="1:6" ht="16.5" x14ac:dyDescent="0.15">
      <c r="A1" s="11"/>
      <c r="B1" s="11"/>
      <c r="C1" s="4" t="s">
        <v>50</v>
      </c>
      <c r="D1" s="4" t="s">
        <v>59</v>
      </c>
      <c r="E1" s="4" t="s">
        <v>14</v>
      </c>
      <c r="F1" s="4" t="s">
        <v>15</v>
      </c>
    </row>
    <row r="2" spans="1:6" ht="13.5" customHeight="1" x14ac:dyDescent="0.15">
      <c r="A2" s="9" t="s">
        <v>45</v>
      </c>
      <c r="B2" s="8" t="s">
        <v>52</v>
      </c>
      <c r="C2" s="11">
        <v>0.43725318699999999</v>
      </c>
      <c r="D2" s="11">
        <f>POWER(2,-C2)</f>
        <v>0.73853940981222577</v>
      </c>
      <c r="E2" s="19">
        <f>AVERAGE(D2:D4)</f>
        <v>1.2323060403311683</v>
      </c>
      <c r="F2" s="11">
        <f>_xlfn.STDEV.S(D2:D4)/SQRT(3)</f>
        <v>0.58218879552648384</v>
      </c>
    </row>
    <row r="3" spans="1:6" ht="14.25" x14ac:dyDescent="0.15">
      <c r="A3" s="9"/>
      <c r="B3" s="7"/>
      <c r="C3" s="11">
        <v>-1.25846641</v>
      </c>
      <c r="D3" s="11">
        <f t="shared" ref="D3:D7" si="0">POWER(2,-C3)</f>
        <v>2.3924129135703991</v>
      </c>
      <c r="E3" s="11"/>
      <c r="F3" s="11"/>
    </row>
    <row r="4" spans="1:6" ht="14.25" x14ac:dyDescent="0.15">
      <c r="A4" s="9"/>
      <c r="B4" s="6"/>
      <c r="C4" s="11">
        <v>0.82121322399999996</v>
      </c>
      <c r="D4" s="11">
        <f t="shared" si="0"/>
        <v>0.56596579761088006</v>
      </c>
      <c r="E4" s="11"/>
      <c r="F4" s="11"/>
    </row>
    <row r="5" spans="1:6" ht="13.5" customHeight="1" x14ac:dyDescent="0.15">
      <c r="A5" s="9"/>
      <c r="B5" s="8" t="s">
        <v>53</v>
      </c>
      <c r="C5" s="11">
        <v>0.34469027400000002</v>
      </c>
      <c r="D5" s="11">
        <f>POWER(2,-C5)</f>
        <v>0.78747701848093088</v>
      </c>
      <c r="E5" s="20">
        <f>AVERAGE(D5:D7)</f>
        <v>1.3038482272797836</v>
      </c>
      <c r="F5" s="11">
        <f>_xlfn.STDEV.S(D5:D7)/SQRT(3)</f>
        <v>0.287463496920568</v>
      </c>
    </row>
    <row r="6" spans="1:6" ht="14.25" x14ac:dyDescent="0.15">
      <c r="A6" s="9"/>
      <c r="B6" s="7"/>
      <c r="C6" s="11">
        <v>-0.42558059799999998</v>
      </c>
      <c r="D6" s="11">
        <f t="shared" si="0"/>
        <v>1.3431129162140307</v>
      </c>
      <c r="E6" s="11"/>
      <c r="F6" s="11"/>
    </row>
    <row r="7" spans="1:6" ht="14.25" x14ac:dyDescent="0.15">
      <c r="A7" s="9"/>
      <c r="B7" s="6"/>
      <c r="C7" s="11">
        <v>-0.83265085900000002</v>
      </c>
      <c r="D7" s="11">
        <f t="shared" si="0"/>
        <v>1.7809547471443892</v>
      </c>
      <c r="E7" s="11"/>
      <c r="F7" s="11"/>
    </row>
    <row r="8" spans="1:6" ht="13.5" customHeight="1" x14ac:dyDescent="0.15">
      <c r="A8" s="9" t="s">
        <v>46</v>
      </c>
      <c r="B8" s="8" t="s">
        <v>52</v>
      </c>
      <c r="C8" s="11">
        <v>-0.23258346399999999</v>
      </c>
      <c r="D8" s="11">
        <f>POWER(2,-C8)</f>
        <v>1.1749370507326806</v>
      </c>
      <c r="E8" s="19">
        <f>AVERAGE(D8:D15)</f>
        <v>1.2347189641947034</v>
      </c>
      <c r="F8" s="11">
        <f>_xlfn.STDEV.S(D8:D15)/SQRT(8)</f>
        <v>0.28878634445529588</v>
      </c>
    </row>
    <row r="9" spans="1:6" ht="14.25" x14ac:dyDescent="0.15">
      <c r="A9" s="9"/>
      <c r="B9" s="7"/>
      <c r="C9" s="11">
        <v>-1.1987434400000001</v>
      </c>
      <c r="D9" s="11">
        <f t="shared" ref="D9:D15" si="1">POWER(2,-C9)</f>
        <v>2.2953965922202406</v>
      </c>
      <c r="E9" s="11"/>
      <c r="F9" s="11"/>
    </row>
    <row r="10" spans="1:6" ht="14.25" x14ac:dyDescent="0.15">
      <c r="A10" s="9"/>
      <c r="B10" s="7"/>
      <c r="C10" s="11">
        <v>-1.2257649100000001</v>
      </c>
      <c r="D10" s="11">
        <f t="shared" si="1"/>
        <v>2.338794185929197</v>
      </c>
      <c r="E10" s="11"/>
      <c r="F10" s="11"/>
    </row>
    <row r="11" spans="1:6" ht="14.25" x14ac:dyDescent="0.15">
      <c r="A11" s="9"/>
      <c r="B11" s="7"/>
      <c r="C11" s="11">
        <v>-0.901745515</v>
      </c>
      <c r="D11" s="11">
        <f t="shared" si="1"/>
        <v>1.8683251004450037</v>
      </c>
      <c r="E11" s="11"/>
      <c r="F11" s="11"/>
    </row>
    <row r="12" spans="1:6" ht="14.25" x14ac:dyDescent="0.15">
      <c r="A12" s="9"/>
      <c r="B12" s="7"/>
      <c r="C12" s="11">
        <v>0.97362456600000002</v>
      </c>
      <c r="D12" s="11">
        <f t="shared" si="1"/>
        <v>0.50922509880754996</v>
      </c>
      <c r="E12" s="11"/>
      <c r="F12" s="11"/>
    </row>
    <row r="13" spans="1:6" ht="14.25" x14ac:dyDescent="0.15">
      <c r="A13" s="9"/>
      <c r="B13" s="7"/>
      <c r="C13" s="11">
        <v>0.492799512</v>
      </c>
      <c r="D13" s="11">
        <f t="shared" si="1"/>
        <v>0.71064477139267179</v>
      </c>
      <c r="E13" s="11"/>
      <c r="F13" s="11"/>
    </row>
    <row r="14" spans="1:6" ht="14.25" x14ac:dyDescent="0.15">
      <c r="A14" s="9"/>
      <c r="B14" s="7"/>
      <c r="C14" s="11">
        <v>1.272604638</v>
      </c>
      <c r="D14" s="11">
        <f t="shared" si="1"/>
        <v>0.41391182257262238</v>
      </c>
      <c r="E14" s="11"/>
      <c r="F14" s="11"/>
    </row>
    <row r="15" spans="1:6" ht="14.25" x14ac:dyDescent="0.15">
      <c r="A15" s="9"/>
      <c r="B15" s="6"/>
      <c r="C15" s="11">
        <v>0.81980861299999996</v>
      </c>
      <c r="D15" s="11">
        <f t="shared" si="1"/>
        <v>0.5665170914576606</v>
      </c>
      <c r="E15" s="11"/>
      <c r="F15" s="11"/>
    </row>
    <row r="16" spans="1:6" ht="13.5" customHeight="1" x14ac:dyDescent="0.15">
      <c r="A16" s="9"/>
      <c r="B16" s="8" t="s">
        <v>53</v>
      </c>
      <c r="C16" s="11">
        <v>-0.118279327</v>
      </c>
      <c r="D16" s="11">
        <f>POWER(2,-C16)</f>
        <v>1.0854395086076229</v>
      </c>
      <c r="E16" s="20">
        <f>AVERAGE(D16:D21)</f>
        <v>1.1251110074310418</v>
      </c>
      <c r="F16" s="11">
        <f>_xlfn.STDEV.S(D16:D21)/SQRT(6)</f>
        <v>0.16063684220255617</v>
      </c>
    </row>
    <row r="17" spans="1:6" ht="14.25" x14ac:dyDescent="0.15">
      <c r="A17" s="9"/>
      <c r="B17" s="7"/>
      <c r="C17" s="11">
        <v>-0.46505416599999999</v>
      </c>
      <c r="D17" s="11">
        <f t="shared" ref="D17:D21" si="2">POWER(2,-C17)</f>
        <v>1.3803691783985961</v>
      </c>
      <c r="E17" s="11"/>
      <c r="F17" s="11"/>
    </row>
    <row r="18" spans="1:6" ht="14.25" x14ac:dyDescent="0.15">
      <c r="A18" s="9"/>
      <c r="B18" s="7"/>
      <c r="C18" s="11">
        <v>-0.46822930499999998</v>
      </c>
      <c r="D18" s="11">
        <f t="shared" si="2"/>
        <v>1.3834104937263529</v>
      </c>
      <c r="E18" s="11"/>
      <c r="F18" s="11"/>
    </row>
    <row r="19" spans="1:6" ht="14.25" x14ac:dyDescent="0.15">
      <c r="A19" s="9"/>
      <c r="B19" s="7"/>
      <c r="C19" s="11">
        <v>0.28762251300000002</v>
      </c>
      <c r="D19" s="11">
        <f t="shared" si="2"/>
        <v>0.81925103016795031</v>
      </c>
      <c r="E19" s="11"/>
      <c r="F19" s="11"/>
    </row>
    <row r="20" spans="1:6" ht="14.25" x14ac:dyDescent="0.15">
      <c r="A20" s="9"/>
      <c r="B20" s="7"/>
      <c r="C20" s="11">
        <v>0.93000445099999995</v>
      </c>
      <c r="D20" s="11">
        <f t="shared" si="2"/>
        <v>0.52485672252207227</v>
      </c>
      <c r="E20" s="11"/>
      <c r="F20" s="11"/>
    </row>
    <row r="21" spans="1:6" ht="14.25" x14ac:dyDescent="0.15">
      <c r="A21" s="9"/>
      <c r="B21" s="6"/>
      <c r="C21" s="11">
        <v>-0.63908312599999995</v>
      </c>
      <c r="D21" s="11">
        <f t="shared" si="2"/>
        <v>1.5573391111636559</v>
      </c>
      <c r="E21" s="11"/>
      <c r="F21" s="11"/>
    </row>
    <row r="22" spans="1:6" ht="13.5" customHeight="1" x14ac:dyDescent="0.15">
      <c r="A22" s="9" t="s">
        <v>47</v>
      </c>
      <c r="B22" s="8" t="s">
        <v>52</v>
      </c>
      <c r="C22" s="11">
        <v>-0.49052352599999999</v>
      </c>
      <c r="D22" s="11">
        <f>POWER(2,-C22)</f>
        <v>1.4049546139776901</v>
      </c>
      <c r="E22" s="19">
        <f>AVERAGE(D22:D29)</f>
        <v>1.1115203133361315</v>
      </c>
      <c r="F22" s="11">
        <f>_xlfn.STDEV.S(D22:D29)/SQRT(8)</f>
        <v>0.17922272188756283</v>
      </c>
    </row>
    <row r="23" spans="1:6" ht="14.25" x14ac:dyDescent="0.15">
      <c r="A23" s="9"/>
      <c r="B23" s="7"/>
      <c r="C23" s="11">
        <v>-0.38114476000000003</v>
      </c>
      <c r="D23" s="11">
        <f t="shared" ref="D23:D29" si="3">POWER(2,-C23)</f>
        <v>1.3023748632883831</v>
      </c>
      <c r="E23" s="11"/>
      <c r="F23" s="11"/>
    </row>
    <row r="24" spans="1:6" ht="14.25" x14ac:dyDescent="0.15">
      <c r="A24" s="9"/>
      <c r="B24" s="7"/>
      <c r="C24" s="11">
        <v>-0.779726433</v>
      </c>
      <c r="D24" s="11">
        <f t="shared" si="3"/>
        <v>1.7168052976198525</v>
      </c>
      <c r="E24" s="11"/>
      <c r="F24" s="11"/>
    </row>
    <row r="25" spans="1:6" ht="14.25" x14ac:dyDescent="0.15">
      <c r="A25" s="9"/>
      <c r="B25" s="7"/>
      <c r="C25" s="11">
        <v>-0.81858016300000003</v>
      </c>
      <c r="D25" s="11">
        <f t="shared" si="3"/>
        <v>1.7636694123307239</v>
      </c>
      <c r="E25" s="11"/>
      <c r="F25" s="11"/>
    </row>
    <row r="26" spans="1:6" ht="14.25" x14ac:dyDescent="0.15">
      <c r="A26" s="9"/>
      <c r="B26" s="7"/>
      <c r="C26" s="11">
        <v>0.83150677200000001</v>
      </c>
      <c r="D26" s="11">
        <f t="shared" si="3"/>
        <v>0.56194203519605823</v>
      </c>
      <c r="E26" s="11"/>
      <c r="F26" s="11"/>
    </row>
    <row r="27" spans="1:6" ht="14.25" x14ac:dyDescent="0.15">
      <c r="A27" s="9"/>
      <c r="B27" s="7"/>
      <c r="C27" s="11">
        <v>1.1541059229999999</v>
      </c>
      <c r="D27" s="11">
        <f t="shared" si="3"/>
        <v>0.44934457111315856</v>
      </c>
      <c r="E27" s="11"/>
      <c r="F27" s="11"/>
    </row>
    <row r="28" spans="1:6" ht="14.25" x14ac:dyDescent="0.15">
      <c r="A28" s="9"/>
      <c r="B28" s="7"/>
      <c r="C28" s="11">
        <v>0.16961610999999999</v>
      </c>
      <c r="D28" s="11">
        <f t="shared" si="3"/>
        <v>0.8890792268043799</v>
      </c>
      <c r="E28" s="11"/>
      <c r="F28" s="11"/>
    </row>
    <row r="29" spans="1:6" ht="14.25" x14ac:dyDescent="0.15">
      <c r="A29" s="9"/>
      <c r="B29" s="6"/>
      <c r="C29" s="11">
        <v>0.31474607599999999</v>
      </c>
      <c r="D29" s="11">
        <f t="shared" si="3"/>
        <v>0.80399248635880638</v>
      </c>
      <c r="E29" s="11"/>
      <c r="F29" s="11"/>
    </row>
    <row r="30" spans="1:6" ht="13.5" customHeight="1" x14ac:dyDescent="0.15">
      <c r="A30" s="9"/>
      <c r="B30" s="8" t="s">
        <v>53</v>
      </c>
      <c r="C30" s="11">
        <v>-0.67170538400000002</v>
      </c>
      <c r="D30" s="11">
        <f>POWER(2,-C30)</f>
        <v>1.5929548584582978</v>
      </c>
      <c r="E30" s="20">
        <f>AVERAGE(D30:D37)</f>
        <v>1.1218786842806519</v>
      </c>
      <c r="F30" s="11">
        <f>_xlfn.STDEV.S(D30:D37)/SQRT(8)</f>
        <v>0.20192027758407119</v>
      </c>
    </row>
    <row r="31" spans="1:6" ht="14.25" x14ac:dyDescent="0.15">
      <c r="A31" s="9"/>
      <c r="B31" s="7"/>
      <c r="C31" s="11">
        <v>-0.91916637999999995</v>
      </c>
      <c r="D31" s="11">
        <f t="shared" ref="D31:D37" si="4">POWER(2,-C31)</f>
        <v>1.8910223046394914</v>
      </c>
      <c r="E31" s="11"/>
      <c r="F31" s="11"/>
    </row>
    <row r="32" spans="1:6" ht="14.25" x14ac:dyDescent="0.15">
      <c r="A32" s="9"/>
      <c r="B32" s="7"/>
      <c r="C32" s="11">
        <v>-8.3162717999999997E-2</v>
      </c>
      <c r="D32" s="11">
        <f t="shared" si="4"/>
        <v>1.0593378080335085</v>
      </c>
      <c r="E32" s="11"/>
      <c r="F32" s="11"/>
    </row>
    <row r="33" spans="1:6" ht="14.25" x14ac:dyDescent="0.15">
      <c r="A33" s="9"/>
      <c r="B33" s="7"/>
      <c r="C33" s="11">
        <v>-0.816886114</v>
      </c>
      <c r="D33" s="11">
        <f t="shared" si="4"/>
        <v>1.7615996825093121</v>
      </c>
      <c r="E33" s="11"/>
      <c r="F33" s="11"/>
    </row>
    <row r="34" spans="1:6" ht="14.25" x14ac:dyDescent="0.15">
      <c r="A34" s="9"/>
      <c r="B34" s="7"/>
      <c r="C34" s="11">
        <v>1.5897766090000001</v>
      </c>
      <c r="D34" s="11">
        <f t="shared" si="4"/>
        <v>0.33222289187828824</v>
      </c>
      <c r="E34" s="11"/>
      <c r="F34" s="11"/>
    </row>
    <row r="35" spans="1:6" ht="14.25" x14ac:dyDescent="0.15">
      <c r="A35" s="9"/>
      <c r="B35" s="7"/>
      <c r="C35" s="11">
        <v>0.85473549000000004</v>
      </c>
      <c r="D35" s="11">
        <f t="shared" si="4"/>
        <v>0.55296670069291531</v>
      </c>
      <c r="E35" s="11"/>
      <c r="F35" s="11"/>
    </row>
    <row r="36" spans="1:6" ht="14.25" x14ac:dyDescent="0.15">
      <c r="A36" s="9"/>
      <c r="B36" s="7"/>
      <c r="C36" s="11">
        <v>9.2816081999999994E-2</v>
      </c>
      <c r="D36" s="11">
        <f t="shared" si="4"/>
        <v>0.93769062774249889</v>
      </c>
      <c r="E36" s="11"/>
      <c r="F36" s="11"/>
    </row>
    <row r="37" spans="1:6" ht="14.25" x14ac:dyDescent="0.15">
      <c r="A37" s="9"/>
      <c r="B37" s="6"/>
      <c r="C37" s="11">
        <v>0.23916658599999999</v>
      </c>
      <c r="D37" s="11">
        <f t="shared" si="4"/>
        <v>0.84723460029090092</v>
      </c>
      <c r="E37" s="11"/>
      <c r="F37" s="11"/>
    </row>
    <row r="38" spans="1:6" ht="13.5" customHeight="1" x14ac:dyDescent="0.15">
      <c r="A38" s="9" t="s">
        <v>48</v>
      </c>
      <c r="B38" s="8" t="s">
        <v>51</v>
      </c>
      <c r="C38" s="11">
        <v>-0.22235265300000001</v>
      </c>
      <c r="D38" s="11">
        <f>POWER(2,-C38)</f>
        <v>1.1666345075812412</v>
      </c>
      <c r="E38" s="19">
        <f>AVERAGE(D38:D43)</f>
        <v>1.0551891670832645</v>
      </c>
      <c r="F38" s="11">
        <f>_xlfn.STDEV.S(D38:D43)/SQRT(6)</f>
        <v>0.14149305642096174</v>
      </c>
    </row>
    <row r="39" spans="1:6" ht="14.25" x14ac:dyDescent="0.15">
      <c r="A39" s="9"/>
      <c r="B39" s="7"/>
      <c r="C39" s="11">
        <v>0.96824512699999998</v>
      </c>
      <c r="D39" s="11">
        <f t="shared" ref="D39:D43" si="5">POWER(2,-C39)</f>
        <v>0.51112741273362527</v>
      </c>
      <c r="E39" s="11"/>
      <c r="F39" s="11"/>
    </row>
    <row r="40" spans="1:6" ht="14.25" x14ac:dyDescent="0.15">
      <c r="A40" s="9"/>
      <c r="B40" s="7"/>
      <c r="C40" s="11">
        <v>-0.61766000799999998</v>
      </c>
      <c r="D40" s="11">
        <f t="shared" si="5"/>
        <v>1.5343844534501863</v>
      </c>
      <c r="E40" s="11"/>
      <c r="F40" s="11"/>
    </row>
    <row r="41" spans="1:6" ht="14.25" x14ac:dyDescent="0.15">
      <c r="A41" s="9"/>
      <c r="B41" s="7"/>
      <c r="C41" s="11">
        <v>0.16576822199999999</v>
      </c>
      <c r="D41" s="11">
        <f t="shared" si="5"/>
        <v>0.89145370201734453</v>
      </c>
      <c r="E41" s="11"/>
      <c r="F41" s="11"/>
    </row>
    <row r="42" spans="1:6" ht="14.25" x14ac:dyDescent="0.15">
      <c r="A42" s="9"/>
      <c r="B42" s="7"/>
      <c r="C42" s="11">
        <v>9.2768069999999998E-3</v>
      </c>
      <c r="D42" s="11">
        <f t="shared" si="5"/>
        <v>0.99359043683110382</v>
      </c>
      <c r="E42" s="11"/>
      <c r="F42" s="11"/>
    </row>
    <row r="43" spans="1:6" ht="14.25" x14ac:dyDescent="0.15">
      <c r="A43" s="9"/>
      <c r="B43" s="6"/>
      <c r="C43" s="11">
        <v>-0.30327749500000001</v>
      </c>
      <c r="D43" s="11">
        <f t="shared" si="5"/>
        <v>1.2339444898860854</v>
      </c>
      <c r="E43" s="11"/>
      <c r="F43" s="11"/>
    </row>
    <row r="44" spans="1:6" ht="13.5" customHeight="1" x14ac:dyDescent="0.15">
      <c r="A44" s="9"/>
      <c r="B44" s="8" t="s">
        <v>53</v>
      </c>
      <c r="C44" s="11">
        <v>-0.29027748599999997</v>
      </c>
      <c r="D44" s="11">
        <f>POWER(2,-C44)</f>
        <v>1.2228754612752299</v>
      </c>
      <c r="E44" s="20">
        <f>AVERAGE(D44:D49)</f>
        <v>1.3914535888736206</v>
      </c>
      <c r="F44" s="11">
        <f>_xlfn.STDEV.S(D44:D49)/SQRT(6)</f>
        <v>0.24625465793508364</v>
      </c>
    </row>
    <row r="45" spans="1:6" ht="14.25" x14ac:dyDescent="0.15">
      <c r="A45" s="9"/>
      <c r="B45" s="7"/>
      <c r="C45" s="11">
        <v>0.50473751899999997</v>
      </c>
      <c r="D45" s="11">
        <f t="shared" ref="D45:D49" si="6">POWER(2,-C45)</f>
        <v>0.70478859370953006</v>
      </c>
      <c r="E45" s="11"/>
      <c r="F45" s="11"/>
    </row>
    <row r="46" spans="1:6" ht="14.25" x14ac:dyDescent="0.15">
      <c r="A46" s="9"/>
      <c r="B46" s="7"/>
      <c r="C46" s="11">
        <v>-0.87914997299999997</v>
      </c>
      <c r="D46" s="11">
        <f t="shared" si="6"/>
        <v>1.8392912828784473</v>
      </c>
      <c r="E46" s="11"/>
      <c r="F46" s="11"/>
    </row>
    <row r="47" spans="1:6" ht="14.25" x14ac:dyDescent="0.15">
      <c r="A47" s="9"/>
      <c r="B47" s="7"/>
      <c r="C47" s="11">
        <v>0.289523319</v>
      </c>
      <c r="D47" s="11">
        <f t="shared" si="6"/>
        <v>0.81817234630196278</v>
      </c>
      <c r="E47" s="11"/>
      <c r="F47" s="11"/>
    </row>
    <row r="48" spans="1:6" ht="14.25" x14ac:dyDescent="0.15">
      <c r="A48" s="9"/>
      <c r="B48" s="7"/>
      <c r="C48" s="11">
        <v>-1.185871715</v>
      </c>
      <c r="D48" s="11">
        <f t="shared" si="6"/>
        <v>2.2750081521475116</v>
      </c>
      <c r="E48" s="11"/>
      <c r="F48" s="11"/>
    </row>
    <row r="49" spans="1:6" ht="14.25" x14ac:dyDescent="0.15">
      <c r="A49" s="9"/>
      <c r="B49" s="6"/>
      <c r="C49" s="11">
        <v>-0.57394227900000006</v>
      </c>
      <c r="D49" s="11">
        <f t="shared" si="6"/>
        <v>1.4885856969290423</v>
      </c>
      <c r="E49" s="11"/>
      <c r="F49" s="11"/>
    </row>
  </sheetData>
  <mergeCells count="12">
    <mergeCell ref="B22:B29"/>
    <mergeCell ref="B16:B21"/>
    <mergeCell ref="B8:B15"/>
    <mergeCell ref="B5:B7"/>
    <mergeCell ref="B2:B4"/>
    <mergeCell ref="B44:B49"/>
    <mergeCell ref="B38:B43"/>
    <mergeCell ref="B30:B37"/>
    <mergeCell ref="A22:A37"/>
    <mergeCell ref="A38:A49"/>
    <mergeCell ref="A2:A7"/>
    <mergeCell ref="A8:A21"/>
  </mergeCells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64" workbookViewId="0">
      <selection activeCell="E1" sqref="E1:F1"/>
    </sheetView>
  </sheetViews>
  <sheetFormatPr defaultRowHeight="14.25" x14ac:dyDescent="0.15"/>
  <cols>
    <col min="1" max="16384" width="9" style="10"/>
  </cols>
  <sheetData>
    <row r="1" spans="1:6" x14ac:dyDescent="0.15">
      <c r="A1" s="11"/>
      <c r="B1" s="11"/>
      <c r="C1" s="11"/>
      <c r="D1" s="11"/>
      <c r="E1" s="4" t="s">
        <v>14</v>
      </c>
      <c r="F1" s="4" t="s">
        <v>15</v>
      </c>
    </row>
    <row r="2" spans="1:6" x14ac:dyDescent="0.15">
      <c r="A2" s="9" t="s">
        <v>40</v>
      </c>
      <c r="B2" s="9" t="s">
        <v>39</v>
      </c>
      <c r="C2" s="8" t="s">
        <v>44</v>
      </c>
      <c r="D2" s="11">
        <v>1.026549331</v>
      </c>
      <c r="E2" s="11">
        <f>AVERAGE(D2:D10)</f>
        <v>1.0000000001111111</v>
      </c>
      <c r="F2" s="11">
        <f>_xlfn.STDEV.S(D2:D10)/SQRT(9)</f>
        <v>3.7381083884637303E-2</v>
      </c>
    </row>
    <row r="3" spans="1:6" x14ac:dyDescent="0.15">
      <c r="A3" s="9"/>
      <c r="B3" s="9"/>
      <c r="C3" s="7"/>
      <c r="D3" s="11">
        <v>1.029306716</v>
      </c>
      <c r="E3" s="11"/>
      <c r="F3" s="11"/>
    </row>
    <row r="4" spans="1:6" x14ac:dyDescent="0.15">
      <c r="A4" s="9"/>
      <c r="B4" s="9"/>
      <c r="C4" s="7"/>
      <c r="D4" s="11">
        <v>0.94414395299999998</v>
      </c>
      <c r="E4" s="11"/>
      <c r="F4" s="11"/>
    </row>
    <row r="5" spans="1:6" x14ac:dyDescent="0.15">
      <c r="A5" s="9"/>
      <c r="B5" s="9"/>
      <c r="C5" s="7"/>
      <c r="D5" s="11">
        <v>0.85836215000000005</v>
      </c>
      <c r="E5" s="11"/>
      <c r="F5" s="11"/>
    </row>
    <row r="6" spans="1:6" x14ac:dyDescent="0.15">
      <c r="A6" s="9"/>
      <c r="B6" s="9"/>
      <c r="C6" s="7"/>
      <c r="D6" s="11">
        <v>1.093711619</v>
      </c>
      <c r="E6" s="11"/>
      <c r="F6" s="11"/>
    </row>
    <row r="7" spans="1:6" x14ac:dyDescent="0.15">
      <c r="A7" s="9"/>
      <c r="B7" s="9"/>
      <c r="C7" s="7"/>
      <c r="D7" s="11">
        <v>1.0479262309999999</v>
      </c>
      <c r="E7" s="11"/>
      <c r="F7" s="11"/>
    </row>
    <row r="8" spans="1:6" x14ac:dyDescent="0.15">
      <c r="A8" s="9"/>
      <c r="B8" s="9"/>
      <c r="C8" s="7"/>
      <c r="D8" s="11">
        <v>1.0874552040000001</v>
      </c>
      <c r="E8" s="11"/>
      <c r="F8" s="11"/>
    </row>
    <row r="9" spans="1:6" x14ac:dyDescent="0.15">
      <c r="A9" s="9"/>
      <c r="B9" s="9"/>
      <c r="C9" s="7"/>
      <c r="D9" s="11">
        <v>0.79300493100000002</v>
      </c>
      <c r="E9" s="11"/>
      <c r="F9" s="11"/>
    </row>
    <row r="10" spans="1:6" x14ac:dyDescent="0.15">
      <c r="A10" s="9"/>
      <c r="B10" s="9"/>
      <c r="C10" s="6"/>
      <c r="D10" s="11">
        <v>1.119539866</v>
      </c>
      <c r="E10" s="11"/>
      <c r="F10" s="11"/>
    </row>
    <row r="11" spans="1:6" x14ac:dyDescent="0.15">
      <c r="A11" s="9"/>
      <c r="B11" s="9"/>
      <c r="C11" s="8" t="s">
        <v>43</v>
      </c>
      <c r="D11" s="11">
        <v>1.0820323E-2</v>
      </c>
      <c r="E11" s="11">
        <f>AVERAGE(D11:D19)</f>
        <v>2.0013808777777774E-2</v>
      </c>
      <c r="F11" s="11">
        <f>_xlfn.STDEV.S(D11:D19)/SQRT(9)</f>
        <v>2.4008206789480025E-3</v>
      </c>
    </row>
    <row r="12" spans="1:6" x14ac:dyDescent="0.15">
      <c r="A12" s="9"/>
      <c r="B12" s="9"/>
      <c r="C12" s="7"/>
      <c r="D12" s="11">
        <v>1.3888565E-2</v>
      </c>
      <c r="E12" s="11"/>
      <c r="F12" s="11"/>
    </row>
    <row r="13" spans="1:6" x14ac:dyDescent="0.15">
      <c r="A13" s="9"/>
      <c r="B13" s="9"/>
      <c r="C13" s="7"/>
      <c r="D13" s="11">
        <v>1.0058556999999999E-2</v>
      </c>
      <c r="E13" s="11"/>
      <c r="F13" s="11"/>
    </row>
    <row r="14" spans="1:6" x14ac:dyDescent="0.15">
      <c r="A14" s="9"/>
      <c r="B14" s="9"/>
      <c r="C14" s="7"/>
      <c r="D14" s="11">
        <v>2.1232899999999999E-2</v>
      </c>
      <c r="E14" s="11"/>
      <c r="F14" s="11"/>
    </row>
    <row r="15" spans="1:6" x14ac:dyDescent="0.15">
      <c r="A15" s="9"/>
      <c r="B15" s="9"/>
      <c r="C15" s="7"/>
      <c r="D15" s="11">
        <v>2.6007252000000002E-2</v>
      </c>
      <c r="E15" s="11"/>
      <c r="F15" s="11"/>
    </row>
    <row r="16" spans="1:6" x14ac:dyDescent="0.15">
      <c r="A16" s="9"/>
      <c r="B16" s="9"/>
      <c r="C16" s="7"/>
      <c r="D16" s="11">
        <v>1.8604813000000001E-2</v>
      </c>
      <c r="E16" s="11"/>
      <c r="F16" s="11"/>
    </row>
    <row r="17" spans="1:6" x14ac:dyDescent="0.15">
      <c r="A17" s="9"/>
      <c r="B17" s="9"/>
      <c r="C17" s="7"/>
      <c r="D17" s="11">
        <v>2.6158576999999999E-2</v>
      </c>
      <c r="E17" s="11"/>
      <c r="F17" s="11"/>
    </row>
    <row r="18" spans="1:6" x14ac:dyDescent="0.15">
      <c r="A18" s="9"/>
      <c r="B18" s="9"/>
      <c r="C18" s="7"/>
      <c r="D18" s="11">
        <v>3.0412958E-2</v>
      </c>
      <c r="E18" s="11"/>
      <c r="F18" s="11"/>
    </row>
    <row r="19" spans="1:6" x14ac:dyDescent="0.15">
      <c r="A19" s="9"/>
      <c r="B19" s="9"/>
      <c r="C19" s="6"/>
      <c r="D19" s="11">
        <v>2.2940334E-2</v>
      </c>
      <c r="E19" s="11"/>
      <c r="F19" s="11"/>
    </row>
    <row r="20" spans="1:6" x14ac:dyDescent="0.15">
      <c r="A20" s="9"/>
      <c r="B20" s="9" t="s">
        <v>9</v>
      </c>
      <c r="C20" s="8" t="s">
        <v>44</v>
      </c>
      <c r="D20" s="11">
        <v>2.2626103309999999</v>
      </c>
      <c r="E20" s="11">
        <f>AVERAGE(D20:D28)</f>
        <v>3.0675181046666662</v>
      </c>
      <c r="F20" s="11">
        <f>_xlfn.STDEV.S(D20:D28)/SQRT(9)</f>
        <v>0.28774997041924133</v>
      </c>
    </row>
    <row r="21" spans="1:6" x14ac:dyDescent="0.15">
      <c r="A21" s="9"/>
      <c r="B21" s="9"/>
      <c r="C21" s="7"/>
      <c r="D21" s="11">
        <v>2.024184993</v>
      </c>
      <c r="E21" s="11"/>
      <c r="F21" s="11"/>
    </row>
    <row r="22" spans="1:6" x14ac:dyDescent="0.15">
      <c r="A22" s="9"/>
      <c r="B22" s="9"/>
      <c r="C22" s="7"/>
      <c r="D22" s="11">
        <v>2.4416457349999998</v>
      </c>
      <c r="E22" s="11"/>
      <c r="F22" s="11"/>
    </row>
    <row r="23" spans="1:6" x14ac:dyDescent="0.15">
      <c r="A23" s="9"/>
      <c r="B23" s="9"/>
      <c r="C23" s="7"/>
      <c r="D23" s="11">
        <v>2.8085267429999998</v>
      </c>
      <c r="E23" s="11"/>
      <c r="F23" s="11"/>
    </row>
    <row r="24" spans="1:6" x14ac:dyDescent="0.15">
      <c r="A24" s="9"/>
      <c r="B24" s="9"/>
      <c r="C24" s="7"/>
      <c r="D24" s="11">
        <v>2.581852091</v>
      </c>
      <c r="E24" s="11"/>
      <c r="F24" s="11"/>
    </row>
    <row r="25" spans="1:6" x14ac:dyDescent="0.15">
      <c r="A25" s="9"/>
      <c r="B25" s="9"/>
      <c r="C25" s="7"/>
      <c r="D25" s="11">
        <v>3.1170063959999998</v>
      </c>
      <c r="E25" s="11"/>
      <c r="F25" s="11"/>
    </row>
    <row r="26" spans="1:6" x14ac:dyDescent="0.15">
      <c r="A26" s="9"/>
      <c r="B26" s="9"/>
      <c r="C26" s="7"/>
      <c r="D26" s="11">
        <v>3.9650663420000001</v>
      </c>
      <c r="E26" s="11"/>
      <c r="F26" s="11"/>
    </row>
    <row r="27" spans="1:6" x14ac:dyDescent="0.15">
      <c r="A27" s="9"/>
      <c r="B27" s="9"/>
      <c r="C27" s="7"/>
      <c r="D27" s="11">
        <v>3.9368436959999999</v>
      </c>
      <c r="E27" s="11"/>
      <c r="F27" s="11"/>
    </row>
    <row r="28" spans="1:6" x14ac:dyDescent="0.15">
      <c r="A28" s="9"/>
      <c r="B28" s="9"/>
      <c r="C28" s="6"/>
      <c r="D28" s="11">
        <v>4.4699266150000003</v>
      </c>
      <c r="E28" s="11"/>
      <c r="F28" s="11"/>
    </row>
    <row r="29" spans="1:6" x14ac:dyDescent="0.15">
      <c r="A29" s="9"/>
      <c r="B29" s="9"/>
      <c r="C29" s="8" t="s">
        <v>43</v>
      </c>
      <c r="D29" s="11">
        <v>6.362057E-3</v>
      </c>
      <c r="E29" s="11">
        <f>AVERAGE(D29:D37)</f>
        <v>6.4446075555555553E-3</v>
      </c>
      <c r="F29" s="11">
        <f>_xlfn.STDEV.S(D29:D37)/SQRT(9)</f>
        <v>6.307957493428243E-4</v>
      </c>
    </row>
    <row r="30" spans="1:6" x14ac:dyDescent="0.15">
      <c r="A30" s="9"/>
      <c r="B30" s="9"/>
      <c r="C30" s="7"/>
      <c r="D30" s="11">
        <v>3.2693449999999999E-3</v>
      </c>
      <c r="E30" s="11"/>
      <c r="F30" s="11"/>
    </row>
    <row r="31" spans="1:6" x14ac:dyDescent="0.15">
      <c r="A31" s="9"/>
      <c r="B31" s="9"/>
      <c r="C31" s="7"/>
      <c r="D31" s="11">
        <v>5.870307E-3</v>
      </c>
      <c r="E31" s="11"/>
      <c r="F31" s="11"/>
    </row>
    <row r="32" spans="1:6" x14ac:dyDescent="0.15">
      <c r="A32" s="9"/>
      <c r="B32" s="9"/>
      <c r="C32" s="7"/>
      <c r="D32" s="11">
        <v>8.4043520000000004E-3</v>
      </c>
      <c r="E32" s="11"/>
      <c r="F32" s="11"/>
    </row>
    <row r="33" spans="1:6" x14ac:dyDescent="0.15">
      <c r="A33" s="9"/>
      <c r="B33" s="9"/>
      <c r="C33" s="7"/>
      <c r="D33" s="11">
        <v>7.8681359999999995E-3</v>
      </c>
      <c r="E33" s="11"/>
      <c r="F33" s="11"/>
    </row>
    <row r="34" spans="1:6" x14ac:dyDescent="0.15">
      <c r="A34" s="9"/>
      <c r="B34" s="9"/>
      <c r="C34" s="7"/>
      <c r="D34" s="11">
        <v>6.9467369999999997E-3</v>
      </c>
      <c r="E34" s="11"/>
      <c r="F34" s="11"/>
    </row>
    <row r="35" spans="1:6" x14ac:dyDescent="0.15">
      <c r="A35" s="9"/>
      <c r="B35" s="9"/>
      <c r="C35" s="7"/>
      <c r="D35" s="11">
        <v>4.5731820000000003E-3</v>
      </c>
      <c r="E35" s="11"/>
      <c r="F35" s="11"/>
    </row>
    <row r="36" spans="1:6" x14ac:dyDescent="0.15">
      <c r="A36" s="9"/>
      <c r="B36" s="9"/>
      <c r="C36" s="7"/>
      <c r="D36" s="11">
        <v>9.2186019999999994E-3</v>
      </c>
      <c r="E36" s="11"/>
      <c r="F36" s="11"/>
    </row>
    <row r="37" spans="1:6" x14ac:dyDescent="0.15">
      <c r="A37" s="9"/>
      <c r="B37" s="9"/>
      <c r="C37" s="6"/>
      <c r="D37" s="11">
        <v>5.4887499999999997E-3</v>
      </c>
      <c r="E37" s="11"/>
      <c r="F37" s="11"/>
    </row>
    <row r="38" spans="1:6" ht="13.5" customHeight="1" x14ac:dyDescent="0.15">
      <c r="A38" s="9" t="s">
        <v>41</v>
      </c>
      <c r="B38" s="9" t="s">
        <v>8</v>
      </c>
      <c r="C38" s="8" t="s">
        <v>44</v>
      </c>
      <c r="D38" s="11">
        <v>0.83851081000000005</v>
      </c>
      <c r="E38" s="11">
        <f>AVERAGE(D38:D43)</f>
        <v>1</v>
      </c>
      <c r="F38" s="11">
        <f>_xlfn.STDEV.S(D38:D43)/SQRT(6)</f>
        <v>4.384049655626103E-2</v>
      </c>
    </row>
    <row r="39" spans="1:6" x14ac:dyDescent="0.15">
      <c r="A39" s="9"/>
      <c r="B39" s="9"/>
      <c r="C39" s="7"/>
      <c r="D39" s="11">
        <v>1.103562178</v>
      </c>
      <c r="E39" s="11"/>
      <c r="F39" s="11"/>
    </row>
    <row r="40" spans="1:6" x14ac:dyDescent="0.15">
      <c r="A40" s="9"/>
      <c r="B40" s="9"/>
      <c r="C40" s="7"/>
      <c r="D40" s="11">
        <v>1.0579270119999999</v>
      </c>
      <c r="E40" s="11"/>
      <c r="F40" s="11"/>
    </row>
    <row r="41" spans="1:6" x14ac:dyDescent="0.15">
      <c r="A41" s="9"/>
      <c r="B41" s="9"/>
      <c r="C41" s="7"/>
      <c r="D41" s="11">
        <v>0.90290635900000005</v>
      </c>
      <c r="E41" s="11"/>
      <c r="F41" s="11"/>
    </row>
    <row r="42" spans="1:6" x14ac:dyDescent="0.15">
      <c r="A42" s="9"/>
      <c r="B42" s="9"/>
      <c r="C42" s="7"/>
      <c r="D42" s="11">
        <v>1.007562131</v>
      </c>
      <c r="E42" s="11"/>
      <c r="F42" s="11"/>
    </row>
    <row r="43" spans="1:6" x14ac:dyDescent="0.15">
      <c r="A43" s="9"/>
      <c r="B43" s="9"/>
      <c r="C43" s="6"/>
      <c r="D43" s="11">
        <v>1.08953151</v>
      </c>
      <c r="E43" s="11"/>
      <c r="F43" s="11"/>
    </row>
    <row r="44" spans="1:6" x14ac:dyDescent="0.15">
      <c r="A44" s="9"/>
      <c r="B44" s="9"/>
      <c r="C44" s="8" t="s">
        <v>43</v>
      </c>
      <c r="D44" s="11">
        <v>3.1851242000000002E-2</v>
      </c>
      <c r="E44" s="11">
        <f>AVERAGE(D44:D49)</f>
        <v>1.8141425499999999E-2</v>
      </c>
      <c r="F44" s="11">
        <f>_xlfn.STDEV.S(D44:D49)/SQRT(6)</f>
        <v>3.741444837302686E-3</v>
      </c>
    </row>
    <row r="45" spans="1:6" x14ac:dyDescent="0.15">
      <c r="A45" s="9"/>
      <c r="B45" s="9"/>
      <c r="C45" s="7"/>
      <c r="D45" s="11">
        <v>2.0131016000000002E-2</v>
      </c>
      <c r="E45" s="11"/>
      <c r="F45" s="11"/>
    </row>
    <row r="46" spans="1:6" x14ac:dyDescent="0.15">
      <c r="A46" s="9"/>
      <c r="B46" s="9"/>
      <c r="C46" s="7"/>
      <c r="D46" s="11">
        <v>1.3228558E-2</v>
      </c>
      <c r="E46" s="11"/>
      <c r="F46" s="11"/>
    </row>
    <row r="47" spans="1:6" x14ac:dyDescent="0.15">
      <c r="A47" s="9"/>
      <c r="B47" s="9"/>
      <c r="C47" s="7"/>
      <c r="D47" s="11">
        <v>9.2051389999999993E-3</v>
      </c>
      <c r="E47" s="11"/>
      <c r="F47" s="11"/>
    </row>
    <row r="48" spans="1:6" x14ac:dyDescent="0.15">
      <c r="A48" s="9"/>
      <c r="B48" s="9"/>
      <c r="C48" s="7"/>
      <c r="D48" s="11">
        <v>2.5037090000000001E-2</v>
      </c>
      <c r="E48" s="11"/>
      <c r="F48" s="11"/>
    </row>
    <row r="49" spans="1:6" x14ac:dyDescent="0.15">
      <c r="A49" s="9"/>
      <c r="B49" s="9"/>
      <c r="C49" s="6"/>
      <c r="D49" s="11">
        <v>9.3955080000000003E-3</v>
      </c>
      <c r="E49" s="11"/>
      <c r="F49" s="11"/>
    </row>
    <row r="50" spans="1:6" x14ac:dyDescent="0.15">
      <c r="A50" s="9"/>
      <c r="B50" s="9" t="s">
        <v>9</v>
      </c>
      <c r="C50" s="8" t="s">
        <v>44</v>
      </c>
      <c r="D50" s="11">
        <v>2.4018653520000002</v>
      </c>
      <c r="E50" s="11">
        <f>AVERAGE(D50:D55)</f>
        <v>2.5866337769999999</v>
      </c>
      <c r="F50" s="11">
        <f>_xlfn.STDEV.S(D50:D55)/SQRT(6)</f>
        <v>9.4517634751519169E-2</v>
      </c>
    </row>
    <row r="51" spans="1:6" x14ac:dyDescent="0.15">
      <c r="A51" s="9"/>
      <c r="B51" s="9"/>
      <c r="C51" s="7"/>
      <c r="D51" s="11">
        <v>2.446585614</v>
      </c>
      <c r="E51" s="11"/>
      <c r="F51" s="11"/>
    </row>
    <row r="52" spans="1:6" x14ac:dyDescent="0.15">
      <c r="A52" s="9"/>
      <c r="B52" s="9"/>
      <c r="C52" s="7"/>
      <c r="D52" s="11">
        <v>2.548933441</v>
      </c>
      <c r="E52" s="11"/>
      <c r="F52" s="11"/>
    </row>
    <row r="53" spans="1:6" ht="13.5" customHeight="1" x14ac:dyDescent="0.15">
      <c r="A53" s="9"/>
      <c r="B53" s="9"/>
      <c r="C53" s="7"/>
      <c r="D53" s="11">
        <v>2.8640099069999998</v>
      </c>
      <c r="E53" s="11"/>
      <c r="F53" s="11"/>
    </row>
    <row r="54" spans="1:6" x14ac:dyDescent="0.15">
      <c r="A54" s="9"/>
      <c r="B54" s="9"/>
      <c r="C54" s="7"/>
      <c r="D54" s="11">
        <v>2.3720356210000002</v>
      </c>
      <c r="E54" s="11"/>
      <c r="F54" s="11"/>
    </row>
    <row r="55" spans="1:6" x14ac:dyDescent="0.15">
      <c r="A55" s="9"/>
      <c r="B55" s="9"/>
      <c r="C55" s="6"/>
      <c r="D55" s="11">
        <v>2.8863727269999999</v>
      </c>
      <c r="E55" s="11"/>
      <c r="F55" s="11"/>
    </row>
    <row r="56" spans="1:6" x14ac:dyDescent="0.15">
      <c r="A56" s="9"/>
      <c r="B56" s="9"/>
      <c r="C56" s="8" t="s">
        <v>43</v>
      </c>
      <c r="D56" s="11">
        <v>6.9494559999999997E-3</v>
      </c>
      <c r="E56" s="11">
        <f>AVERAGE(D56:D61)</f>
        <v>7.9639120000000001E-3</v>
      </c>
      <c r="F56" s="11">
        <f>_xlfn.STDEV.S(D56:D61)/SQRT(6)</f>
        <v>1.2643803342285102E-3</v>
      </c>
    </row>
    <row r="57" spans="1:6" x14ac:dyDescent="0.15">
      <c r="A57" s="9"/>
      <c r="B57" s="9"/>
      <c r="C57" s="7"/>
      <c r="D57" s="11">
        <v>9.649632E-3</v>
      </c>
      <c r="E57" s="11"/>
      <c r="F57" s="11"/>
    </row>
    <row r="58" spans="1:6" x14ac:dyDescent="0.15">
      <c r="A58" s="9"/>
      <c r="B58" s="9"/>
      <c r="C58" s="7"/>
      <c r="D58" s="11">
        <v>9.8470769999999992E-3</v>
      </c>
      <c r="E58" s="11"/>
      <c r="F58" s="11"/>
    </row>
    <row r="59" spans="1:6" x14ac:dyDescent="0.15">
      <c r="A59" s="9"/>
      <c r="B59" s="9"/>
      <c r="C59" s="7"/>
      <c r="D59" s="11">
        <v>8.5508279999999999E-3</v>
      </c>
      <c r="E59" s="11"/>
      <c r="F59" s="11"/>
    </row>
    <row r="60" spans="1:6" x14ac:dyDescent="0.15">
      <c r="A60" s="9"/>
      <c r="B60" s="9"/>
      <c r="C60" s="7"/>
      <c r="D60" s="11">
        <v>2.1941830000000002E-3</v>
      </c>
      <c r="E60" s="11"/>
      <c r="F60" s="11"/>
    </row>
    <row r="61" spans="1:6" x14ac:dyDescent="0.15">
      <c r="A61" s="9"/>
      <c r="B61" s="9"/>
      <c r="C61" s="6"/>
      <c r="D61" s="11">
        <v>1.0592295999999999E-2</v>
      </c>
      <c r="E61" s="11"/>
      <c r="F61" s="11"/>
    </row>
    <row r="62" spans="1:6" ht="13.5" customHeight="1" x14ac:dyDescent="0.15">
      <c r="A62" s="9" t="s">
        <v>42</v>
      </c>
      <c r="B62" s="9" t="s">
        <v>8</v>
      </c>
      <c r="C62" s="8" t="s">
        <v>44</v>
      </c>
      <c r="D62" s="11">
        <v>0.97021496200000001</v>
      </c>
      <c r="E62" s="11">
        <f>AVERAGE(D62:D67)</f>
        <v>1</v>
      </c>
      <c r="F62" s="11">
        <f>_xlfn.STDEV.S(D62:D67)/SQRT(6)</f>
        <v>2.7726915917898533E-2</v>
      </c>
    </row>
    <row r="63" spans="1:6" x14ac:dyDescent="0.15">
      <c r="A63" s="9"/>
      <c r="B63" s="9"/>
      <c r="C63" s="7"/>
      <c r="D63" s="11">
        <v>1.041061851</v>
      </c>
      <c r="E63" s="11"/>
      <c r="F63" s="11"/>
    </row>
    <row r="64" spans="1:6" x14ac:dyDescent="0.15">
      <c r="A64" s="9"/>
      <c r="B64" s="9"/>
      <c r="C64" s="7"/>
      <c r="D64" s="11">
        <v>0.98872318699999995</v>
      </c>
      <c r="E64" s="11"/>
      <c r="F64" s="11"/>
    </row>
    <row r="65" spans="1:6" x14ac:dyDescent="0.15">
      <c r="A65" s="9"/>
      <c r="B65" s="9"/>
      <c r="C65" s="7"/>
      <c r="D65" s="11">
        <v>0.95140567399999998</v>
      </c>
      <c r="E65" s="11"/>
      <c r="F65" s="11"/>
    </row>
    <row r="66" spans="1:6" x14ac:dyDescent="0.15">
      <c r="A66" s="9"/>
      <c r="B66" s="9"/>
      <c r="C66" s="7"/>
      <c r="D66" s="11">
        <v>0.93258851399999998</v>
      </c>
      <c r="E66" s="11"/>
      <c r="F66" s="11"/>
    </row>
    <row r="67" spans="1:6" x14ac:dyDescent="0.15">
      <c r="A67" s="9"/>
      <c r="B67" s="9"/>
      <c r="C67" s="6"/>
      <c r="D67" s="11">
        <v>1.116005812</v>
      </c>
      <c r="E67" s="11"/>
      <c r="F67" s="11"/>
    </row>
    <row r="68" spans="1:6" x14ac:dyDescent="0.15">
      <c r="A68" s="9"/>
      <c r="B68" s="9"/>
      <c r="C68" s="8" t="s">
        <v>43</v>
      </c>
      <c r="D68" s="11">
        <v>8.2653380000000005E-3</v>
      </c>
      <c r="E68" s="11">
        <f>AVERAGE(D68:D73)</f>
        <v>7.6038549999999996E-3</v>
      </c>
      <c r="F68" s="11">
        <f>_xlfn.STDEV.S(D68:D73)/SQRT(6)</f>
        <v>6.802872447329878E-4</v>
      </c>
    </row>
    <row r="69" spans="1:6" x14ac:dyDescent="0.15">
      <c r="A69" s="9"/>
      <c r="B69" s="9"/>
      <c r="C69" s="7"/>
      <c r="D69" s="11">
        <v>1.0244655E-2</v>
      </c>
      <c r="E69" s="11"/>
      <c r="F69" s="11"/>
    </row>
    <row r="70" spans="1:6" x14ac:dyDescent="0.15">
      <c r="A70" s="9"/>
      <c r="B70" s="9"/>
      <c r="C70" s="7"/>
      <c r="D70" s="11">
        <v>7.5938250000000002E-3</v>
      </c>
      <c r="E70" s="11"/>
      <c r="F70" s="11"/>
    </row>
    <row r="71" spans="1:6" x14ac:dyDescent="0.15">
      <c r="A71" s="9"/>
      <c r="B71" s="9"/>
      <c r="C71" s="7"/>
      <c r="D71" s="11">
        <v>7.2197939999999999E-3</v>
      </c>
      <c r="E71" s="11"/>
      <c r="F71" s="11"/>
    </row>
    <row r="72" spans="1:6" x14ac:dyDescent="0.15">
      <c r="A72" s="9"/>
      <c r="B72" s="9"/>
      <c r="C72" s="7"/>
      <c r="D72" s="11">
        <v>7.1734640000000001E-3</v>
      </c>
      <c r="E72" s="11"/>
      <c r="F72" s="11"/>
    </row>
    <row r="73" spans="1:6" x14ac:dyDescent="0.15">
      <c r="A73" s="9"/>
      <c r="B73" s="9"/>
      <c r="C73" s="6"/>
      <c r="D73" s="11">
        <v>5.1260539999999997E-3</v>
      </c>
      <c r="E73" s="11"/>
      <c r="F73" s="11"/>
    </row>
    <row r="74" spans="1:6" x14ac:dyDescent="0.15">
      <c r="A74" s="9"/>
      <c r="B74" s="9" t="s">
        <v>9</v>
      </c>
      <c r="C74" s="8" t="s">
        <v>44</v>
      </c>
      <c r="D74" s="11">
        <v>0.91140278200000002</v>
      </c>
      <c r="E74" s="11">
        <f>AVERAGE(D74:D79)</f>
        <v>0.89957041183333331</v>
      </c>
      <c r="F74" s="11">
        <f>_xlfn.STDEV.S(D74:D79)/SQRT(6)</f>
        <v>3.2437528287546306E-2</v>
      </c>
    </row>
    <row r="75" spans="1:6" x14ac:dyDescent="0.15">
      <c r="A75" s="9"/>
      <c r="B75" s="9"/>
      <c r="C75" s="7"/>
      <c r="D75" s="11">
        <v>0.88813008100000002</v>
      </c>
      <c r="E75" s="11"/>
      <c r="F75" s="11"/>
    </row>
    <row r="76" spans="1:6" x14ac:dyDescent="0.15">
      <c r="A76" s="9"/>
      <c r="B76" s="9"/>
      <c r="C76" s="7"/>
      <c r="D76" s="11">
        <v>1.0059306429999999</v>
      </c>
      <c r="E76" s="11"/>
      <c r="F76" s="11"/>
    </row>
    <row r="77" spans="1:6" ht="13.5" customHeight="1" x14ac:dyDescent="0.15">
      <c r="A77" s="9"/>
      <c r="B77" s="9"/>
      <c r="C77" s="7"/>
      <c r="D77" s="11">
        <v>0.86867653</v>
      </c>
      <c r="E77" s="11"/>
      <c r="F77" s="11"/>
    </row>
    <row r="78" spans="1:6" x14ac:dyDescent="0.15">
      <c r="A78" s="9"/>
      <c r="B78" s="9"/>
      <c r="C78" s="7"/>
      <c r="D78" s="11">
        <v>0.77177817500000001</v>
      </c>
      <c r="E78" s="11"/>
      <c r="F78" s="11"/>
    </row>
    <row r="79" spans="1:6" x14ac:dyDescent="0.15">
      <c r="A79" s="9"/>
      <c r="B79" s="9"/>
      <c r="C79" s="6"/>
      <c r="D79" s="11">
        <v>0.95150425999999999</v>
      </c>
      <c r="E79" s="11"/>
      <c r="F79" s="11"/>
    </row>
    <row r="80" spans="1:6" x14ac:dyDescent="0.15">
      <c r="A80" s="9"/>
      <c r="B80" s="9"/>
      <c r="C80" s="8" t="s">
        <v>43</v>
      </c>
      <c r="D80" s="11">
        <v>9.2176440000000005E-3</v>
      </c>
      <c r="E80" s="11">
        <f>AVERAGE(D80:D85)</f>
        <v>8.4176771666666667E-3</v>
      </c>
      <c r="F80" s="11">
        <f>_xlfn.STDEV.S(D80:D85)/SQRT(6)</f>
        <v>4.1965643188584774E-4</v>
      </c>
    </row>
    <row r="81" spans="1:6" x14ac:dyDescent="0.15">
      <c r="A81" s="9"/>
      <c r="B81" s="9"/>
      <c r="C81" s="7"/>
      <c r="D81" s="11">
        <v>9.7148259999999993E-3</v>
      </c>
      <c r="E81" s="11"/>
      <c r="F81" s="11"/>
    </row>
    <row r="82" spans="1:6" x14ac:dyDescent="0.15">
      <c r="A82" s="9"/>
      <c r="B82" s="9"/>
      <c r="C82" s="7"/>
      <c r="D82" s="11">
        <v>8.9814400000000003E-3</v>
      </c>
      <c r="E82" s="11"/>
      <c r="F82" s="11"/>
    </row>
    <row r="83" spans="1:6" x14ac:dyDescent="0.15">
      <c r="A83" s="9"/>
      <c r="B83" s="9"/>
      <c r="C83" s="7"/>
      <c r="D83" s="11">
        <v>7.9455610000000003E-3</v>
      </c>
      <c r="E83" s="11"/>
      <c r="F83" s="11"/>
    </row>
    <row r="84" spans="1:6" x14ac:dyDescent="0.15">
      <c r="A84" s="9"/>
      <c r="B84" s="9"/>
      <c r="C84" s="7"/>
      <c r="D84" s="11">
        <v>7.2120730000000003E-3</v>
      </c>
      <c r="E84" s="11"/>
      <c r="F84" s="11"/>
    </row>
    <row r="85" spans="1:6" x14ac:dyDescent="0.15">
      <c r="A85" s="9"/>
      <c r="B85" s="9"/>
      <c r="C85" s="6"/>
      <c r="D85" s="11">
        <v>7.4345189999999997E-3</v>
      </c>
      <c r="E85" s="11"/>
      <c r="F85" s="11"/>
    </row>
  </sheetData>
  <mergeCells count="21">
    <mergeCell ref="C74:C79"/>
    <mergeCell ref="C80:C85"/>
    <mergeCell ref="C20:C28"/>
    <mergeCell ref="C29:C37"/>
    <mergeCell ref="C38:C43"/>
    <mergeCell ref="A62:A85"/>
    <mergeCell ref="B62:B73"/>
    <mergeCell ref="B74:B85"/>
    <mergeCell ref="C11:C19"/>
    <mergeCell ref="C2:C10"/>
    <mergeCell ref="C44:C49"/>
    <mergeCell ref="C50:C55"/>
    <mergeCell ref="C56:C61"/>
    <mergeCell ref="C62:C67"/>
    <mergeCell ref="A2:A37"/>
    <mergeCell ref="B2:B19"/>
    <mergeCell ref="B20:B37"/>
    <mergeCell ref="A38:A61"/>
    <mergeCell ref="B38:B49"/>
    <mergeCell ref="B50:B61"/>
    <mergeCell ref="C68:C73"/>
  </mergeCells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A34" workbookViewId="0">
      <selection activeCell="D1" sqref="D1:E1"/>
    </sheetView>
  </sheetViews>
  <sheetFormatPr defaultRowHeight="14.25" x14ac:dyDescent="0.15"/>
  <cols>
    <col min="1" max="16384" width="9" style="10"/>
  </cols>
  <sheetData>
    <row r="1" spans="1:5" x14ac:dyDescent="0.15">
      <c r="A1" s="11"/>
      <c r="B1" s="11"/>
      <c r="C1" s="11"/>
      <c r="D1" s="4" t="s">
        <v>24</v>
      </c>
      <c r="E1" s="4" t="s">
        <v>25</v>
      </c>
    </row>
    <row r="2" spans="1:5" x14ac:dyDescent="0.15">
      <c r="A2" s="9" t="s">
        <v>1</v>
      </c>
      <c r="B2" s="9" t="s">
        <v>8</v>
      </c>
      <c r="C2" s="11">
        <v>1.0874941467335322</v>
      </c>
      <c r="D2" s="11">
        <f>AVERAGE(C2:C18)*100</f>
        <v>100.00000000000003</v>
      </c>
      <c r="E2" s="11">
        <f>_xlfn.STDEV.S(C2:C18)/SQRT(17)*100</f>
        <v>4.4698815201409996</v>
      </c>
    </row>
    <row r="3" spans="1:5" x14ac:dyDescent="0.15">
      <c r="A3" s="9"/>
      <c r="B3" s="9"/>
      <c r="C3" s="11">
        <v>0.99305008767987113</v>
      </c>
      <c r="D3" s="11"/>
      <c r="E3" s="11"/>
    </row>
    <row r="4" spans="1:5" x14ac:dyDescent="0.15">
      <c r="A4" s="9"/>
      <c r="B4" s="9"/>
      <c r="C4" s="11">
        <v>1.1804573944445012</v>
      </c>
      <c r="D4" s="11"/>
      <c r="E4" s="11"/>
    </row>
    <row r="5" spans="1:5" x14ac:dyDescent="0.15">
      <c r="A5" s="9"/>
      <c r="B5" s="9"/>
      <c r="C5" s="11">
        <v>0.81303035506667676</v>
      </c>
      <c r="D5" s="11"/>
      <c r="E5" s="11"/>
    </row>
    <row r="6" spans="1:5" x14ac:dyDescent="0.15">
      <c r="A6" s="9"/>
      <c r="B6" s="9"/>
      <c r="C6" s="11">
        <v>0.97122086394375329</v>
      </c>
      <c r="D6" s="11"/>
      <c r="E6" s="11"/>
    </row>
    <row r="7" spans="1:5" x14ac:dyDescent="0.15">
      <c r="A7" s="9"/>
      <c r="B7" s="9"/>
      <c r="C7" s="11">
        <v>0.9547471521316665</v>
      </c>
      <c r="D7" s="11"/>
      <c r="E7" s="11"/>
    </row>
    <row r="8" spans="1:5" x14ac:dyDescent="0.15">
      <c r="A8" s="9"/>
      <c r="B8" s="9"/>
      <c r="C8" s="11">
        <v>1.1794282540473247</v>
      </c>
      <c r="D8" s="11"/>
      <c r="E8" s="11"/>
    </row>
    <row r="9" spans="1:5" x14ac:dyDescent="0.15">
      <c r="A9" s="9"/>
      <c r="B9" s="9"/>
      <c r="C9" s="11">
        <v>0.55452071060732155</v>
      </c>
      <c r="D9" s="11"/>
      <c r="E9" s="11"/>
    </row>
    <row r="10" spans="1:5" x14ac:dyDescent="0.15">
      <c r="A10" s="9"/>
      <c r="B10" s="9"/>
      <c r="C10" s="11">
        <v>1.1789020085745576</v>
      </c>
      <c r="D10" s="11"/>
      <c r="E10" s="11"/>
    </row>
    <row r="11" spans="1:5" x14ac:dyDescent="0.15">
      <c r="A11" s="9"/>
      <c r="B11" s="9"/>
      <c r="C11" s="11">
        <v>0.97702194419062549</v>
      </c>
      <c r="D11" s="11"/>
      <c r="E11" s="11"/>
    </row>
    <row r="12" spans="1:5" x14ac:dyDescent="0.15">
      <c r="A12" s="9"/>
      <c r="B12" s="9"/>
      <c r="C12" s="11">
        <v>1.1274591099183566</v>
      </c>
      <c r="D12" s="11"/>
      <c r="E12" s="11"/>
    </row>
    <row r="13" spans="1:5" x14ac:dyDescent="0.15">
      <c r="A13" s="9"/>
      <c r="B13" s="9"/>
      <c r="C13" s="11">
        <v>0.98266797266181438</v>
      </c>
      <c r="D13" s="11"/>
      <c r="E13" s="11"/>
    </row>
    <row r="14" spans="1:5" x14ac:dyDescent="0.15">
      <c r="A14" s="9"/>
      <c r="B14" s="9"/>
      <c r="C14" s="11">
        <v>1.1472815362008872</v>
      </c>
      <c r="D14" s="11"/>
      <c r="E14" s="11"/>
    </row>
    <row r="15" spans="1:5" x14ac:dyDescent="0.15">
      <c r="A15" s="9"/>
      <c r="B15" s="9"/>
      <c r="C15" s="11">
        <v>1.0153444883596869</v>
      </c>
      <c r="D15" s="11"/>
      <c r="E15" s="11"/>
    </row>
    <row r="16" spans="1:5" x14ac:dyDescent="0.15">
      <c r="A16" s="9"/>
      <c r="B16" s="9"/>
      <c r="C16" s="11">
        <v>1.264838218821623</v>
      </c>
      <c r="D16" s="11"/>
      <c r="E16" s="11"/>
    </row>
    <row r="17" spans="1:5" x14ac:dyDescent="0.15">
      <c r="A17" s="9"/>
      <c r="B17" s="9"/>
      <c r="C17" s="11">
        <v>0.81938659918299828</v>
      </c>
      <c r="D17" s="11"/>
      <c r="E17" s="11"/>
    </row>
    <row r="18" spans="1:5" x14ac:dyDescent="0.15">
      <c r="A18" s="9"/>
      <c r="B18" s="9"/>
      <c r="C18" s="11">
        <v>0.75314915743480482</v>
      </c>
      <c r="D18" s="11"/>
      <c r="E18" s="11"/>
    </row>
    <row r="19" spans="1:5" x14ac:dyDescent="0.15">
      <c r="A19" s="9"/>
      <c r="B19" s="9" t="s">
        <v>9</v>
      </c>
      <c r="C19" s="11">
        <v>1.307903465575764</v>
      </c>
      <c r="D19" s="11">
        <f>AVERAGE(C19:C34)*100</f>
        <v>82.436454298452261</v>
      </c>
      <c r="E19" s="11">
        <f>_xlfn.STDEV.S(C19:C34)/SQRT(16)*100</f>
        <v>5.8176127124486205</v>
      </c>
    </row>
    <row r="20" spans="1:5" x14ac:dyDescent="0.15">
      <c r="A20" s="9"/>
      <c r="B20" s="9"/>
      <c r="C20" s="11">
        <v>0.927781647135697</v>
      </c>
      <c r="D20" s="11"/>
      <c r="E20" s="11"/>
    </row>
    <row r="21" spans="1:5" x14ac:dyDescent="0.15">
      <c r="A21" s="9"/>
      <c r="B21" s="9"/>
      <c r="C21" s="11">
        <v>0.9525091172874447</v>
      </c>
      <c r="D21" s="11"/>
      <c r="E21" s="11"/>
    </row>
    <row r="22" spans="1:5" x14ac:dyDescent="0.15">
      <c r="A22" s="9"/>
      <c r="B22" s="9"/>
      <c r="C22" s="11">
        <v>1.1468201731544718</v>
      </c>
      <c r="D22" s="11"/>
      <c r="E22" s="11"/>
    </row>
    <row r="23" spans="1:5" x14ac:dyDescent="0.15">
      <c r="A23" s="9"/>
      <c r="B23" s="9"/>
      <c r="C23" s="11">
        <v>1.0124667101368212</v>
      </c>
      <c r="D23" s="11"/>
      <c r="E23" s="11"/>
    </row>
    <row r="24" spans="1:5" x14ac:dyDescent="0.15">
      <c r="A24" s="9"/>
      <c r="B24" s="9"/>
      <c r="C24" s="11">
        <v>0.96846526084613915</v>
      </c>
      <c r="D24" s="11"/>
      <c r="E24" s="11"/>
    </row>
    <row r="25" spans="1:5" x14ac:dyDescent="0.15">
      <c r="A25" s="9"/>
      <c r="B25" s="9"/>
      <c r="C25" s="11">
        <v>0.87649685772174668</v>
      </c>
      <c r="D25" s="11"/>
      <c r="E25" s="11"/>
    </row>
    <row r="26" spans="1:5" x14ac:dyDescent="0.15">
      <c r="A26" s="9"/>
      <c r="B26" s="9"/>
      <c r="C26" s="11">
        <v>0.99697818569627605</v>
      </c>
      <c r="D26" s="11"/>
      <c r="E26" s="11"/>
    </row>
    <row r="27" spans="1:5" x14ac:dyDescent="0.15">
      <c r="A27" s="9"/>
      <c r="B27" s="9"/>
      <c r="C27" s="11">
        <v>0.48857926714276206</v>
      </c>
      <c r="D27" s="11"/>
      <c r="E27" s="11"/>
    </row>
    <row r="28" spans="1:5" x14ac:dyDescent="0.15">
      <c r="A28" s="9"/>
      <c r="B28" s="9"/>
      <c r="C28" s="11">
        <v>0.62295347516963795</v>
      </c>
      <c r="D28" s="11"/>
      <c r="E28" s="11"/>
    </row>
    <row r="29" spans="1:5" x14ac:dyDescent="0.15">
      <c r="A29" s="9"/>
      <c r="B29" s="9"/>
      <c r="C29" s="11">
        <v>0.65600771943180014</v>
      </c>
      <c r="D29" s="11"/>
      <c r="E29" s="11"/>
    </row>
    <row r="30" spans="1:5" x14ac:dyDescent="0.15">
      <c r="A30" s="9"/>
      <c r="B30" s="9"/>
      <c r="C30" s="11">
        <v>0.66181643977811866</v>
      </c>
      <c r="D30" s="11"/>
      <c r="E30" s="11"/>
    </row>
    <row r="31" spans="1:5" x14ac:dyDescent="0.15">
      <c r="A31" s="9"/>
      <c r="B31" s="9"/>
      <c r="C31" s="11">
        <v>0.70858728366394086</v>
      </c>
      <c r="D31" s="11"/>
      <c r="E31" s="11"/>
    </row>
    <row r="32" spans="1:5" x14ac:dyDescent="0.15">
      <c r="A32" s="9"/>
      <c r="B32" s="9"/>
      <c r="C32" s="11">
        <v>0.53264801894167546</v>
      </c>
      <c r="D32" s="11"/>
      <c r="E32" s="11"/>
    </row>
    <row r="33" spans="1:5" x14ac:dyDescent="0.15">
      <c r="A33" s="9"/>
      <c r="B33" s="9"/>
      <c r="C33" s="11">
        <v>0.69008592520531087</v>
      </c>
      <c r="D33" s="11"/>
      <c r="E33" s="11"/>
    </row>
    <row r="34" spans="1:5" x14ac:dyDescent="0.15">
      <c r="A34" s="9"/>
      <c r="B34" s="9"/>
      <c r="C34" s="11">
        <v>0.63973314086475419</v>
      </c>
      <c r="D34" s="11"/>
      <c r="E34" s="11"/>
    </row>
    <row r="35" spans="1:5" ht="13.5" customHeight="1" x14ac:dyDescent="0.15">
      <c r="A35" s="9" t="s">
        <v>2</v>
      </c>
      <c r="B35" s="9" t="s">
        <v>8</v>
      </c>
      <c r="C35" s="11">
        <v>0.93640780488444275</v>
      </c>
      <c r="D35" s="11">
        <f>AVERAGE(C35:C48)*100</f>
        <v>100.00000000000003</v>
      </c>
      <c r="E35" s="11">
        <f>_xlfn.STDEV.S(C35:C48)/SQRT(14)*100</f>
        <v>4.1168722164134159</v>
      </c>
    </row>
    <row r="36" spans="1:5" x14ac:dyDescent="0.15">
      <c r="A36" s="9"/>
      <c r="B36" s="9"/>
      <c r="C36" s="11">
        <v>1.149385943946907</v>
      </c>
      <c r="D36" s="11"/>
      <c r="E36" s="11"/>
    </row>
    <row r="37" spans="1:5" x14ac:dyDescent="0.15">
      <c r="A37" s="9"/>
      <c r="B37" s="9"/>
      <c r="C37" s="11">
        <v>0.89257747487520434</v>
      </c>
      <c r="D37" s="11"/>
      <c r="E37" s="11"/>
    </row>
    <row r="38" spans="1:5" x14ac:dyDescent="0.15">
      <c r="A38" s="9"/>
      <c r="B38" s="9"/>
      <c r="C38" s="11">
        <v>1.0216287762934455</v>
      </c>
      <c r="D38" s="11"/>
      <c r="E38" s="11"/>
    </row>
    <row r="39" spans="1:5" x14ac:dyDescent="0.15">
      <c r="A39" s="9"/>
      <c r="B39" s="9"/>
      <c r="C39" s="11">
        <v>1.1817364662075014</v>
      </c>
      <c r="D39" s="11"/>
      <c r="E39" s="11"/>
    </row>
    <row r="40" spans="1:5" x14ac:dyDescent="0.15">
      <c r="A40" s="9"/>
      <c r="B40" s="9"/>
      <c r="C40" s="11">
        <v>1.0593140236927381</v>
      </c>
      <c r="D40" s="11"/>
      <c r="E40" s="11"/>
    </row>
    <row r="41" spans="1:5" x14ac:dyDescent="0.15">
      <c r="A41" s="9"/>
      <c r="B41" s="9"/>
      <c r="C41" s="11">
        <v>0.88113412959595383</v>
      </c>
      <c r="D41" s="11"/>
      <c r="E41" s="11"/>
    </row>
    <row r="42" spans="1:5" x14ac:dyDescent="0.15">
      <c r="A42" s="9"/>
      <c r="B42" s="9"/>
      <c r="C42" s="11">
        <v>1.1693783696407989</v>
      </c>
      <c r="D42" s="11"/>
      <c r="E42" s="11"/>
    </row>
    <row r="43" spans="1:5" x14ac:dyDescent="0.15">
      <c r="A43" s="9"/>
      <c r="B43" s="9"/>
      <c r="C43" s="11">
        <v>0.70843701086300814</v>
      </c>
      <c r="D43" s="11"/>
      <c r="E43" s="11"/>
    </row>
    <row r="44" spans="1:5" x14ac:dyDescent="0.15">
      <c r="A44" s="9"/>
      <c r="B44" s="9"/>
      <c r="C44" s="11">
        <v>0.8254182376523943</v>
      </c>
      <c r="D44" s="11"/>
      <c r="E44" s="11"/>
    </row>
    <row r="45" spans="1:5" x14ac:dyDescent="0.15">
      <c r="A45" s="9"/>
      <c r="B45" s="9"/>
      <c r="C45" s="11">
        <v>1.2395546070497292</v>
      </c>
      <c r="D45" s="11"/>
      <c r="E45" s="11"/>
    </row>
    <row r="46" spans="1:5" x14ac:dyDescent="0.15">
      <c r="A46" s="9"/>
      <c r="B46" s="9"/>
      <c r="C46" s="11">
        <v>1.0111479817890439</v>
      </c>
      <c r="D46" s="11"/>
      <c r="E46" s="11"/>
    </row>
    <row r="47" spans="1:5" x14ac:dyDescent="0.15">
      <c r="A47" s="9"/>
      <c r="B47" s="9"/>
      <c r="C47" s="11">
        <v>0.87580715775170004</v>
      </c>
      <c r="D47" s="11"/>
      <c r="E47" s="11"/>
    </row>
    <row r="48" spans="1:5" x14ac:dyDescent="0.15">
      <c r="A48" s="9"/>
      <c r="B48" s="9"/>
      <c r="C48" s="11">
        <v>1.0480720157571333</v>
      </c>
      <c r="D48" s="11"/>
      <c r="E48" s="11"/>
    </row>
    <row r="49" spans="1:5" x14ac:dyDescent="0.15">
      <c r="A49" s="9"/>
      <c r="B49" s="9" t="s">
        <v>9</v>
      </c>
      <c r="C49" s="11">
        <v>0.70689022833139004</v>
      </c>
      <c r="D49" s="11">
        <f>AVERAGE(C49:C64)*100</f>
        <v>51.742077875895177</v>
      </c>
      <c r="E49" s="11">
        <f>_xlfn.STDEV.S(C49:C64)/SQRT(16)*100</f>
        <v>2.6581590022398083</v>
      </c>
    </row>
    <row r="50" spans="1:5" x14ac:dyDescent="0.15">
      <c r="A50" s="9"/>
      <c r="B50" s="9"/>
      <c r="C50" s="11">
        <v>0.4004767805322727</v>
      </c>
      <c r="D50" s="11"/>
      <c r="E50" s="11"/>
    </row>
    <row r="51" spans="1:5" x14ac:dyDescent="0.15">
      <c r="A51" s="9"/>
      <c r="B51" s="9"/>
      <c r="C51" s="11">
        <v>0.37227703300248194</v>
      </c>
      <c r="D51" s="11"/>
      <c r="E51" s="11"/>
    </row>
    <row r="52" spans="1:5" ht="13.5" customHeight="1" x14ac:dyDescent="0.15">
      <c r="A52" s="9"/>
      <c r="B52" s="9"/>
      <c r="C52" s="11">
        <v>0.32992374694808407</v>
      </c>
      <c r="D52" s="11"/>
      <c r="E52" s="11"/>
    </row>
    <row r="53" spans="1:5" x14ac:dyDescent="0.15">
      <c r="A53" s="9"/>
      <c r="B53" s="9"/>
      <c r="C53" s="11">
        <v>0.54125818686887528</v>
      </c>
      <c r="D53" s="11"/>
      <c r="E53" s="11"/>
    </row>
    <row r="54" spans="1:5" x14ac:dyDescent="0.15">
      <c r="A54" s="9"/>
      <c r="B54" s="9"/>
      <c r="C54" s="11">
        <v>0.44474926585391561</v>
      </c>
      <c r="D54" s="11"/>
      <c r="E54" s="11"/>
    </row>
    <row r="55" spans="1:5" x14ac:dyDescent="0.15">
      <c r="A55" s="9"/>
      <c r="B55" s="9"/>
      <c r="C55" s="11">
        <v>0.56300516420864288</v>
      </c>
      <c r="D55" s="11"/>
      <c r="E55" s="11"/>
    </row>
    <row r="56" spans="1:5" x14ac:dyDescent="0.15">
      <c r="A56" s="9"/>
      <c r="B56" s="9"/>
      <c r="C56" s="11">
        <v>0.62252742109081194</v>
      </c>
      <c r="D56" s="11"/>
      <c r="E56" s="11"/>
    </row>
    <row r="57" spans="1:5" x14ac:dyDescent="0.15">
      <c r="A57" s="9"/>
      <c r="B57" s="9"/>
      <c r="C57" s="11">
        <v>0.42473327073328937</v>
      </c>
      <c r="D57" s="11"/>
      <c r="E57" s="11"/>
    </row>
    <row r="58" spans="1:5" x14ac:dyDescent="0.15">
      <c r="A58" s="9"/>
      <c r="B58" s="9"/>
      <c r="C58" s="11">
        <v>0.53883448826379554</v>
      </c>
      <c r="D58" s="11"/>
      <c r="E58" s="11"/>
    </row>
    <row r="59" spans="1:5" x14ac:dyDescent="0.15">
      <c r="A59" s="9"/>
      <c r="B59" s="9"/>
      <c r="C59" s="11">
        <v>0.60445556685252233</v>
      </c>
      <c r="D59" s="11"/>
      <c r="E59" s="11"/>
    </row>
    <row r="60" spans="1:5" x14ac:dyDescent="0.15">
      <c r="A60" s="9"/>
      <c r="B60" s="9"/>
      <c r="C60" s="11">
        <v>0.67544694992657939</v>
      </c>
      <c r="D60" s="11"/>
      <c r="E60" s="11"/>
    </row>
    <row r="61" spans="1:5" x14ac:dyDescent="0.15">
      <c r="A61" s="9"/>
      <c r="B61" s="9"/>
      <c r="C61" s="11">
        <v>0.55184962195014098</v>
      </c>
      <c r="D61" s="11"/>
      <c r="E61" s="11"/>
    </row>
    <row r="62" spans="1:5" x14ac:dyDescent="0.15">
      <c r="A62" s="9"/>
      <c r="B62" s="9"/>
      <c r="C62" s="11">
        <v>0.47257756498267967</v>
      </c>
      <c r="D62" s="11"/>
      <c r="E62" s="11"/>
    </row>
    <row r="63" spans="1:5" x14ac:dyDescent="0.15">
      <c r="A63" s="9"/>
      <c r="B63" s="9"/>
      <c r="C63" s="11">
        <v>0.5158909144274838</v>
      </c>
      <c r="D63" s="11"/>
      <c r="E63" s="11"/>
    </row>
    <row r="64" spans="1:5" x14ac:dyDescent="0.15">
      <c r="A64" s="9"/>
      <c r="B64" s="9"/>
      <c r="C64" s="11">
        <v>0.51383625617026296</v>
      </c>
      <c r="D64" s="11"/>
      <c r="E64" s="11"/>
    </row>
    <row r="65" spans="1:2" x14ac:dyDescent="0.15">
      <c r="A65" s="5"/>
      <c r="B65" s="5"/>
    </row>
    <row r="66" spans="1:2" x14ac:dyDescent="0.15">
      <c r="A66" s="5"/>
      <c r="B66" s="5"/>
    </row>
    <row r="67" spans="1:2" x14ac:dyDescent="0.15">
      <c r="A67" s="5"/>
      <c r="B67" s="5"/>
    </row>
  </sheetData>
  <mergeCells count="6">
    <mergeCell ref="A2:A34"/>
    <mergeCell ref="B2:B18"/>
    <mergeCell ref="B19:B34"/>
    <mergeCell ref="A35:A64"/>
    <mergeCell ref="B35:B48"/>
    <mergeCell ref="B49:B64"/>
  </mergeCells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>
      <selection activeCell="H49" sqref="H49"/>
    </sheetView>
  </sheetViews>
  <sheetFormatPr defaultRowHeight="14.25" x14ac:dyDescent="0.15"/>
  <cols>
    <col min="1" max="1" width="11.125" style="10" customWidth="1"/>
    <col min="2" max="16384" width="9" style="10"/>
  </cols>
  <sheetData>
    <row r="1" spans="1:4" x14ac:dyDescent="0.15">
      <c r="A1" s="11"/>
      <c r="B1" s="11"/>
      <c r="C1" s="4" t="s">
        <v>37</v>
      </c>
      <c r="D1" s="4" t="s">
        <v>38</v>
      </c>
    </row>
    <row r="2" spans="1:4" x14ac:dyDescent="0.15">
      <c r="A2" s="9" t="s">
        <v>31</v>
      </c>
      <c r="B2" s="11">
        <v>140.99508710000001</v>
      </c>
      <c r="C2" s="11">
        <f>AVERAGE(B2:B10)</f>
        <v>100</v>
      </c>
      <c r="D2" s="11">
        <f>_xlfn.STDEV.S(B2:B10)/SQRT(9)</f>
        <v>8.8516133059852482</v>
      </c>
    </row>
    <row r="3" spans="1:4" x14ac:dyDescent="0.15">
      <c r="A3" s="9"/>
      <c r="B3" s="11">
        <v>122.03841609999999</v>
      </c>
      <c r="C3" s="11"/>
      <c r="D3" s="11"/>
    </row>
    <row r="4" spans="1:4" x14ac:dyDescent="0.15">
      <c r="A4" s="9"/>
      <c r="B4" s="11">
        <v>111.11583739999999</v>
      </c>
      <c r="C4" s="11"/>
      <c r="D4" s="11"/>
    </row>
    <row r="5" spans="1:4" x14ac:dyDescent="0.15">
      <c r="A5" s="9"/>
      <c r="B5" s="11">
        <v>60.779402099999999</v>
      </c>
      <c r="C5" s="11"/>
      <c r="D5" s="11"/>
    </row>
    <row r="6" spans="1:4" x14ac:dyDescent="0.15">
      <c r="A6" s="9"/>
      <c r="B6" s="11">
        <v>98.897685600000003</v>
      </c>
      <c r="C6" s="11"/>
      <c r="D6" s="11"/>
    </row>
    <row r="7" spans="1:4" x14ac:dyDescent="0.15">
      <c r="A7" s="9"/>
      <c r="B7" s="11">
        <v>66.173571699999997</v>
      </c>
      <c r="C7" s="11"/>
      <c r="D7" s="11"/>
    </row>
    <row r="8" spans="1:4" x14ac:dyDescent="0.15">
      <c r="A8" s="9"/>
      <c r="B8" s="11">
        <v>101.1686828</v>
      </c>
      <c r="C8" s="11"/>
      <c r="D8" s="11"/>
    </row>
    <row r="9" spans="1:4" x14ac:dyDescent="0.15">
      <c r="A9" s="9"/>
      <c r="B9" s="11">
        <v>81.171769000000012</v>
      </c>
      <c r="C9" s="11"/>
      <c r="D9" s="11"/>
    </row>
    <row r="10" spans="1:4" x14ac:dyDescent="0.15">
      <c r="A10" s="9"/>
      <c r="B10" s="11">
        <v>117.6595482</v>
      </c>
      <c r="C10" s="11"/>
      <c r="D10" s="11"/>
    </row>
    <row r="11" spans="1:4" x14ac:dyDescent="0.15">
      <c r="A11" s="9" t="s">
        <v>32</v>
      </c>
      <c r="B11" s="11">
        <v>153.63833694041193</v>
      </c>
      <c r="C11" s="11">
        <f>AVERAGE(B11:B19)</f>
        <v>93.181413300746698</v>
      </c>
      <c r="D11" s="11">
        <f>_xlfn.STDEV.S(B11:B19)/SQRT(9)</f>
        <v>8.4168415689958191</v>
      </c>
    </row>
    <row r="12" spans="1:4" x14ac:dyDescent="0.15">
      <c r="A12" s="9"/>
      <c r="B12" s="11">
        <v>96.856862931838805</v>
      </c>
      <c r="C12" s="11"/>
      <c r="D12" s="11"/>
    </row>
    <row r="13" spans="1:4" x14ac:dyDescent="0.15">
      <c r="A13" s="9"/>
      <c r="B13" s="11">
        <v>94.555738747761495</v>
      </c>
      <c r="C13" s="11"/>
      <c r="D13" s="11"/>
    </row>
    <row r="14" spans="1:4" x14ac:dyDescent="0.15">
      <c r="A14" s="9"/>
      <c r="B14" s="11">
        <v>76.345198448445203</v>
      </c>
      <c r="C14" s="11"/>
      <c r="D14" s="11"/>
    </row>
    <row r="15" spans="1:4" x14ac:dyDescent="0.15">
      <c r="A15" s="9"/>
      <c r="B15" s="11">
        <v>75.588646805854452</v>
      </c>
      <c r="C15" s="11"/>
      <c r="D15" s="11"/>
    </row>
    <row r="16" spans="1:4" x14ac:dyDescent="0.15">
      <c r="A16" s="9"/>
      <c r="B16" s="11">
        <v>105.86532940816124</v>
      </c>
      <c r="C16" s="11"/>
      <c r="D16" s="11"/>
    </row>
    <row r="17" spans="1:4" x14ac:dyDescent="0.15">
      <c r="A17" s="9"/>
      <c r="B17" s="11">
        <v>83.618866229311422</v>
      </c>
      <c r="C17" s="11"/>
      <c r="D17" s="11"/>
    </row>
    <row r="18" spans="1:4" x14ac:dyDescent="0.15">
      <c r="A18" s="9"/>
      <c r="B18" s="11">
        <v>76.396762219112915</v>
      </c>
      <c r="C18" s="11"/>
      <c r="D18" s="11"/>
    </row>
    <row r="19" spans="1:4" x14ac:dyDescent="0.15">
      <c r="A19" s="9"/>
      <c r="B19" s="11">
        <v>75.766977975822897</v>
      </c>
      <c r="C19" s="11"/>
      <c r="D19" s="11"/>
    </row>
    <row r="20" spans="1:4" ht="13.5" customHeight="1" x14ac:dyDescent="0.15">
      <c r="A20" s="9" t="s">
        <v>33</v>
      </c>
      <c r="B20" s="11">
        <v>135.8917907</v>
      </c>
      <c r="C20" s="11">
        <f>AVERAGE(B20:B30)</f>
        <v>100.0000000090909</v>
      </c>
      <c r="D20" s="11">
        <f>_xlfn.STDEV.S(B20:B30)/SQRT(11)</f>
        <v>6.6080675433490192</v>
      </c>
    </row>
    <row r="21" spans="1:4" x14ac:dyDescent="0.15">
      <c r="A21" s="9"/>
      <c r="B21" s="11">
        <v>129.07845229999998</v>
      </c>
      <c r="C21" s="11"/>
      <c r="D21" s="11"/>
    </row>
    <row r="22" spans="1:4" x14ac:dyDescent="0.15">
      <c r="A22" s="9"/>
      <c r="B22" s="11">
        <v>98.970250399999998</v>
      </c>
      <c r="C22" s="11"/>
      <c r="D22" s="11"/>
    </row>
    <row r="23" spans="1:4" x14ac:dyDescent="0.15">
      <c r="A23" s="9"/>
      <c r="B23" s="11">
        <v>66.831446900000003</v>
      </c>
      <c r="C23" s="11"/>
      <c r="D23" s="11"/>
    </row>
    <row r="24" spans="1:4" x14ac:dyDescent="0.15">
      <c r="A24" s="9"/>
      <c r="B24" s="11">
        <v>69.228059700000003</v>
      </c>
      <c r="C24" s="11"/>
      <c r="D24" s="11"/>
    </row>
    <row r="25" spans="1:4" x14ac:dyDescent="0.15">
      <c r="A25" s="9"/>
      <c r="B25" s="11">
        <v>106.45022200000001</v>
      </c>
      <c r="C25" s="11"/>
      <c r="D25" s="11"/>
    </row>
    <row r="26" spans="1:4" x14ac:dyDescent="0.15">
      <c r="A26" s="9"/>
      <c r="B26" s="11">
        <v>102.08263909999999</v>
      </c>
      <c r="C26" s="11"/>
      <c r="D26" s="11"/>
    </row>
    <row r="27" spans="1:4" x14ac:dyDescent="0.15">
      <c r="A27" s="9"/>
      <c r="B27" s="11">
        <v>91.467139000000003</v>
      </c>
      <c r="C27" s="11"/>
      <c r="D27" s="11"/>
    </row>
    <row r="28" spans="1:4" x14ac:dyDescent="0.15">
      <c r="A28" s="9"/>
      <c r="B28" s="11">
        <v>110.08482189999999</v>
      </c>
      <c r="C28" s="11"/>
      <c r="D28" s="11"/>
    </row>
    <row r="29" spans="1:4" x14ac:dyDescent="0.15">
      <c r="A29" s="9"/>
      <c r="B29" s="11">
        <v>108.18843709999999</v>
      </c>
      <c r="C29" s="11"/>
      <c r="D29" s="11"/>
    </row>
    <row r="30" spans="1:4" x14ac:dyDescent="0.15">
      <c r="A30" s="9"/>
      <c r="B30" s="11">
        <v>81.726741000000004</v>
      </c>
      <c r="C30" s="11"/>
      <c r="D30" s="11"/>
    </row>
    <row r="31" spans="1:4" ht="13.5" customHeight="1" x14ac:dyDescent="0.15">
      <c r="A31" s="9" t="s">
        <v>34</v>
      </c>
      <c r="B31" s="11">
        <v>23.697125999999997</v>
      </c>
      <c r="C31" s="11">
        <f>AVERAGE(B31:B42)</f>
        <v>50.482842791666656</v>
      </c>
      <c r="D31" s="11">
        <f>_xlfn.STDEV.S(B31:B42)/SQRT(12)</f>
        <v>8.8187269832626267</v>
      </c>
    </row>
    <row r="32" spans="1:4" x14ac:dyDescent="0.15">
      <c r="A32" s="9"/>
      <c r="B32" s="11">
        <v>19.445379199999998</v>
      </c>
      <c r="C32" s="11"/>
      <c r="D32" s="11"/>
    </row>
    <row r="33" spans="1:4" x14ac:dyDescent="0.15">
      <c r="A33" s="9"/>
      <c r="B33" s="11">
        <v>28.689439400000001</v>
      </c>
      <c r="C33" s="11"/>
      <c r="D33" s="11"/>
    </row>
    <row r="34" spans="1:4" x14ac:dyDescent="0.15">
      <c r="A34" s="9"/>
      <c r="B34" s="11">
        <v>24.443449000000001</v>
      </c>
      <c r="C34" s="11"/>
      <c r="D34" s="11"/>
    </row>
    <row r="35" spans="1:4" x14ac:dyDescent="0.15">
      <c r="A35" s="9"/>
      <c r="B35" s="11">
        <v>17.3699543</v>
      </c>
      <c r="C35" s="11"/>
      <c r="D35" s="11"/>
    </row>
    <row r="36" spans="1:4" x14ac:dyDescent="0.15">
      <c r="A36" s="9"/>
      <c r="B36" s="11">
        <v>26.399820099999999</v>
      </c>
      <c r="C36" s="11"/>
      <c r="D36" s="11"/>
    </row>
    <row r="37" spans="1:4" x14ac:dyDescent="0.15">
      <c r="A37" s="9"/>
      <c r="B37" s="11">
        <v>80.6534987</v>
      </c>
      <c r="C37" s="11"/>
      <c r="D37" s="11"/>
    </row>
    <row r="38" spans="1:4" x14ac:dyDescent="0.15">
      <c r="A38" s="9"/>
      <c r="B38" s="11">
        <v>52.755043199999996</v>
      </c>
      <c r="C38" s="11"/>
      <c r="D38" s="11"/>
    </row>
    <row r="39" spans="1:4" x14ac:dyDescent="0.15">
      <c r="A39" s="9"/>
      <c r="B39" s="11">
        <v>66.510223599999989</v>
      </c>
      <c r="C39" s="11"/>
      <c r="D39" s="11"/>
    </row>
    <row r="40" spans="1:4" x14ac:dyDescent="0.15">
      <c r="A40" s="9"/>
      <c r="B40" s="11">
        <v>100.0221485</v>
      </c>
      <c r="C40" s="11"/>
      <c r="D40" s="11"/>
    </row>
    <row r="41" spans="1:4" x14ac:dyDescent="0.15">
      <c r="A41" s="9"/>
      <c r="B41" s="11">
        <v>79.252975299999989</v>
      </c>
      <c r="C41" s="11"/>
      <c r="D41" s="11"/>
    </row>
    <row r="42" spans="1:4" x14ac:dyDescent="0.15">
      <c r="A42" s="9"/>
      <c r="B42" s="11">
        <v>86.555056199999996</v>
      </c>
      <c r="C42" s="11"/>
      <c r="D42" s="11"/>
    </row>
    <row r="43" spans="1:4" ht="13.5" customHeight="1" x14ac:dyDescent="0.15">
      <c r="A43" s="9" t="s">
        <v>35</v>
      </c>
      <c r="B43" s="11">
        <v>100.43362209999999</v>
      </c>
      <c r="C43" s="11">
        <f>AVERAGE(B43:B48)</f>
        <v>99.999999983333339</v>
      </c>
      <c r="D43" s="11">
        <f>_xlfn.STDEV.S(B43:B48)/SQRT(6)</f>
        <v>5.9750477261669372</v>
      </c>
    </row>
    <row r="44" spans="1:4" x14ac:dyDescent="0.15">
      <c r="A44" s="9"/>
      <c r="B44" s="11">
        <v>88.753170600000004</v>
      </c>
      <c r="C44" s="11"/>
      <c r="D44" s="11"/>
    </row>
    <row r="45" spans="1:4" x14ac:dyDescent="0.15">
      <c r="A45" s="9"/>
      <c r="B45" s="11">
        <v>110.81320720000001</v>
      </c>
      <c r="C45" s="11"/>
      <c r="D45" s="11"/>
    </row>
    <row r="46" spans="1:4" x14ac:dyDescent="0.15">
      <c r="A46" s="9"/>
      <c r="B46" s="11">
        <v>89.777856400000005</v>
      </c>
      <c r="C46" s="11"/>
      <c r="D46" s="11"/>
    </row>
    <row r="47" spans="1:4" x14ac:dyDescent="0.15">
      <c r="A47" s="9"/>
      <c r="B47" s="11">
        <v>86.798604999999995</v>
      </c>
      <c r="C47" s="11"/>
      <c r="D47" s="11"/>
    </row>
    <row r="48" spans="1:4" x14ac:dyDescent="0.15">
      <c r="A48" s="9"/>
      <c r="B48" s="11">
        <v>123.4235386</v>
      </c>
      <c r="C48" s="11"/>
      <c r="D48" s="11"/>
    </row>
    <row r="49" spans="1:4" ht="13.5" customHeight="1" x14ac:dyDescent="0.15">
      <c r="A49" s="9" t="s">
        <v>36</v>
      </c>
      <c r="B49" s="11">
        <v>62.722599500000001</v>
      </c>
      <c r="C49" s="11">
        <f>AVERAGE(B49:B54)</f>
        <v>65.806564449999996</v>
      </c>
      <c r="D49" s="11">
        <f>_xlfn.STDEV.S(B49:B54)/SQRT(6)</f>
        <v>5.0257035003093806</v>
      </c>
    </row>
    <row r="50" spans="1:4" x14ac:dyDescent="0.15">
      <c r="A50" s="9"/>
      <c r="B50" s="11">
        <v>65.0896173</v>
      </c>
      <c r="C50" s="11"/>
      <c r="D50" s="11"/>
    </row>
    <row r="51" spans="1:4" x14ac:dyDescent="0.15">
      <c r="A51" s="9"/>
      <c r="B51" s="11">
        <v>62.650616199999995</v>
      </c>
      <c r="C51" s="11"/>
      <c r="D51" s="11"/>
    </row>
    <row r="52" spans="1:4" x14ac:dyDescent="0.15">
      <c r="A52" s="9"/>
      <c r="B52" s="11">
        <v>46.9597774</v>
      </c>
      <c r="C52" s="11"/>
      <c r="D52" s="11"/>
    </row>
    <row r="53" spans="1:4" x14ac:dyDescent="0.15">
      <c r="A53" s="9"/>
      <c r="B53" s="11">
        <v>83.689879700000006</v>
      </c>
      <c r="C53" s="11"/>
      <c r="D53" s="11"/>
    </row>
    <row r="54" spans="1:4" x14ac:dyDescent="0.15">
      <c r="A54" s="9"/>
      <c r="B54" s="11">
        <v>73.726896600000003</v>
      </c>
      <c r="C54" s="11"/>
      <c r="D54" s="11"/>
    </row>
    <row r="55" spans="1:4" x14ac:dyDescent="0.15">
      <c r="A55" s="13"/>
    </row>
    <row r="56" spans="1:4" x14ac:dyDescent="0.15">
      <c r="A56" s="13"/>
    </row>
    <row r="57" spans="1:4" x14ac:dyDescent="0.15">
      <c r="A57" s="13"/>
    </row>
    <row r="58" spans="1:4" x14ac:dyDescent="0.15">
      <c r="A58" s="13"/>
    </row>
    <row r="59" spans="1:4" x14ac:dyDescent="0.15">
      <c r="A59" s="13"/>
    </row>
    <row r="60" spans="1:4" x14ac:dyDescent="0.15">
      <c r="A60" s="13"/>
    </row>
  </sheetData>
  <mergeCells count="6">
    <mergeCell ref="A43:A48"/>
    <mergeCell ref="A49:A54"/>
    <mergeCell ref="A2:A10"/>
    <mergeCell ref="A11:A19"/>
    <mergeCell ref="A20:A30"/>
    <mergeCell ref="A31:A42"/>
  </mergeCells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L19" sqref="L19"/>
    </sheetView>
  </sheetViews>
  <sheetFormatPr defaultRowHeight="13.5" x14ac:dyDescent="0.15"/>
  <cols>
    <col min="1" max="1" width="14.5" style="2" customWidth="1"/>
    <col min="2" max="2" width="19.375" style="2" bestFit="1" customWidth="1"/>
    <col min="3" max="3" width="12.75" style="3" bestFit="1" customWidth="1"/>
    <col min="4" max="5" width="9.125" style="2" bestFit="1" customWidth="1"/>
    <col min="6" max="16384" width="9" style="2"/>
  </cols>
  <sheetData>
    <row r="1" spans="1:5" ht="16.5" x14ac:dyDescent="0.15">
      <c r="A1" s="11"/>
      <c r="B1" s="4" t="s">
        <v>56</v>
      </c>
      <c r="C1" s="4" t="s">
        <v>57</v>
      </c>
      <c r="D1" s="4" t="s">
        <v>14</v>
      </c>
      <c r="E1" s="4" t="s">
        <v>15</v>
      </c>
    </row>
    <row r="2" spans="1:5" ht="14.25" x14ac:dyDescent="0.15">
      <c r="A2" s="14" t="s">
        <v>51</v>
      </c>
      <c r="B2" s="15">
        <v>3.5035694420264996E-2</v>
      </c>
      <c r="C2" s="11">
        <f>POWER(2,-B2)</f>
        <v>0.97600761259806201</v>
      </c>
      <c r="D2" s="16">
        <f>AVERAGE(C2:C7)</f>
        <v>1.0026736243182872</v>
      </c>
      <c r="E2" s="11">
        <f>_xlfn.STDEV.S(C2:C7)/SQRT(6)</f>
        <v>3.3641979560986565E-2</v>
      </c>
    </row>
    <row r="3" spans="1:5" ht="14.25" x14ac:dyDescent="0.15">
      <c r="A3" s="14"/>
      <c r="B3" s="15">
        <v>0.12076620905166546</v>
      </c>
      <c r="C3" s="11">
        <f t="shared" ref="C3:C7" si="0">POWER(2,-B3)</f>
        <v>0.91969907272435625</v>
      </c>
      <c r="D3" s="11"/>
      <c r="E3" s="11"/>
    </row>
    <row r="4" spans="1:5" ht="14.25" x14ac:dyDescent="0.15">
      <c r="A4" s="14"/>
      <c r="B4" s="15">
        <v>-0.21076628179793122</v>
      </c>
      <c r="C4" s="11">
        <f t="shared" si="0"/>
        <v>1.1573027174748791</v>
      </c>
      <c r="D4" s="11"/>
      <c r="E4" s="11"/>
    </row>
    <row r="5" spans="1:5" ht="14.25" x14ac:dyDescent="0.15">
      <c r="A5" s="14"/>
      <c r="B5" s="15">
        <v>3.2136947137565208E-2</v>
      </c>
      <c r="C5" s="11">
        <f t="shared" si="0"/>
        <v>0.97797063564571574</v>
      </c>
      <c r="D5" s="11"/>
      <c r="E5" s="11"/>
    </row>
    <row r="6" spans="1:5" ht="14.25" x14ac:dyDescent="0.15">
      <c r="A6" s="14"/>
      <c r="B6" s="15">
        <v>5.2940381397468705E-2</v>
      </c>
      <c r="C6" s="11">
        <f t="shared" si="0"/>
        <v>0.96396964244852212</v>
      </c>
      <c r="D6" s="11"/>
      <c r="E6" s="11"/>
    </row>
    <row r="7" spans="1:5" ht="14.25" x14ac:dyDescent="0.15">
      <c r="A7" s="14"/>
      <c r="B7" s="15">
        <v>-3.0112950209031375E-2</v>
      </c>
      <c r="C7" s="11">
        <f t="shared" si="0"/>
        <v>1.0210920650181881</v>
      </c>
      <c r="D7" s="11"/>
      <c r="E7" s="11"/>
    </row>
    <row r="8" spans="1:5" ht="14.25" x14ac:dyDescent="0.15">
      <c r="A8" s="9" t="s">
        <v>53</v>
      </c>
      <c r="B8" s="15">
        <v>-2.9422309701956202</v>
      </c>
      <c r="C8" s="11">
        <f>POWER(2,-B8)</f>
        <v>7.6859893118911442</v>
      </c>
      <c r="D8" s="17">
        <f>AVERAGE(C8:C13)</f>
        <v>7.0061528281595145</v>
      </c>
      <c r="E8" s="11">
        <f>_xlfn.STDEV.S(C8:C13)/SQRT(6)</f>
        <v>0.38487528659702458</v>
      </c>
    </row>
    <row r="9" spans="1:5" ht="14.25" x14ac:dyDescent="0.15">
      <c r="A9" s="9"/>
      <c r="B9" s="15">
        <v>-2.8130182306616165</v>
      </c>
      <c r="C9" s="11">
        <f t="shared" ref="C9:C13" si="1">POWER(2,-B9)</f>
        <v>7.0275325489836327</v>
      </c>
      <c r="D9" s="11"/>
      <c r="E9" s="11"/>
    </row>
    <row r="10" spans="1:5" ht="14.25" x14ac:dyDescent="0.15">
      <c r="A10" s="9"/>
      <c r="B10" s="15">
        <v>-3.0676501655426174</v>
      </c>
      <c r="C10" s="11">
        <f t="shared" si="1"/>
        <v>8.3840665324302037</v>
      </c>
      <c r="D10" s="11"/>
      <c r="E10" s="11"/>
    </row>
    <row r="11" spans="1:5" ht="14.25" x14ac:dyDescent="0.15">
      <c r="A11" s="9"/>
      <c r="B11" s="15">
        <v>-2.623657837072817</v>
      </c>
      <c r="C11" s="11">
        <f t="shared" si="1"/>
        <v>6.1631069939424314</v>
      </c>
      <c r="D11" s="11"/>
      <c r="E11" s="11"/>
    </row>
    <row r="12" spans="1:5" ht="14.25" x14ac:dyDescent="0.15">
      <c r="A12" s="9"/>
      <c r="B12" s="15">
        <v>-2.7948176120201191</v>
      </c>
      <c r="C12" s="11">
        <f t="shared" si="1"/>
        <v>6.9394321468532949</v>
      </c>
      <c r="D12" s="11"/>
      <c r="E12" s="11"/>
    </row>
    <row r="13" spans="1:5" ht="14.25" x14ac:dyDescent="0.15">
      <c r="A13" s="9"/>
      <c r="B13" s="15">
        <v>-2.545175023202515</v>
      </c>
      <c r="C13" s="11">
        <f t="shared" si="1"/>
        <v>5.8367894348563816</v>
      </c>
      <c r="D13" s="11"/>
      <c r="E13" s="11"/>
    </row>
  </sheetData>
  <mergeCells count="2">
    <mergeCell ref="A2:A7"/>
    <mergeCell ref="A8:A13"/>
  </mergeCells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sqref="A1:A1048576"/>
    </sheetView>
  </sheetViews>
  <sheetFormatPr defaultRowHeight="14.25" x14ac:dyDescent="0.15"/>
  <cols>
    <col min="1" max="1" width="9.375" style="10" customWidth="1"/>
    <col min="2" max="16384" width="9" style="10"/>
  </cols>
  <sheetData>
    <row r="1" spans="1:4" x14ac:dyDescent="0.15">
      <c r="A1" s="11"/>
      <c r="B1" s="11"/>
      <c r="C1" s="4" t="s">
        <v>18</v>
      </c>
      <c r="D1" s="4" t="s">
        <v>19</v>
      </c>
    </row>
    <row r="2" spans="1:4" x14ac:dyDescent="0.15">
      <c r="A2" s="9" t="s">
        <v>16</v>
      </c>
      <c r="B2" s="11">
        <v>0.9386738142660358</v>
      </c>
      <c r="C2" s="11">
        <f>AVERAGE(B2:B10)</f>
        <v>1</v>
      </c>
      <c r="D2" s="11">
        <f>_xlfn.STDEV.S(B2:B10)/SQRT(9)</f>
        <v>9.9748556983588518E-2</v>
      </c>
    </row>
    <row r="3" spans="1:4" x14ac:dyDescent="0.15">
      <c r="A3" s="9"/>
      <c r="B3" s="11">
        <v>0.97026110940334054</v>
      </c>
      <c r="C3" s="11"/>
      <c r="D3" s="11"/>
    </row>
    <row r="4" spans="1:4" x14ac:dyDescent="0.15">
      <c r="A4" s="9"/>
      <c r="B4" s="11">
        <v>1.1714792666587965</v>
      </c>
      <c r="C4" s="11"/>
      <c r="D4" s="11"/>
    </row>
    <row r="5" spans="1:4" x14ac:dyDescent="0.15">
      <c r="A5" s="9"/>
      <c r="B5" s="11">
        <v>0.78400053613663401</v>
      </c>
      <c r="C5" s="11"/>
      <c r="D5" s="11"/>
    </row>
    <row r="6" spans="1:4" x14ac:dyDescent="0.15">
      <c r="A6" s="9"/>
      <c r="B6" s="11">
        <v>0.69524468629645164</v>
      </c>
      <c r="C6" s="11"/>
      <c r="D6" s="11"/>
    </row>
    <row r="7" spans="1:4" x14ac:dyDescent="0.15">
      <c r="A7" s="9"/>
      <c r="B7" s="11">
        <v>0.98731361424754549</v>
      </c>
      <c r="C7" s="11"/>
      <c r="D7" s="11"/>
    </row>
    <row r="8" spans="1:4" x14ac:dyDescent="0.15">
      <c r="A8" s="9"/>
      <c r="B8" s="11">
        <v>0.91567529050032614</v>
      </c>
      <c r="C8" s="11"/>
      <c r="D8" s="11"/>
    </row>
    <row r="9" spans="1:4" x14ac:dyDescent="0.15">
      <c r="A9" s="9"/>
      <c r="B9" s="11">
        <v>0.82643340483504091</v>
      </c>
      <c r="C9" s="11"/>
      <c r="D9" s="11"/>
    </row>
    <row r="10" spans="1:4" x14ac:dyDescent="0.15">
      <c r="A10" s="9"/>
      <c r="B10" s="11">
        <v>1.7109182776558276</v>
      </c>
      <c r="C10" s="11"/>
      <c r="D10" s="11"/>
    </row>
    <row r="11" spans="1:4" ht="13.5" customHeight="1" x14ac:dyDescent="0.15">
      <c r="A11" s="9" t="s">
        <v>17</v>
      </c>
      <c r="B11" s="11">
        <v>0.98098317941844693</v>
      </c>
      <c r="C11" s="11">
        <f>AVERAGE(B11:B19)</f>
        <v>0.83210857053295373</v>
      </c>
      <c r="D11" s="11">
        <f>_xlfn.STDEV.S(B11:B19)/SQRT(9)</f>
        <v>5.484870667645924E-2</v>
      </c>
    </row>
    <row r="12" spans="1:4" x14ac:dyDescent="0.15">
      <c r="A12" s="9"/>
      <c r="B12" s="11">
        <v>1.0535461083435753</v>
      </c>
      <c r="C12" s="11"/>
      <c r="D12" s="11"/>
    </row>
    <row r="13" spans="1:4" x14ac:dyDescent="0.15">
      <c r="A13" s="9"/>
      <c r="B13" s="11">
        <v>0.91201261736379913</v>
      </c>
      <c r="C13" s="11"/>
      <c r="D13" s="11"/>
    </row>
    <row r="14" spans="1:4" x14ac:dyDescent="0.15">
      <c r="A14" s="9"/>
      <c r="B14" s="11">
        <v>0.59206068043264659</v>
      </c>
      <c r="C14" s="11"/>
      <c r="D14" s="11"/>
    </row>
    <row r="15" spans="1:4" x14ac:dyDescent="0.15">
      <c r="A15" s="9"/>
      <c r="B15" s="11">
        <v>0.69428924869007225</v>
      </c>
      <c r="C15" s="11"/>
      <c r="D15" s="11"/>
    </row>
    <row r="16" spans="1:4" x14ac:dyDescent="0.15">
      <c r="A16" s="9"/>
      <c r="B16" s="11">
        <v>0.62586186919292264</v>
      </c>
      <c r="C16" s="11"/>
      <c r="D16" s="11"/>
    </row>
    <row r="17" spans="1:4" x14ac:dyDescent="0.15">
      <c r="A17" s="9"/>
      <c r="B17" s="11">
        <v>0.90104355130143909</v>
      </c>
      <c r="C17" s="11"/>
      <c r="D17" s="11"/>
    </row>
    <row r="18" spans="1:4" x14ac:dyDescent="0.15">
      <c r="A18" s="9"/>
      <c r="B18" s="11">
        <v>0.94522352106153962</v>
      </c>
      <c r="C18" s="11"/>
      <c r="D18" s="11"/>
    </row>
    <row r="19" spans="1:4" x14ac:dyDescent="0.15">
      <c r="A19" s="9"/>
      <c r="B19" s="11">
        <v>0.78395635899214378</v>
      </c>
      <c r="C19" s="11"/>
      <c r="D19" s="11"/>
    </row>
  </sheetData>
  <mergeCells count="2">
    <mergeCell ref="A2:A10"/>
    <mergeCell ref="A11:A19"/>
  </mergeCells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J27" sqref="J27"/>
    </sheetView>
  </sheetViews>
  <sheetFormatPr defaultRowHeight="14.25" x14ac:dyDescent="0.15"/>
  <cols>
    <col min="1" max="1" width="9.375" style="10" customWidth="1"/>
    <col min="2" max="2" width="12.25" style="10" bestFit="1" customWidth="1"/>
    <col min="3" max="4" width="9.125" style="10" bestFit="1" customWidth="1"/>
    <col min="5" max="16384" width="9" style="10"/>
  </cols>
  <sheetData>
    <row r="1" spans="1:4" x14ac:dyDescent="0.15">
      <c r="A1" s="11"/>
      <c r="B1" s="11"/>
      <c r="C1" s="4" t="s">
        <v>22</v>
      </c>
      <c r="D1" s="4" t="s">
        <v>23</v>
      </c>
    </row>
    <row r="2" spans="1:4" x14ac:dyDescent="0.15">
      <c r="A2" s="14" t="s">
        <v>20</v>
      </c>
      <c r="B2" s="4">
        <v>98.28030954428209</v>
      </c>
      <c r="C2" s="11">
        <f>AVERAGE(B2:B10)</f>
        <v>100</v>
      </c>
      <c r="D2" s="11">
        <f>_xlfn.STDEV.S(B2:B10)/SQRT(9)</f>
        <v>1.8449024382982955</v>
      </c>
    </row>
    <row r="3" spans="1:4" x14ac:dyDescent="0.15">
      <c r="A3" s="14"/>
      <c r="B3" s="4">
        <v>103.18142734307824</v>
      </c>
      <c r="C3" s="11"/>
      <c r="D3" s="11"/>
    </row>
    <row r="4" spans="1:4" x14ac:dyDescent="0.15">
      <c r="A4" s="14"/>
      <c r="B4" s="4">
        <v>98.53826311263974</v>
      </c>
      <c r="C4" s="11"/>
      <c r="D4" s="11"/>
    </row>
    <row r="5" spans="1:4" x14ac:dyDescent="0.15">
      <c r="A5" s="14"/>
      <c r="B5" s="4">
        <v>97.164332080628625</v>
      </c>
      <c r="C5" s="11"/>
      <c r="D5" s="11"/>
    </row>
    <row r="6" spans="1:4" x14ac:dyDescent="0.15">
      <c r="A6" s="14"/>
      <c r="B6" s="4">
        <v>106.59378202938161</v>
      </c>
      <c r="C6" s="11"/>
      <c r="D6" s="11"/>
    </row>
    <row r="7" spans="1:4" x14ac:dyDescent="0.15">
      <c r="A7" s="14"/>
      <c r="B7" s="4">
        <v>96.241885889989746</v>
      </c>
      <c r="C7" s="11"/>
      <c r="D7" s="11"/>
    </row>
    <row r="8" spans="1:4" x14ac:dyDescent="0.15">
      <c r="A8" s="14"/>
      <c r="B8" s="4">
        <v>103.39285714285712</v>
      </c>
      <c r="C8" s="11"/>
      <c r="D8" s="11"/>
    </row>
    <row r="9" spans="1:4" x14ac:dyDescent="0.15">
      <c r="A9" s="14"/>
      <c r="B9" s="4">
        <v>89.732142857142861</v>
      </c>
      <c r="C9" s="11"/>
      <c r="D9" s="11"/>
    </row>
    <row r="10" spans="1:4" x14ac:dyDescent="0.15">
      <c r="A10" s="14"/>
      <c r="B10" s="4">
        <v>106.87499999999999</v>
      </c>
      <c r="C10" s="11"/>
      <c r="D10" s="11"/>
    </row>
    <row r="11" spans="1:4" x14ac:dyDescent="0.15">
      <c r="A11" s="9" t="s">
        <v>21</v>
      </c>
      <c r="B11" s="18">
        <v>46.173688736027515</v>
      </c>
      <c r="C11" s="11">
        <f>AVERAGE(B11:B19)</f>
        <v>56.163486204895634</v>
      </c>
      <c r="D11" s="11">
        <f>_xlfn.STDEV.S(B11:B19)/SQRT(9)</f>
        <v>3.2789357969307869</v>
      </c>
    </row>
    <row r="12" spans="1:4" x14ac:dyDescent="0.15">
      <c r="A12" s="9"/>
      <c r="B12" s="18">
        <v>50.429922613929499</v>
      </c>
      <c r="C12" s="11"/>
      <c r="D12" s="11"/>
    </row>
    <row r="13" spans="1:4" x14ac:dyDescent="0.15">
      <c r="A13" s="9"/>
      <c r="B13" s="18">
        <v>53.267411865864148</v>
      </c>
      <c r="C13" s="11"/>
      <c r="D13" s="11"/>
    </row>
    <row r="14" spans="1:4" x14ac:dyDescent="0.15">
      <c r="A14" s="9"/>
      <c r="B14" s="18">
        <v>69.695934403826428</v>
      </c>
      <c r="C14" s="11"/>
      <c r="D14" s="11"/>
    </row>
    <row r="15" spans="1:4" x14ac:dyDescent="0.15">
      <c r="A15" s="9"/>
      <c r="B15" s="18">
        <v>59.139050222070381</v>
      </c>
      <c r="C15" s="11"/>
      <c r="D15" s="11"/>
    </row>
    <row r="16" spans="1:4" x14ac:dyDescent="0.15">
      <c r="A16" s="9"/>
      <c r="B16" s="18">
        <v>73.283225145199864</v>
      </c>
      <c r="C16" s="11"/>
      <c r="D16" s="11"/>
    </row>
    <row r="17" spans="1:4" x14ac:dyDescent="0.15">
      <c r="A17" s="9"/>
      <c r="B17" s="18">
        <v>54.375000000000007</v>
      </c>
      <c r="C17" s="11"/>
      <c r="D17" s="11"/>
    </row>
    <row r="18" spans="1:4" x14ac:dyDescent="0.15">
      <c r="A18" s="9"/>
      <c r="B18" s="18">
        <v>44.196428571428562</v>
      </c>
      <c r="C18" s="11"/>
      <c r="D18" s="11"/>
    </row>
    <row r="19" spans="1:4" x14ac:dyDescent="0.15">
      <c r="A19" s="9"/>
      <c r="B19" s="18">
        <v>54.910714285714278</v>
      </c>
      <c r="C19" s="11"/>
      <c r="D19" s="11"/>
    </row>
  </sheetData>
  <mergeCells count="2">
    <mergeCell ref="A11:A19"/>
    <mergeCell ref="A2:A10"/>
  </mergeCells>
  <phoneticPr fontId="1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H21" sqref="H21"/>
    </sheetView>
  </sheetViews>
  <sheetFormatPr defaultRowHeight="14.25" x14ac:dyDescent="0.15"/>
  <cols>
    <col min="1" max="16384" width="9" style="10"/>
  </cols>
  <sheetData>
    <row r="1" spans="1:4" x14ac:dyDescent="0.15">
      <c r="A1" s="11"/>
      <c r="B1" s="11"/>
      <c r="C1" s="4" t="s">
        <v>26</v>
      </c>
      <c r="D1" s="4" t="s">
        <v>27</v>
      </c>
    </row>
    <row r="2" spans="1:4" x14ac:dyDescent="0.15">
      <c r="A2" s="9" t="s">
        <v>28</v>
      </c>
      <c r="B2" s="11">
        <v>112.38822103573649</v>
      </c>
      <c r="C2" s="11">
        <f>AVERAGE(B2:B10)</f>
        <v>100</v>
      </c>
      <c r="D2" s="11">
        <f>_xlfn.STDEV.S(B2:B10)/SQRT(9)</f>
        <v>2.7432903753861098</v>
      </c>
    </row>
    <row r="3" spans="1:4" x14ac:dyDescent="0.15">
      <c r="A3" s="9"/>
      <c r="B3" s="11">
        <v>95.299551246355918</v>
      </c>
      <c r="C3" s="11"/>
      <c r="D3" s="11"/>
    </row>
    <row r="4" spans="1:4" x14ac:dyDescent="0.15">
      <c r="A4" s="9"/>
      <c r="B4" s="11">
        <v>92.312227717907561</v>
      </c>
      <c r="C4" s="11"/>
      <c r="D4" s="11"/>
    </row>
    <row r="5" spans="1:4" x14ac:dyDescent="0.15">
      <c r="A5" s="9"/>
      <c r="B5" s="11">
        <v>89.89172705145063</v>
      </c>
      <c r="C5" s="11"/>
      <c r="D5" s="11"/>
    </row>
    <row r="6" spans="1:4" x14ac:dyDescent="0.15">
      <c r="A6" s="9"/>
      <c r="B6" s="11">
        <v>108.60028537056208</v>
      </c>
      <c r="C6" s="11"/>
      <c r="D6" s="11"/>
    </row>
    <row r="7" spans="1:4" x14ac:dyDescent="0.15">
      <c r="A7" s="9"/>
      <c r="B7" s="11">
        <v>101.50798757798731</v>
      </c>
      <c r="C7" s="11"/>
      <c r="D7" s="11"/>
    </row>
    <row r="8" spans="1:4" x14ac:dyDescent="0.15">
      <c r="A8" s="9"/>
      <c r="B8" s="11">
        <v>93.320016901624854</v>
      </c>
      <c r="C8" s="11"/>
      <c r="D8" s="11"/>
    </row>
    <row r="9" spans="1:4" x14ac:dyDescent="0.15">
      <c r="A9" s="9"/>
      <c r="B9" s="11">
        <v>97.779741097837359</v>
      </c>
      <c r="C9" s="11"/>
      <c r="D9" s="11"/>
    </row>
    <row r="10" spans="1:4" x14ac:dyDescent="0.15">
      <c r="A10" s="9"/>
      <c r="B10" s="11">
        <v>108.90024200053776</v>
      </c>
      <c r="C10" s="11"/>
      <c r="D10" s="11"/>
    </row>
    <row r="11" spans="1:4" x14ac:dyDescent="0.15">
      <c r="A11" s="9" t="s">
        <v>29</v>
      </c>
      <c r="B11" s="11">
        <v>60.100232565757153</v>
      </c>
      <c r="C11" s="11">
        <f>AVERAGE(B11:B19)</f>
        <v>62.175116113545933</v>
      </c>
      <c r="D11" s="11">
        <f>_xlfn.STDEV.S(B11:B19)/SQRT(9)</f>
        <v>5.2053188765863156</v>
      </c>
    </row>
    <row r="12" spans="1:4" x14ac:dyDescent="0.15">
      <c r="A12" s="9"/>
      <c r="B12" s="11">
        <v>75.321825149857503</v>
      </c>
      <c r="C12" s="11"/>
      <c r="D12" s="11"/>
    </row>
    <row r="13" spans="1:4" x14ac:dyDescent="0.15">
      <c r="A13" s="9"/>
      <c r="B13" s="11">
        <v>68.256411936191824</v>
      </c>
      <c r="C13" s="11"/>
      <c r="D13" s="11"/>
    </row>
    <row r="14" spans="1:4" x14ac:dyDescent="0.15">
      <c r="A14" s="9"/>
      <c r="B14" s="11">
        <v>43.812774529278457</v>
      </c>
      <c r="C14" s="11"/>
      <c r="D14" s="11"/>
    </row>
    <row r="15" spans="1:4" x14ac:dyDescent="0.15">
      <c r="A15" s="9"/>
      <c r="B15" s="11">
        <v>48.781579609993557</v>
      </c>
      <c r="C15" s="11"/>
      <c r="D15" s="11"/>
    </row>
    <row r="16" spans="1:4" x14ac:dyDescent="0.15">
      <c r="A16" s="9"/>
      <c r="B16" s="11">
        <v>48.210838485857359</v>
      </c>
      <c r="C16" s="11"/>
      <c r="D16" s="11"/>
    </row>
    <row r="17" spans="1:4" x14ac:dyDescent="0.15">
      <c r="A17" s="9"/>
      <c r="B17" s="11">
        <v>86.163715284446653</v>
      </c>
      <c r="C17" s="11"/>
      <c r="D17" s="11"/>
    </row>
    <row r="18" spans="1:4" x14ac:dyDescent="0.15">
      <c r="A18" s="9"/>
      <c r="B18" s="11">
        <v>79.283985710444426</v>
      </c>
      <c r="C18" s="11"/>
      <c r="D18" s="11"/>
    </row>
    <row r="19" spans="1:4" x14ac:dyDescent="0.15">
      <c r="A19" s="9"/>
      <c r="B19" s="11">
        <v>49.64468175008642</v>
      </c>
      <c r="C19" s="11"/>
      <c r="D19" s="11"/>
    </row>
    <row r="20" spans="1:4" x14ac:dyDescent="0.15">
      <c r="A20" s="9" t="s">
        <v>30</v>
      </c>
      <c r="B20" s="11">
        <v>91.883715782483563</v>
      </c>
      <c r="C20" s="11">
        <f>AVERAGE(B20:B28)</f>
        <v>99.999999999999972</v>
      </c>
      <c r="D20" s="11">
        <f>_xlfn.STDEV.S(B20:B28)/SQRT(9)</f>
        <v>3.7015865750232728</v>
      </c>
    </row>
    <row r="21" spans="1:4" x14ac:dyDescent="0.15">
      <c r="A21" s="9"/>
      <c r="B21" s="11">
        <v>91.485280011805486</v>
      </c>
      <c r="C21" s="11"/>
      <c r="D21" s="11"/>
    </row>
    <row r="22" spans="1:4" x14ac:dyDescent="0.15">
      <c r="A22" s="9"/>
      <c r="B22" s="11">
        <v>116.63100420571091</v>
      </c>
      <c r="C22" s="11"/>
      <c r="D22" s="11"/>
    </row>
    <row r="23" spans="1:4" x14ac:dyDescent="0.15">
      <c r="A23" s="9"/>
      <c r="B23" s="11">
        <v>104.99607124148771</v>
      </c>
      <c r="C23" s="11"/>
      <c r="D23" s="11"/>
    </row>
    <row r="24" spans="1:4" x14ac:dyDescent="0.15">
      <c r="A24" s="9"/>
      <c r="B24" s="11">
        <v>88.691723415400716</v>
      </c>
      <c r="C24" s="11"/>
      <c r="D24" s="11"/>
    </row>
    <row r="25" spans="1:4" x14ac:dyDescent="0.15">
      <c r="A25" s="9"/>
      <c r="B25" s="11">
        <v>106.31220534311159</v>
      </c>
      <c r="C25" s="11"/>
      <c r="D25" s="11"/>
    </row>
    <row r="26" spans="1:4" x14ac:dyDescent="0.15">
      <c r="A26" s="9"/>
      <c r="B26" s="11">
        <v>84.250295981614315</v>
      </c>
      <c r="C26" s="11"/>
      <c r="D26" s="11"/>
    </row>
    <row r="27" spans="1:4" x14ac:dyDescent="0.15">
      <c r="A27" s="9"/>
      <c r="B27" s="11">
        <v>106.03106065882024</v>
      </c>
      <c r="C27" s="11"/>
      <c r="D27" s="11"/>
    </row>
    <row r="28" spans="1:4" x14ac:dyDescent="0.15">
      <c r="A28" s="9"/>
      <c r="B28" s="11">
        <v>109.71864335956542</v>
      </c>
      <c r="C28" s="11"/>
      <c r="D28" s="11"/>
    </row>
    <row r="29" spans="1:4" x14ac:dyDescent="0.15">
      <c r="A29" s="9" t="s">
        <v>30</v>
      </c>
      <c r="B29" s="11">
        <v>64.280971002730013</v>
      </c>
      <c r="C29" s="11">
        <f>AVERAGE(B29:B37)</f>
        <v>56.321742128672916</v>
      </c>
      <c r="D29" s="11">
        <f>_xlfn.STDEV.S(B29:B37)/SQRT(9)</f>
        <v>3.9997767311758872</v>
      </c>
    </row>
    <row r="30" spans="1:4" x14ac:dyDescent="0.15">
      <c r="A30" s="9"/>
      <c r="B30" s="11">
        <v>75.237954696377173</v>
      </c>
      <c r="C30" s="11"/>
      <c r="D30" s="11"/>
    </row>
    <row r="31" spans="1:4" x14ac:dyDescent="0.15">
      <c r="A31" s="9"/>
      <c r="B31" s="11">
        <v>68.862982365527913</v>
      </c>
      <c r="C31" s="11"/>
      <c r="D31" s="11"/>
    </row>
    <row r="32" spans="1:4" x14ac:dyDescent="0.15">
      <c r="A32" s="9"/>
      <c r="B32" s="11">
        <v>45.475379779989531</v>
      </c>
      <c r="C32" s="11"/>
      <c r="D32" s="11"/>
    </row>
    <row r="33" spans="1:4" x14ac:dyDescent="0.15">
      <c r="A33" s="9"/>
      <c r="B33" s="11">
        <v>45.652173913043484</v>
      </c>
      <c r="C33" s="11"/>
      <c r="D33" s="11"/>
    </row>
    <row r="34" spans="1:4" x14ac:dyDescent="0.15">
      <c r="A34" s="9"/>
      <c r="B34" s="11">
        <v>44.787847040335258</v>
      </c>
      <c r="C34" s="11"/>
      <c r="D34" s="11"/>
    </row>
    <row r="35" spans="1:4" x14ac:dyDescent="0.15">
      <c r="A35" s="9"/>
      <c r="B35" s="11">
        <v>56.024096385542151</v>
      </c>
      <c r="C35" s="11"/>
      <c r="D35" s="11"/>
    </row>
    <row r="36" spans="1:4" x14ac:dyDescent="0.15">
      <c r="A36" s="9"/>
      <c r="B36" s="11">
        <v>63.044083849850253</v>
      </c>
      <c r="C36" s="11"/>
      <c r="D36" s="11"/>
    </row>
    <row r="37" spans="1:4" x14ac:dyDescent="0.15">
      <c r="A37" s="9"/>
      <c r="B37" s="11">
        <v>43.530190124660486</v>
      </c>
      <c r="C37" s="11"/>
      <c r="D37" s="11"/>
    </row>
  </sheetData>
  <mergeCells count="4">
    <mergeCell ref="A2:A10"/>
    <mergeCell ref="A11:A19"/>
    <mergeCell ref="A20:A28"/>
    <mergeCell ref="A29:A37"/>
  </mergeCells>
  <phoneticPr fontId="1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H21" sqref="H21"/>
    </sheetView>
  </sheetViews>
  <sheetFormatPr defaultRowHeight="14.25" x14ac:dyDescent="0.15"/>
  <cols>
    <col min="1" max="1" width="9.375" style="10" customWidth="1"/>
    <col min="2" max="2" width="13.5" style="10" bestFit="1" customWidth="1"/>
    <col min="3" max="3" width="12.75" style="10" customWidth="1"/>
    <col min="4" max="4" width="11" style="10" bestFit="1" customWidth="1"/>
    <col min="5" max="16384" width="9" style="10"/>
  </cols>
  <sheetData>
    <row r="1" spans="1:5" ht="16.5" x14ac:dyDescent="0.15">
      <c r="A1" s="11"/>
      <c r="B1" s="4" t="s">
        <v>50</v>
      </c>
      <c r="C1" s="4" t="s">
        <v>58</v>
      </c>
      <c r="D1" s="4" t="s">
        <v>14</v>
      </c>
      <c r="E1" s="4" t="s">
        <v>15</v>
      </c>
    </row>
    <row r="2" spans="1:5" x14ac:dyDescent="0.15">
      <c r="A2" s="9" t="s">
        <v>54</v>
      </c>
      <c r="B2" s="11">
        <v>-0.70831688888889133</v>
      </c>
      <c r="C2" s="11">
        <f>POWER(2,-B2)</f>
        <v>1.6338968292921698</v>
      </c>
      <c r="D2" s="19">
        <f>AVERAGE(C2:C10)</f>
        <v>1.1446115795907381</v>
      </c>
      <c r="E2" s="11">
        <f>_xlfn.STDEV.S(C2:C10)/SQRT(9)</f>
        <v>0.18631206280315851</v>
      </c>
    </row>
    <row r="3" spans="1:5" x14ac:dyDescent="0.15">
      <c r="A3" s="9"/>
      <c r="B3" s="11">
        <v>-0.67157488888889105</v>
      </c>
      <c r="C3" s="11">
        <f t="shared" ref="C3:C19" si="0">POWER(2,-B3)</f>
        <v>1.5928107785146168</v>
      </c>
      <c r="D3" s="11"/>
      <c r="E3" s="11"/>
    </row>
    <row r="4" spans="1:5" x14ac:dyDescent="0.15">
      <c r="A4" s="9"/>
      <c r="B4" s="11">
        <v>0.22040111111110861</v>
      </c>
      <c r="C4" s="11">
        <f t="shared" si="0"/>
        <v>0.85832676349786852</v>
      </c>
      <c r="D4" s="11"/>
      <c r="E4" s="11"/>
    </row>
    <row r="5" spans="1:5" x14ac:dyDescent="0.15">
      <c r="A5" s="9"/>
      <c r="B5" s="11">
        <v>-0.79719488888889067</v>
      </c>
      <c r="C5" s="11">
        <f t="shared" si="0"/>
        <v>1.7377190971569634</v>
      </c>
      <c r="D5" s="11"/>
      <c r="E5" s="11"/>
    </row>
    <row r="6" spans="1:5" x14ac:dyDescent="0.15">
      <c r="A6" s="9"/>
      <c r="B6" s="11">
        <v>-0.74934588888889131</v>
      </c>
      <c r="C6" s="11">
        <f t="shared" si="0"/>
        <v>1.6810304864235182</v>
      </c>
      <c r="D6" s="11"/>
      <c r="E6" s="11"/>
    </row>
    <row r="7" spans="1:5" x14ac:dyDescent="0.15">
      <c r="A7" s="9"/>
      <c r="B7" s="11">
        <v>-0.41849688888889069</v>
      </c>
      <c r="C7" s="11">
        <f t="shared" si="0"/>
        <v>1.3365343244465977</v>
      </c>
      <c r="D7" s="11"/>
      <c r="E7" s="11"/>
    </row>
    <row r="8" spans="1:5" x14ac:dyDescent="0.15">
      <c r="A8" s="9"/>
      <c r="B8" s="11">
        <v>1.0135121111111092</v>
      </c>
      <c r="C8" s="11">
        <f t="shared" si="0"/>
        <v>0.49533892077067437</v>
      </c>
      <c r="D8" s="11"/>
      <c r="E8" s="11"/>
    </row>
    <row r="9" spans="1:5" x14ac:dyDescent="0.15">
      <c r="A9" s="9"/>
      <c r="B9" s="11">
        <v>0.9308991111111089</v>
      </c>
      <c r="C9" s="11">
        <f t="shared" si="0"/>
        <v>0.52453134342705132</v>
      </c>
      <c r="D9" s="11"/>
      <c r="E9" s="11"/>
    </row>
    <row r="10" spans="1:5" x14ac:dyDescent="0.15">
      <c r="A10" s="9"/>
      <c r="B10" s="11">
        <v>1.1801171111111088</v>
      </c>
      <c r="C10" s="11">
        <f t="shared" si="0"/>
        <v>0.44131567278718153</v>
      </c>
      <c r="D10" s="11"/>
      <c r="E10" s="11"/>
    </row>
    <row r="11" spans="1:5" x14ac:dyDescent="0.15">
      <c r="A11" s="9" t="s">
        <v>55</v>
      </c>
      <c r="B11" s="11">
        <v>10.987996435111109</v>
      </c>
      <c r="C11" s="11">
        <f>POWER(2,-B11)</f>
        <v>4.9236081373496706E-4</v>
      </c>
      <c r="D11" s="20">
        <f>AVERAGE(C11:C19)</f>
        <v>3.317248682544186E-4</v>
      </c>
      <c r="E11" s="11">
        <f>_xlfn.STDEV.S(C11:C19)/SQRT(9)</f>
        <v>4.6091969901410742E-5</v>
      </c>
    </row>
    <row r="12" spans="1:5" x14ac:dyDescent="0.15">
      <c r="A12" s="9"/>
      <c r="B12" s="11">
        <v>11.500777198111109</v>
      </c>
      <c r="C12" s="11">
        <f t="shared" si="0"/>
        <v>3.450810333909087E-4</v>
      </c>
      <c r="D12" s="11"/>
      <c r="E12" s="11"/>
    </row>
    <row r="13" spans="1:5" x14ac:dyDescent="0.15">
      <c r="A13" s="9"/>
      <c r="B13" s="11">
        <v>11.38184910311111</v>
      </c>
      <c r="C13" s="11">
        <f t="shared" si="0"/>
        <v>3.7473306378182323E-4</v>
      </c>
      <c r="D13" s="11"/>
      <c r="E13" s="11"/>
    </row>
    <row r="14" spans="1:5" x14ac:dyDescent="0.15">
      <c r="A14" s="9"/>
      <c r="B14" s="11">
        <v>11.532883505111108</v>
      </c>
      <c r="C14" s="11">
        <f t="shared" si="0"/>
        <v>3.3748628507437151E-4</v>
      </c>
      <c r="D14" s="11"/>
      <c r="E14" s="11"/>
    </row>
    <row r="15" spans="1:5" x14ac:dyDescent="0.15">
      <c r="A15" s="9"/>
      <c r="B15" s="11">
        <v>11.143244664111108</v>
      </c>
      <c r="C15" s="11">
        <f t="shared" si="0"/>
        <v>4.4212910701562714E-4</v>
      </c>
      <c r="D15" s="11"/>
      <c r="E15" s="11"/>
    </row>
    <row r="16" spans="1:5" x14ac:dyDescent="0.15">
      <c r="A16" s="9"/>
      <c r="B16" s="11">
        <v>10.968464715111109</v>
      </c>
      <c r="C16" s="11">
        <f t="shared" si="0"/>
        <v>4.990718960401632E-4</v>
      </c>
      <c r="D16" s="11"/>
      <c r="E16" s="11"/>
    </row>
    <row r="17" spans="1:5" x14ac:dyDescent="0.15">
      <c r="A17" s="9"/>
      <c r="B17" s="11">
        <v>12.324238711111109</v>
      </c>
      <c r="C17" s="11">
        <f t="shared" si="0"/>
        <v>1.9499993842800458E-4</v>
      </c>
      <c r="D17" s="11"/>
      <c r="E17" s="11"/>
    </row>
    <row r="18" spans="1:5" x14ac:dyDescent="0.15">
      <c r="A18" s="9"/>
      <c r="B18" s="11">
        <v>12.746925068111109</v>
      </c>
      <c r="C18" s="11">
        <f t="shared" si="0"/>
        <v>1.4547661996791244E-4</v>
      </c>
      <c r="D18" s="11"/>
      <c r="E18" s="11"/>
    </row>
    <row r="19" spans="1:5" x14ac:dyDescent="0.15">
      <c r="A19" s="9"/>
      <c r="B19" s="11">
        <v>12.663049429111108</v>
      </c>
      <c r="C19" s="11">
        <f t="shared" si="0"/>
        <v>1.5418505685598985E-4</v>
      </c>
      <c r="D19" s="11"/>
      <c r="E19" s="11"/>
    </row>
  </sheetData>
  <mergeCells count="2">
    <mergeCell ref="A2:A10"/>
    <mergeCell ref="A11:A19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Figure 1</vt:lpstr>
      <vt:lpstr>Figure 2A</vt:lpstr>
      <vt:lpstr>Figure 3A</vt:lpstr>
      <vt:lpstr>Figure 3B</vt:lpstr>
      <vt:lpstr>Figure 4A</vt:lpstr>
      <vt:lpstr>Figure 4B</vt:lpstr>
      <vt:lpstr>Figure 5A</vt:lpstr>
      <vt:lpstr>Figure 5B</vt:lpstr>
      <vt:lpstr>Supplementary Figure 2</vt:lpstr>
      <vt:lpstr>Supplementary Figure 3</vt:lpstr>
      <vt:lpstr>Supplementary Figure 4</vt:lpstr>
      <vt:lpstr>Supplementary Figure 6</vt:lpstr>
      <vt:lpstr>Supplementary Figure 7A</vt:lpstr>
      <vt:lpstr>Supplementary Figure 7B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</dc:creator>
  <cp:lastModifiedBy>TOSHI</cp:lastModifiedBy>
  <dcterms:created xsi:type="dcterms:W3CDTF">2019-04-20T07:07:38Z</dcterms:created>
  <dcterms:modified xsi:type="dcterms:W3CDTF">2019-08-21T15:06:48Z</dcterms:modified>
</cp:coreProperties>
</file>