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6B4D627C-FFE0-47B7-8684-22EEDB08BA64}" xr6:coauthVersionLast="43" xr6:coauthVersionMax="43" xr10:uidLastSave="{00000000-0000-0000-0000-000000000000}"/>
  <bookViews>
    <workbookView xWindow="-98" yWindow="-98" windowWidth="19396" windowHeight="10395" xr2:uid="{00000000-000D-0000-FFFF-FFFF00000000}"/>
  </bookViews>
  <sheets>
    <sheet name="Na+ and K+ concentration" sheetId="3" r:id="rId1"/>
    <sheet name="Figur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57" i="3" l="1"/>
  <c r="J84" i="3" l="1"/>
  <c r="L84" i="3" s="1"/>
  <c r="C84" i="3"/>
  <c r="E84" i="3" s="1"/>
  <c r="J83" i="3"/>
  <c r="L83" i="3" s="1"/>
  <c r="C83" i="3"/>
  <c r="E83" i="3" s="1"/>
  <c r="J82" i="3"/>
  <c r="L82" i="3" s="1"/>
  <c r="C82" i="3"/>
  <c r="E82" i="3" s="1"/>
  <c r="J81" i="3"/>
  <c r="L81" i="3" s="1"/>
  <c r="C81" i="3"/>
  <c r="E81" i="3" s="1"/>
  <c r="J80" i="3"/>
  <c r="L80" i="3" s="1"/>
  <c r="C80" i="3"/>
  <c r="E80" i="3" s="1"/>
  <c r="J79" i="3"/>
  <c r="L79" i="3" s="1"/>
  <c r="C79" i="3"/>
  <c r="E79" i="3" s="1"/>
  <c r="J78" i="3"/>
  <c r="L78" i="3" s="1"/>
  <c r="C78" i="3"/>
  <c r="E78" i="3" s="1"/>
  <c r="J77" i="3"/>
  <c r="L77" i="3" s="1"/>
  <c r="C77" i="3"/>
  <c r="E77" i="3" s="1"/>
  <c r="J76" i="3"/>
  <c r="L76" i="3" s="1"/>
  <c r="C76" i="3"/>
  <c r="E76" i="3" s="1"/>
  <c r="J75" i="3"/>
  <c r="L75" i="3" s="1"/>
  <c r="C75" i="3"/>
  <c r="E75" i="3" s="1"/>
  <c r="J74" i="3"/>
  <c r="L74" i="3" s="1"/>
  <c r="C74" i="3"/>
  <c r="E74" i="3" s="1"/>
  <c r="J73" i="3"/>
  <c r="L73" i="3" s="1"/>
  <c r="C73" i="3"/>
  <c r="E73" i="3" s="1"/>
  <c r="J72" i="3"/>
  <c r="L72" i="3" s="1"/>
  <c r="C72" i="3"/>
  <c r="E72" i="3" s="1"/>
  <c r="J71" i="3"/>
  <c r="L71" i="3" s="1"/>
  <c r="C71" i="3"/>
  <c r="E71" i="3" s="1"/>
  <c r="J70" i="3"/>
  <c r="L70" i="3" s="1"/>
  <c r="C70" i="3"/>
  <c r="E70" i="3" s="1"/>
  <c r="J69" i="3"/>
  <c r="L69" i="3" s="1"/>
  <c r="C69" i="3"/>
  <c r="E69" i="3" s="1"/>
  <c r="J68" i="3"/>
  <c r="L68" i="3" s="1"/>
  <c r="C68" i="3"/>
  <c r="E68" i="3" s="1"/>
  <c r="J67" i="3"/>
  <c r="L67" i="3" s="1"/>
  <c r="C67" i="3"/>
  <c r="E67" i="3" s="1"/>
  <c r="J66" i="3"/>
  <c r="L66" i="3" s="1"/>
  <c r="C66" i="3"/>
  <c r="E66" i="3" s="1"/>
  <c r="J65" i="3"/>
  <c r="L65" i="3" s="1"/>
  <c r="C65" i="3"/>
  <c r="E65" i="3" s="1"/>
  <c r="J64" i="3"/>
  <c r="L64" i="3" s="1"/>
  <c r="C64" i="3"/>
  <c r="E64" i="3" s="1"/>
  <c r="J63" i="3"/>
  <c r="L63" i="3" s="1"/>
  <c r="C63" i="3"/>
  <c r="E63" i="3" s="1"/>
  <c r="J62" i="3"/>
  <c r="L62" i="3" s="1"/>
  <c r="C62" i="3"/>
  <c r="E62" i="3" s="1"/>
  <c r="J61" i="3"/>
  <c r="L61" i="3" s="1"/>
  <c r="C61" i="3"/>
  <c r="E61" i="3" s="1"/>
  <c r="J60" i="3"/>
  <c r="L60" i="3" s="1"/>
  <c r="C60" i="3"/>
  <c r="E60" i="3" s="1"/>
  <c r="J59" i="3"/>
  <c r="L59" i="3" s="1"/>
  <c r="C59" i="3"/>
  <c r="E59" i="3" s="1"/>
  <c r="J58" i="3"/>
  <c r="L58" i="3" s="1"/>
  <c r="C58" i="3"/>
  <c r="E58" i="3" s="1"/>
  <c r="J57" i="3"/>
  <c r="L57" i="3" s="1"/>
  <c r="E57" i="3"/>
  <c r="J56" i="3"/>
  <c r="L56" i="3" s="1"/>
  <c r="C56" i="3"/>
  <c r="E56" i="3" s="1"/>
  <c r="J55" i="3"/>
  <c r="L55" i="3" s="1"/>
  <c r="C55" i="3"/>
  <c r="E55" i="3" s="1"/>
  <c r="J54" i="3"/>
  <c r="L54" i="3" s="1"/>
  <c r="C54" i="3"/>
  <c r="E54" i="3" s="1"/>
  <c r="J53" i="3"/>
  <c r="L53" i="3" s="1"/>
  <c r="C53" i="3"/>
  <c r="E53" i="3" s="1"/>
  <c r="J52" i="3"/>
  <c r="L52" i="3" s="1"/>
  <c r="C52" i="3"/>
  <c r="E52" i="3" s="1"/>
  <c r="J51" i="3"/>
  <c r="L51" i="3" s="1"/>
  <c r="C51" i="3"/>
  <c r="E51" i="3" s="1"/>
  <c r="J50" i="3"/>
  <c r="L50" i="3" s="1"/>
  <c r="C50" i="3"/>
  <c r="E50" i="3" s="1"/>
  <c r="J49" i="3"/>
  <c r="L49" i="3" s="1"/>
  <c r="C49" i="3"/>
  <c r="E49" i="3" s="1"/>
  <c r="J48" i="3"/>
  <c r="L48" i="3" s="1"/>
  <c r="C48" i="3"/>
  <c r="E48" i="3" s="1"/>
  <c r="J47" i="3"/>
  <c r="L47" i="3" s="1"/>
  <c r="C47" i="3"/>
  <c r="E47" i="3" s="1"/>
  <c r="J46" i="3"/>
  <c r="L46" i="3" s="1"/>
  <c r="C46" i="3"/>
  <c r="E46" i="3" s="1"/>
  <c r="J45" i="3"/>
  <c r="L45" i="3" s="1"/>
  <c r="C45" i="3"/>
  <c r="E45" i="3" s="1"/>
  <c r="J42" i="3"/>
  <c r="L42" i="3" s="1"/>
  <c r="C42" i="3"/>
  <c r="E42" i="3" s="1"/>
  <c r="J41" i="3"/>
  <c r="L41" i="3" s="1"/>
  <c r="C41" i="3"/>
  <c r="E41" i="3" s="1"/>
  <c r="J40" i="3"/>
  <c r="L40" i="3" s="1"/>
  <c r="C40" i="3"/>
  <c r="E40" i="3" s="1"/>
  <c r="J39" i="3"/>
  <c r="L39" i="3" s="1"/>
  <c r="C39" i="3"/>
  <c r="E39" i="3" s="1"/>
  <c r="J38" i="3"/>
  <c r="L38" i="3" s="1"/>
  <c r="C38" i="3"/>
  <c r="E38" i="3" s="1"/>
  <c r="J37" i="3"/>
  <c r="L37" i="3" s="1"/>
  <c r="C37" i="3"/>
  <c r="E37" i="3" s="1"/>
  <c r="J36" i="3"/>
  <c r="L36" i="3" s="1"/>
  <c r="C36" i="3"/>
  <c r="E36" i="3" s="1"/>
  <c r="J35" i="3"/>
  <c r="L35" i="3" s="1"/>
  <c r="C35" i="3"/>
  <c r="E35" i="3" s="1"/>
  <c r="J34" i="3"/>
  <c r="L34" i="3" s="1"/>
  <c r="C34" i="3"/>
  <c r="E34" i="3" s="1"/>
  <c r="J33" i="3"/>
  <c r="L33" i="3" s="1"/>
  <c r="C33" i="3"/>
  <c r="E33" i="3" s="1"/>
  <c r="J32" i="3"/>
  <c r="L32" i="3" s="1"/>
  <c r="C32" i="3"/>
  <c r="E32" i="3" s="1"/>
  <c r="J31" i="3"/>
  <c r="L31" i="3" s="1"/>
  <c r="C31" i="3"/>
  <c r="E31" i="3" s="1"/>
  <c r="J30" i="3"/>
  <c r="L30" i="3" s="1"/>
  <c r="C30" i="3"/>
  <c r="E30" i="3" s="1"/>
  <c r="J29" i="3"/>
  <c r="L29" i="3" s="1"/>
  <c r="C29" i="3"/>
  <c r="E29" i="3" s="1"/>
  <c r="J28" i="3"/>
  <c r="L28" i="3" s="1"/>
  <c r="C28" i="3"/>
  <c r="E28" i="3" s="1"/>
  <c r="J27" i="3"/>
  <c r="L27" i="3" s="1"/>
  <c r="C27" i="3"/>
  <c r="E27" i="3" s="1"/>
  <c r="J26" i="3"/>
  <c r="L26" i="3" s="1"/>
  <c r="C26" i="3"/>
  <c r="E26" i="3" s="1"/>
  <c r="J25" i="3"/>
  <c r="L25" i="3" s="1"/>
  <c r="C25" i="3"/>
  <c r="E25" i="3" s="1"/>
  <c r="J24" i="3"/>
  <c r="L24" i="3" s="1"/>
  <c r="C24" i="3"/>
  <c r="E24" i="3" s="1"/>
  <c r="J23" i="3"/>
  <c r="L23" i="3" s="1"/>
  <c r="C23" i="3"/>
  <c r="E23" i="3" s="1"/>
  <c r="J22" i="3"/>
  <c r="L22" i="3" s="1"/>
  <c r="C22" i="3"/>
  <c r="E22" i="3" s="1"/>
  <c r="J21" i="3"/>
  <c r="L21" i="3" s="1"/>
  <c r="C21" i="3"/>
  <c r="E21" i="3" s="1"/>
  <c r="J20" i="3"/>
  <c r="L20" i="3" s="1"/>
  <c r="C20" i="3"/>
  <c r="E20" i="3" s="1"/>
  <c r="J19" i="3"/>
  <c r="L19" i="3" s="1"/>
  <c r="C19" i="3"/>
  <c r="E19" i="3" s="1"/>
  <c r="J18" i="3"/>
  <c r="L18" i="3" s="1"/>
  <c r="C18" i="3"/>
  <c r="E18" i="3" s="1"/>
  <c r="J17" i="3"/>
  <c r="L17" i="3" s="1"/>
  <c r="C17" i="3"/>
  <c r="E17" i="3" s="1"/>
  <c r="J16" i="3"/>
  <c r="L16" i="3" s="1"/>
  <c r="C16" i="3"/>
  <c r="E16" i="3" s="1"/>
  <c r="J15" i="3"/>
  <c r="L15" i="3" s="1"/>
  <c r="C15" i="3"/>
  <c r="E15" i="3" s="1"/>
  <c r="J14" i="3"/>
  <c r="L14" i="3" s="1"/>
  <c r="C14" i="3"/>
  <c r="E14" i="3" s="1"/>
  <c r="J13" i="3"/>
  <c r="L13" i="3" s="1"/>
  <c r="C13" i="3"/>
  <c r="E13" i="3" s="1"/>
  <c r="J12" i="3"/>
  <c r="L12" i="3" s="1"/>
  <c r="C12" i="3"/>
  <c r="E12" i="3" s="1"/>
  <c r="J11" i="3"/>
  <c r="L11" i="3" s="1"/>
  <c r="C11" i="3"/>
  <c r="E11" i="3" s="1"/>
  <c r="J10" i="3"/>
  <c r="L10" i="3" s="1"/>
  <c r="C10" i="3"/>
  <c r="E10" i="3" s="1"/>
  <c r="J9" i="3"/>
  <c r="L9" i="3" s="1"/>
  <c r="C9" i="3"/>
  <c r="E9" i="3" s="1"/>
  <c r="J8" i="3"/>
  <c r="L8" i="3" s="1"/>
  <c r="C8" i="3"/>
  <c r="E8" i="3" s="1"/>
  <c r="J7" i="3"/>
  <c r="L7" i="3" s="1"/>
  <c r="C7" i="3"/>
  <c r="E7" i="3" s="1"/>
  <c r="J6" i="3"/>
  <c r="L6" i="3" s="1"/>
  <c r="C6" i="3"/>
  <c r="E6" i="3" s="1"/>
  <c r="J5" i="3"/>
  <c r="L5" i="3" s="1"/>
  <c r="C5" i="3"/>
  <c r="E5" i="3" s="1"/>
  <c r="J4" i="3"/>
  <c r="L4" i="3" s="1"/>
  <c r="C4" i="3"/>
  <c r="E4" i="3" s="1"/>
  <c r="J3" i="3"/>
  <c r="L3" i="3" s="1"/>
  <c r="E3" i="3"/>
  <c r="M11" i="3" l="1"/>
  <c r="M3" i="3"/>
  <c r="G45" i="3"/>
  <c r="H45" i="3" s="1"/>
  <c r="F53" i="3"/>
  <c r="F19" i="3"/>
  <c r="G69" i="3"/>
  <c r="H69" i="3" s="1"/>
  <c r="G3" i="3"/>
  <c r="H3" i="3" s="1"/>
  <c r="N19" i="3"/>
  <c r="O19" i="3" s="1"/>
  <c r="M45" i="3"/>
  <c r="M69" i="3"/>
  <c r="N27" i="3"/>
  <c r="O27" i="3" s="1"/>
  <c r="G11" i="3"/>
  <c r="H11" i="3" s="1"/>
  <c r="M35" i="3"/>
  <c r="N61" i="3"/>
  <c r="O61" i="3" s="1"/>
  <c r="F27" i="3"/>
  <c r="G35" i="3"/>
  <c r="H35" i="3" s="1"/>
  <c r="N11" i="3"/>
  <c r="O11" i="3" s="1"/>
  <c r="G27" i="3"/>
  <c r="H27" i="3" s="1"/>
  <c r="F35" i="3"/>
  <c r="N35" i="3"/>
  <c r="O35" i="3" s="1"/>
  <c r="F45" i="3"/>
  <c r="G53" i="3"/>
  <c r="H53" i="3" s="1"/>
  <c r="M53" i="3"/>
  <c r="M61" i="3"/>
  <c r="N53" i="3"/>
  <c r="O53" i="3" s="1"/>
  <c r="F61" i="3"/>
  <c r="G77" i="3"/>
  <c r="H77" i="3" s="1"/>
  <c r="F77" i="3"/>
  <c r="F3" i="3"/>
  <c r="N3" i="3"/>
  <c r="O3" i="3" s="1"/>
  <c r="F11" i="3"/>
  <c r="G19" i="3"/>
  <c r="H19" i="3" s="1"/>
  <c r="M19" i="3"/>
  <c r="M27" i="3"/>
  <c r="N45" i="3"/>
  <c r="O45" i="3" s="1"/>
  <c r="G61" i="3"/>
  <c r="H61" i="3" s="1"/>
  <c r="F69" i="3"/>
  <c r="N69" i="3"/>
  <c r="O69" i="3" s="1"/>
  <c r="N77" i="3"/>
  <c r="O77" i="3" s="1"/>
  <c r="M77" i="3"/>
</calcChain>
</file>

<file path=xl/sharedStrings.xml><?xml version="1.0" encoding="utf-8"?>
<sst xmlns="http://schemas.openxmlformats.org/spreadsheetml/2006/main" count="44" uniqueCount="20">
  <si>
    <t>Root</t>
  </si>
  <si>
    <t>Shoot</t>
  </si>
  <si>
    <r>
      <t>NaCHO</t>
    </r>
    <r>
      <rPr>
        <vertAlign val="subscript"/>
        <sz val="10"/>
        <color theme="1"/>
        <rFont val="Times New Roman"/>
        <family val="1"/>
      </rPr>
      <t xml:space="preserve">3 </t>
    </r>
    <r>
      <rPr>
        <sz val="10"/>
        <color theme="1"/>
        <rFont val="Times New Roman"/>
        <family val="1"/>
      </rPr>
      <t>(mM)</t>
    </r>
  </si>
  <si>
    <t>Shoot SE</t>
  </si>
  <si>
    <t>Root SE</t>
  </si>
  <si>
    <t>SD</t>
    <phoneticPr fontId="6" type="noConversion"/>
  </si>
  <si>
    <t>SE</t>
    <phoneticPr fontId="6" type="noConversion"/>
  </si>
  <si>
    <r>
      <t>(a) Na</t>
    </r>
    <r>
      <rPr>
        <vertAlign val="superscript"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 concentration (mmol/g DW)</t>
    </r>
    <phoneticPr fontId="2" type="noConversion"/>
  </si>
  <si>
    <r>
      <t>(b) K</t>
    </r>
    <r>
      <rPr>
        <vertAlign val="superscript"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 concentration (mmol/g DW)</t>
    </r>
    <phoneticPr fontId="2" type="noConversion"/>
  </si>
  <si>
    <t>Mean</t>
  </si>
  <si>
    <r>
      <t>OD</t>
    </r>
    <r>
      <rPr>
        <vertAlign val="subscript"/>
        <sz val="10"/>
        <color theme="1"/>
        <rFont val="Times New Roman"/>
        <family val="1"/>
      </rPr>
      <t>Na+</t>
    </r>
  </si>
  <si>
    <t>DW (g)</t>
  </si>
  <si>
    <r>
      <t>OD</t>
    </r>
    <r>
      <rPr>
        <vertAlign val="subscript"/>
        <sz val="10"/>
        <color theme="1"/>
        <rFont val="Times New Roman"/>
        <family val="1"/>
      </rPr>
      <t>K+</t>
    </r>
  </si>
  <si>
    <r>
      <t>Na</t>
    </r>
    <r>
      <rPr>
        <b/>
        <vertAlign val="superscript"/>
        <sz val="12"/>
        <color theme="1"/>
        <rFont val="Times New Roman"/>
        <family val="1"/>
      </rPr>
      <t>+</t>
    </r>
    <r>
      <rPr>
        <b/>
        <sz val="12"/>
        <color theme="1"/>
        <rFont val="Times New Roman"/>
        <family val="1"/>
      </rPr>
      <t xml:space="preserve"> and K</t>
    </r>
    <r>
      <rPr>
        <b/>
        <vertAlign val="superscript"/>
        <sz val="12"/>
        <color theme="1"/>
        <rFont val="Times New Roman"/>
        <family val="1"/>
      </rPr>
      <t>+</t>
    </r>
    <r>
      <rPr>
        <b/>
        <sz val="12"/>
        <color theme="1"/>
        <rFont val="Times New Roman"/>
        <family val="1"/>
      </rPr>
      <t xml:space="preserve"> concentration in </t>
    </r>
    <r>
      <rPr>
        <b/>
        <sz val="12"/>
        <color rgb="FFFF0000"/>
        <rFont val="Times New Roman"/>
        <family val="1"/>
      </rPr>
      <t>roots</t>
    </r>
    <r>
      <rPr>
        <b/>
        <sz val="12"/>
        <color theme="1"/>
        <rFont val="Times New Roman"/>
        <family val="1"/>
      </rPr>
      <t xml:space="preserve"> of sugar beet seedling exposed to various concentrations of NaHCO</t>
    </r>
    <r>
      <rPr>
        <b/>
        <vertAlign val="subscript"/>
        <sz val="12"/>
        <color theme="1"/>
        <rFont val="Times New Roman"/>
        <family val="1"/>
      </rPr>
      <t>3.</t>
    </r>
  </si>
  <si>
    <r>
      <t>Na</t>
    </r>
    <r>
      <rPr>
        <b/>
        <vertAlign val="superscript"/>
        <sz val="12"/>
        <color theme="1"/>
        <rFont val="Times New Roman"/>
        <family val="1"/>
      </rPr>
      <t xml:space="preserve">+ </t>
    </r>
    <r>
      <rPr>
        <b/>
        <sz val="12"/>
        <color theme="1"/>
        <rFont val="Times New Roman"/>
        <family val="1"/>
      </rPr>
      <t>and K</t>
    </r>
    <r>
      <rPr>
        <b/>
        <vertAlign val="superscript"/>
        <sz val="12"/>
        <color theme="1"/>
        <rFont val="Times New Roman"/>
        <family val="1"/>
      </rPr>
      <t xml:space="preserve">+ </t>
    </r>
    <r>
      <rPr>
        <b/>
        <sz val="12"/>
        <color theme="1"/>
        <rFont val="Times New Roman"/>
        <family val="1"/>
      </rPr>
      <t xml:space="preserve">concentration in </t>
    </r>
    <r>
      <rPr>
        <b/>
        <sz val="12"/>
        <color rgb="FFFF0000"/>
        <rFont val="Times New Roman"/>
        <family val="1"/>
      </rPr>
      <t>shoot</t>
    </r>
    <r>
      <rPr>
        <b/>
        <sz val="12"/>
        <color theme="1"/>
        <rFont val="Times New Roman"/>
        <family val="1"/>
      </rPr>
      <t xml:space="preserve"> of sugar beet seedling exposed to various concentrations of NaHCO</t>
    </r>
    <r>
      <rPr>
        <b/>
        <vertAlign val="subscript"/>
        <sz val="12"/>
        <color theme="1"/>
        <rFont val="Times New Roman"/>
        <family val="1"/>
      </rPr>
      <t>3.</t>
    </r>
  </si>
  <si>
    <r>
      <t>NaHCO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(mM)</t>
    </r>
  </si>
  <si>
    <r>
      <t>C</t>
    </r>
    <r>
      <rPr>
        <vertAlign val="subscript"/>
        <sz val="10"/>
        <color theme="1"/>
        <rFont val="Times New Roman"/>
        <family val="1"/>
      </rPr>
      <t>Na+</t>
    </r>
  </si>
  <si>
    <r>
      <t>Na</t>
    </r>
    <r>
      <rPr>
        <vertAlign val="superscript"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 concentration (mmol/g DW)</t>
    </r>
  </si>
  <si>
    <r>
      <t>C</t>
    </r>
    <r>
      <rPr>
        <vertAlign val="subscript"/>
        <sz val="10"/>
        <color theme="1"/>
        <rFont val="Times New Roman"/>
        <family val="1"/>
      </rPr>
      <t>K+</t>
    </r>
  </si>
  <si>
    <r>
      <t>K</t>
    </r>
    <r>
      <rPr>
        <vertAlign val="superscript"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 concentration (mmol/g DW)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</si>
</sst>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 "/>
    <numFmt numFmtId="165" formatCode="0.0000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9"/>
      <name val="Calibri"/>
      <family val="2"/>
      <charset val="134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</cellXfs>
  <cellStyles count="2">
    <cellStyle name="常规" xfId="0" builtinId="0"/>
    <cellStyle name="常规 2" xfId="1" xr:uid="{82C5A49C-2F55-421F-8239-305257DA8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52283853887859"/>
          <c:y val="5.1588810466049254E-2"/>
          <c:w val="0.77531938915546561"/>
          <c:h val="0.76737899990480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Figure!$B$2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2-4EDF-905E-8F93736C49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bcd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2-4EDF-905E-8F93736C49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2-4EDF-905E-8F93736C49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2-4EDF-905E-8F93736C49BD}"/>
                </c:ext>
              </c:extLst>
            </c:dLbl>
            <c:dLbl>
              <c:idx val="4"/>
              <c:layout>
                <c:manualLayout>
                  <c:x val="0"/>
                  <c:y val="-1.333332633421189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E2-4EDF-905E-8F93736C4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Figure!$D$3:$D$7</c:f>
                <c:numCache>
                  <c:formatCode>General</c:formatCode>
                  <c:ptCount val="5"/>
                  <c:pt idx="0">
                    <c:v>7.5697949724620628E-2</c:v>
                  </c:pt>
                  <c:pt idx="1">
                    <c:v>4.0424938679619091E-2</c:v>
                  </c:pt>
                  <c:pt idx="2">
                    <c:v>9.7078915460086221E-2</c:v>
                  </c:pt>
                  <c:pt idx="3">
                    <c:v>0.14758646586504728</c:v>
                  </c:pt>
                  <c:pt idx="4">
                    <c:v>0.20340694254851394</c:v>
                  </c:pt>
                </c:numCache>
              </c:numRef>
            </c:plus>
            <c:minus>
              <c:numRef>
                <c:f>Figure!$D$3:$D$7</c:f>
                <c:numCache>
                  <c:formatCode>General</c:formatCode>
                  <c:ptCount val="5"/>
                  <c:pt idx="0">
                    <c:v>7.5697949724620628E-2</c:v>
                  </c:pt>
                  <c:pt idx="1">
                    <c:v>4.0424938679619091E-2</c:v>
                  </c:pt>
                  <c:pt idx="2">
                    <c:v>9.7078915460086221E-2</c:v>
                  </c:pt>
                  <c:pt idx="3">
                    <c:v>0.14758646586504728</c:v>
                  </c:pt>
                  <c:pt idx="4">
                    <c:v>0.20340694254851394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Figure!$A$3:$A$7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Figure!$B$3:$B$7</c:f>
              <c:numCache>
                <c:formatCode>General</c:formatCode>
                <c:ptCount val="5"/>
                <c:pt idx="0">
                  <c:v>1.2784707145184755</c:v>
                </c:pt>
                <c:pt idx="1">
                  <c:v>2.2324441487770881</c:v>
                </c:pt>
                <c:pt idx="2">
                  <c:v>2.5259060104555333</c:v>
                </c:pt>
                <c:pt idx="3">
                  <c:v>2.8045142322936529</c:v>
                </c:pt>
                <c:pt idx="4">
                  <c:v>2.5832304731207136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E2-4EDF-905E-8F93736C49BD}"/>
            </c:ext>
          </c:extLst>
        </c:ser>
        <c:ser>
          <c:idx val="1"/>
          <c:order val="1"/>
          <c:tx>
            <c:strRef>
              <c:f>Figure!$C$2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E2-4EDF-905E-8F93736C49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E2-4EDF-905E-8F93736C49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E2-4EDF-905E-8F93736C49BD}"/>
                </c:ext>
              </c:extLst>
            </c:dLbl>
            <c:dLbl>
              <c:idx val="3"/>
              <c:layout>
                <c:manualLayout>
                  <c:x val="-9.6553615516657511E-17"/>
                  <c:y val="-2.667859851230051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E2-4EDF-905E-8F93736C49B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abc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E2-4EDF-905E-8F93736C4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Figure!$E$3:$E$7</c:f>
                <c:numCache>
                  <c:formatCode>General</c:formatCode>
                  <c:ptCount val="5"/>
                  <c:pt idx="0">
                    <c:v>9.4792897271230317E-2</c:v>
                  </c:pt>
                  <c:pt idx="1">
                    <c:v>0.10838128586565686</c:v>
                  </c:pt>
                  <c:pt idx="2">
                    <c:v>9.872647302685561E-2</c:v>
                  </c:pt>
                  <c:pt idx="3">
                    <c:v>0.26626997759258864</c:v>
                  </c:pt>
                  <c:pt idx="4">
                    <c:v>0.17896264310702573</c:v>
                  </c:pt>
                </c:numCache>
              </c:numRef>
            </c:plus>
            <c:minus>
              <c:numRef>
                <c:f>Figure!$E$3:$E$7</c:f>
                <c:numCache>
                  <c:formatCode>General</c:formatCode>
                  <c:ptCount val="5"/>
                  <c:pt idx="0">
                    <c:v>9.4792897271230317E-2</c:v>
                  </c:pt>
                  <c:pt idx="1">
                    <c:v>0.10838128586565686</c:v>
                  </c:pt>
                  <c:pt idx="2">
                    <c:v>9.872647302685561E-2</c:v>
                  </c:pt>
                  <c:pt idx="3">
                    <c:v>0.26626997759258864</c:v>
                  </c:pt>
                  <c:pt idx="4">
                    <c:v>0.17896264310702573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Figure!$A$3:$A$7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Figure!$C$3:$C$7</c:f>
              <c:numCache>
                <c:formatCode>General</c:formatCode>
                <c:ptCount val="5"/>
                <c:pt idx="0">
                  <c:v>0.78422555647942493</c:v>
                </c:pt>
                <c:pt idx="1">
                  <c:v>1.8278657127278637</c:v>
                </c:pt>
                <c:pt idx="2">
                  <c:v>1.8184355595701684</c:v>
                </c:pt>
                <c:pt idx="3">
                  <c:v>2.0140216751403179</c:v>
                </c:pt>
                <c:pt idx="4">
                  <c:v>2.4412736088549649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E2-4EDF-905E-8F93736C49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8643120"/>
        <c:axId val="598639280"/>
      </c:barChart>
      <c:catAx>
        <c:axId val="59864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7921679115108028"/>
              <c:y val="0.90697747665224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8639280"/>
        <c:crosses val="autoZero"/>
        <c:auto val="1"/>
        <c:lblAlgn val="ctr"/>
        <c:lblOffset val="100"/>
        <c:noMultiLvlLbl val="0"/>
      </c:catAx>
      <c:valAx>
        <c:axId val="598639280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</a:t>
                </a:r>
                <a:r>
                  <a:rPr lang="en-US" baseline="30000"/>
                  <a:t>+</a:t>
                </a:r>
                <a:r>
                  <a:rPr lang="en-US"/>
                  <a:t> concentration (mmol/g DW)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2.9086680713755792E-3"/>
              <c:y val="9.71395080634488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8643120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093181051939257"/>
          <c:y val="7.1864333020548593E-2"/>
          <c:w val="0.31238361249184576"/>
          <c:h val="9.5144220962017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91578869542716"/>
          <c:y val="5.2746976813694564E-2"/>
          <c:w val="0.77396584229788168"/>
          <c:h val="0.75024677354414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Figure!$B$13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B-4C11-B243-151F7635F4F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0B-4C11-B243-151F7635F4F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0B-4C11-B243-151F7635F4F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0B-4C11-B243-151F7635F4F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0B-4C11-B243-151F7635F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Figure!$D$14:$D$18</c:f>
                <c:numCache>
                  <c:formatCode>General</c:formatCode>
                  <c:ptCount val="5"/>
                  <c:pt idx="0">
                    <c:v>6.015996783458355E-2</c:v>
                  </c:pt>
                  <c:pt idx="1">
                    <c:v>3.2323226179957462E-2</c:v>
                  </c:pt>
                  <c:pt idx="2">
                    <c:v>5.6927129357584573E-2</c:v>
                  </c:pt>
                  <c:pt idx="3">
                    <c:v>7.6669704623991294E-2</c:v>
                  </c:pt>
                  <c:pt idx="4">
                    <c:v>0.10200334896310635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Figure!$A$3:$A$7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Figure!$B$14:$B$18</c:f>
              <c:numCache>
                <c:formatCode>General</c:formatCode>
                <c:ptCount val="5"/>
                <c:pt idx="0">
                  <c:v>1.921307789236103</c:v>
                </c:pt>
                <c:pt idx="1">
                  <c:v>1.4111387351954163</c:v>
                </c:pt>
                <c:pt idx="2">
                  <c:v>1.644369044916892</c:v>
                </c:pt>
                <c:pt idx="3">
                  <c:v>1.4750472513446335</c:v>
                </c:pt>
                <c:pt idx="4">
                  <c:v>1.5527135816288282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0B-4C11-B243-151F7635F4FB}"/>
            </c:ext>
          </c:extLst>
        </c:ser>
        <c:ser>
          <c:idx val="1"/>
          <c:order val="1"/>
          <c:tx>
            <c:strRef>
              <c:f>Figure!$C$13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0872146829708745E-7"/>
                  <c:y val="-1.990557008002042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607040509080002E-2"/>
                      <c:h val="8.0917465512232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A0B-4C11-B243-151F7635F4F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0B-4C11-B243-151F7635F4F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0B-4C11-B243-151F7635F4FB}"/>
                </c:ext>
              </c:extLst>
            </c:dLbl>
            <c:dLbl>
              <c:idx val="3"/>
              <c:layout>
                <c:manualLayout>
                  <c:x val="0"/>
                  <c:y val="-1.3300093571918161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0B-4C11-B243-151F7635F4FB}"/>
                </c:ext>
              </c:extLst>
            </c:dLbl>
            <c:dLbl>
              <c:idx val="4"/>
              <c:layout>
                <c:manualLayout>
                  <c:x val="-1.9438701523196646E-16"/>
                  <c:y val="-1.3300093571918161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0B-4C11-B243-151F7635F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Figure!$E$14:$E$18</c:f>
                <c:numCache>
                  <c:formatCode>General</c:formatCode>
                  <c:ptCount val="5"/>
                  <c:pt idx="0">
                    <c:v>0.15001819536221858</c:v>
                  </c:pt>
                  <c:pt idx="1">
                    <c:v>0.10627686135860953</c:v>
                  </c:pt>
                  <c:pt idx="2">
                    <c:v>0.10110976369328863</c:v>
                  </c:pt>
                  <c:pt idx="3">
                    <c:v>0.17338659405140827</c:v>
                  </c:pt>
                  <c:pt idx="4">
                    <c:v>0.16457944669898397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0.1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Figure!$A$3:$A$7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Figure!$C$14:$C$18</c:f>
              <c:numCache>
                <c:formatCode>General</c:formatCode>
                <c:ptCount val="5"/>
                <c:pt idx="0">
                  <c:v>2.0424034896462078</c:v>
                </c:pt>
                <c:pt idx="1">
                  <c:v>1.5266756550317215</c:v>
                </c:pt>
                <c:pt idx="2">
                  <c:v>1.6083648486544635</c:v>
                </c:pt>
                <c:pt idx="3">
                  <c:v>1.2101785956778588</c:v>
                </c:pt>
                <c:pt idx="4">
                  <c:v>1.6535116899121745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A0B-4C11-B243-151F7635F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9624696"/>
        <c:axId val="799625336"/>
      </c:barChart>
      <c:catAx>
        <c:axId val="799624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 </a:t>
                </a:r>
                <a:r>
                  <a:rPr lang="en-US"/>
                  <a:t>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30591220256668966"/>
              <c:y val="0.90584512046168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9625336"/>
        <c:crosses val="autoZero"/>
        <c:auto val="1"/>
        <c:lblAlgn val="ctr"/>
        <c:lblOffset val="100"/>
        <c:noMultiLvlLbl val="0"/>
      </c:catAx>
      <c:valAx>
        <c:axId val="799625336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</a:t>
                </a:r>
                <a:r>
                  <a:rPr lang="en-US" baseline="30000"/>
                  <a:t>+</a:t>
                </a:r>
                <a:r>
                  <a:rPr lang="en-US"/>
                  <a:t> concentration (mmol/g DW)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1.4805031189249007E-2"/>
              <c:y val="9.67235315139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9624696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0220501707967771"/>
          <c:y val="6.5175274156748814E-2"/>
          <c:w val="0.34735510242588619"/>
          <c:h val="9.2848004814248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604839</xdr:colOff>
      <xdr:row>1</xdr:row>
      <xdr:rowOff>166688</xdr:rowOff>
    </xdr:from>
    <xdr:to>
      <xdr:col>13</xdr:col>
      <xdr:colOff>290515</xdr:colOff>
      <xdr:row>12</xdr:row>
      <xdr:rowOff>38099</xdr:rowOff>
    </xdr:to>
    <xdr:grpSp>
      <xdr:nvGrpSpPr>
        <xdr:cNvPr id="9" name="组合 8">
          <a:extLst>
            <a:ext uri="{FF2B5EF4-FFF2-40B4-BE49-F238E27FC236}">
              <a16:creationId xmlns:a16="http://schemas.microsoft.com/office/drawing/2014/main" id="{BF9F6458-BE35-48AF-9317-938884B6B396}"/>
            </a:ext>
          </a:extLst>
        </xdr:cNvPr>
        <xdr:cNvGrpSpPr/>
      </xdr:nvGrpSpPr>
      <xdr:grpSpPr>
        <a:xfrm>
          <a:off x="4791077" y="357188"/>
          <a:ext cx="4829176" cy="1876424"/>
          <a:chOff x="4695826" y="595313"/>
          <a:chExt cx="4829176" cy="1928812"/>
        </a:xfrm>
      </xdr:grpSpPr>
      <xdr:graphicFrame macro="">
        <xdr:nvGraphicFramePr>
          <xdr:cNvPr id="2" name="图表 1">
            <a:extLst>
              <a:ext uri="{FF2B5EF4-FFF2-40B4-BE49-F238E27FC236}">
                <a16:creationId xmlns:a16="http://schemas.microsoft.com/office/drawing/2014/main" id="{CEBFCDEF-FCDE-4983-870E-8B72A158532B}"/>
              </a:ext>
            </a:extLst>
          </xdr:cNvPr>
          <xdr:cNvGraphicFramePr>
            <a:graphicFrameLocks/>
          </xdr:cNvGraphicFramePr>
        </xdr:nvGraphicFramePr>
        <xdr:xfrm>
          <a:off x="4772025" y="615045"/>
          <a:ext cx="2411413" cy="19041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图表 2">
            <a:extLst>
              <a:ext uri="{FF2B5EF4-FFF2-40B4-BE49-F238E27FC236}">
                <a16:creationId xmlns:a16="http://schemas.microsoft.com/office/drawing/2014/main" id="{BD1C0682-2DFE-45DF-8BAC-81959B8BE306}"/>
              </a:ext>
            </a:extLst>
          </xdr:cNvPr>
          <xdr:cNvGraphicFramePr>
            <a:graphicFrameLocks/>
          </xdr:cNvGraphicFramePr>
        </xdr:nvGraphicFramePr>
        <xdr:xfrm>
          <a:off x="7129465" y="610113"/>
          <a:ext cx="2395537" cy="19140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文本框 5">
            <a:extLst>
              <a:ext uri="{FF2B5EF4-FFF2-40B4-BE49-F238E27FC236}">
                <a16:creationId xmlns:a16="http://schemas.microsoft.com/office/drawing/2014/main" id="{C274CBAB-63B6-4F67-A979-B3C89F188B24}"/>
              </a:ext>
            </a:extLst>
          </xdr:cNvPr>
          <xdr:cNvSpPr txBox="1"/>
        </xdr:nvSpPr>
        <xdr:spPr>
          <a:xfrm>
            <a:off x="4695826" y="595313"/>
            <a:ext cx="342901" cy="246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 b="1">
                <a:latin typeface="Times New Roman" panose="02020603050405020304" pitchFamily="18" charset="0"/>
                <a:cs typeface="Times New Roman" panose="02020603050405020304" pitchFamily="18" charset="0"/>
              </a:rPr>
              <a:t>(a)</a:t>
            </a:r>
          </a:p>
        </xdr:txBody>
      </xdr:sp>
      <xdr:sp macro="" textlink="">
        <xdr:nvSpPr>
          <xdr:cNvPr id="7" name="文本框 6">
            <a:extLst>
              <a:ext uri="{FF2B5EF4-FFF2-40B4-BE49-F238E27FC236}">
                <a16:creationId xmlns:a16="http://schemas.microsoft.com/office/drawing/2014/main" id="{9D8D4AE4-4FBE-4CF5-9B2E-4AE5123ED41F}"/>
              </a:ext>
            </a:extLst>
          </xdr:cNvPr>
          <xdr:cNvSpPr txBox="1"/>
        </xdr:nvSpPr>
        <xdr:spPr>
          <a:xfrm>
            <a:off x="7072313" y="600247"/>
            <a:ext cx="342901" cy="246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 b="1">
                <a:latin typeface="Times New Roman" panose="02020603050405020304" pitchFamily="18" charset="0"/>
                <a:cs typeface="Times New Roman" panose="02020603050405020304" pitchFamily="18" charset="0"/>
              </a:rPr>
              <a:t>(b)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EF09-AD99-4994-9BC6-E80623AC04CB}">
  <dimension ref="A1:O84"/>
  <sheetViews>
    <sheetView tabSelected="1" zoomScale="76" zoomScaleNormal="76" workbookViewId="0">
      <selection activeCell="R47" sqref="R47"/>
    </sheetView>
  </sheetViews>
  <sheetFormatPr defaultColWidth="12.59765625" defaultRowHeight="13.15"/>
  <cols>
    <col min="1" max="1" width="12.59765625" style="3"/>
    <col min="2" max="2" width="10.59765625" style="4" customWidth="1"/>
    <col min="3" max="3" width="10.59765625" style="3" customWidth="1"/>
    <col min="4" max="4" width="10.59765625" style="5" customWidth="1"/>
    <col min="5" max="5" width="14.53125" style="3" customWidth="1"/>
    <col min="6" max="8" width="10.59765625" style="3" customWidth="1"/>
    <col min="9" max="9" width="10.59765625" style="4" customWidth="1"/>
    <col min="10" max="10" width="10.59765625" style="3" customWidth="1"/>
    <col min="11" max="11" width="10.59765625" style="5" customWidth="1"/>
    <col min="12" max="12" width="15.3984375" style="3" customWidth="1"/>
    <col min="13" max="15" width="10.59765625" style="3" customWidth="1"/>
    <col min="16" max="16384" width="12.59765625" style="3"/>
  </cols>
  <sheetData>
    <row r="1" spans="1:15" ht="29.25" customHeight="1">
      <c r="A1" s="28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8.65" customHeight="1">
      <c r="A2" s="21" t="s">
        <v>15</v>
      </c>
      <c r="B2" s="22" t="s">
        <v>10</v>
      </c>
      <c r="C2" s="21" t="s">
        <v>16</v>
      </c>
      <c r="D2" s="23" t="s">
        <v>11</v>
      </c>
      <c r="E2" s="21" t="s">
        <v>17</v>
      </c>
      <c r="F2" s="21" t="s">
        <v>9</v>
      </c>
      <c r="G2" s="21" t="s">
        <v>5</v>
      </c>
      <c r="H2" s="21" t="s">
        <v>6</v>
      </c>
      <c r="I2" s="22" t="s">
        <v>12</v>
      </c>
      <c r="J2" s="21" t="s">
        <v>18</v>
      </c>
      <c r="K2" s="23" t="s">
        <v>11</v>
      </c>
      <c r="L2" s="21" t="s">
        <v>19</v>
      </c>
      <c r="M2" s="21" t="s">
        <v>9</v>
      </c>
      <c r="N2" s="21" t="s">
        <v>5</v>
      </c>
      <c r="O2" s="21" t="s">
        <v>6</v>
      </c>
    </row>
    <row r="3" spans="1:15">
      <c r="A3" s="7">
        <v>0</v>
      </c>
      <c r="B3" s="4">
        <v>2.7</v>
      </c>
      <c r="C3" s="6">
        <f>(B3-0.2092)/22.915</f>
        <v>0.10869735980798605</v>
      </c>
      <c r="D3" s="5">
        <v>4.1300000000000003E-2</v>
      </c>
      <c r="E3" s="6">
        <f>C3*20/1000*20/D3</f>
        <v>1.052758932764998</v>
      </c>
      <c r="F3" s="7">
        <f>AVERAGE(E3:E10)</f>
        <v>1.2784707145184755</v>
      </c>
      <c r="G3" s="7">
        <f>STDEV(E3:E10)</f>
        <v>0.21410613428879038</v>
      </c>
      <c r="H3" s="7">
        <f>G3/SQRT(8)</f>
        <v>7.5697949724620628E-2</v>
      </c>
      <c r="I3" s="4">
        <v>7.5</v>
      </c>
      <c r="J3" s="6">
        <f>(I3-0.1384)/38.978</f>
        <v>0.18886551387962439</v>
      </c>
      <c r="K3" s="5">
        <v>4.1300000000000003E-2</v>
      </c>
      <c r="L3" s="6">
        <f>J3*20/1000*20/K3</f>
        <v>1.8292059455653691</v>
      </c>
      <c r="M3" s="7">
        <f>AVERAGE(L3:L10)</f>
        <v>1.921307789236103</v>
      </c>
      <c r="N3" s="7">
        <f>STDEV(L3:L10)</f>
        <v>0.17015808484719444</v>
      </c>
      <c r="O3" s="7">
        <f>N3/SQRT(8)</f>
        <v>6.015996783458355E-2</v>
      </c>
    </row>
    <row r="4" spans="1:15">
      <c r="A4" s="8"/>
      <c r="B4" s="4">
        <v>2.5</v>
      </c>
      <c r="C4" s="6">
        <f t="shared" ref="C4:C42" si="0">(B4-0.2092)/22.915</f>
        <v>9.9969452323805372E-2</v>
      </c>
      <c r="D4" s="5">
        <v>2.92E-2</v>
      </c>
      <c r="E4" s="6">
        <f t="shared" ref="E4:E42" si="1">C4*20/1000*20/D4</f>
        <v>1.3694445523808956</v>
      </c>
      <c r="F4" s="7"/>
      <c r="G4" s="7"/>
      <c r="H4" s="7"/>
      <c r="I4" s="4">
        <v>5.5</v>
      </c>
      <c r="J4" s="6">
        <f t="shared" ref="J4:J42" si="2">(I4-0.1384)/38.978</f>
        <v>0.13755451793319309</v>
      </c>
      <c r="K4" s="5">
        <v>2.92E-2</v>
      </c>
      <c r="L4" s="6">
        <f t="shared" ref="L4:L42" si="3">J4*20/1000*20/K4</f>
        <v>1.8843084648382615</v>
      </c>
      <c r="M4" s="7"/>
      <c r="N4" s="7"/>
      <c r="O4" s="7"/>
    </row>
    <row r="5" spans="1:15">
      <c r="A5" s="8"/>
      <c r="B5" s="4">
        <v>2.1</v>
      </c>
      <c r="C5" s="6">
        <f t="shared" si="0"/>
        <v>8.2513637355444036E-2</v>
      </c>
      <c r="D5" s="5">
        <v>2.47E-2</v>
      </c>
      <c r="E5" s="6">
        <f t="shared" si="1"/>
        <v>1.3362532365254096</v>
      </c>
      <c r="F5" s="7"/>
      <c r="G5" s="7"/>
      <c r="H5" s="7"/>
      <c r="I5" s="4">
        <v>4.7</v>
      </c>
      <c r="J5" s="6">
        <f t="shared" si="2"/>
        <v>0.11703011955462056</v>
      </c>
      <c r="K5" s="5">
        <v>2.47E-2</v>
      </c>
      <c r="L5" s="6">
        <f t="shared" si="3"/>
        <v>1.8952246081719928</v>
      </c>
      <c r="M5" s="7"/>
      <c r="N5" s="7"/>
      <c r="O5" s="7"/>
    </row>
    <row r="6" spans="1:15">
      <c r="A6" s="8"/>
      <c r="B6" s="4">
        <v>2</v>
      </c>
      <c r="C6" s="6">
        <f t="shared" si="0"/>
        <v>7.8149683613353699E-2</v>
      </c>
      <c r="D6" s="5">
        <v>1.9800000000000002E-2</v>
      </c>
      <c r="E6" s="6">
        <f t="shared" si="1"/>
        <v>1.5787814871384587</v>
      </c>
      <c r="F6" s="7"/>
      <c r="G6" s="7"/>
      <c r="H6" s="7"/>
      <c r="I6" s="4">
        <v>3.7</v>
      </c>
      <c r="J6" s="6">
        <f t="shared" si="2"/>
        <v>9.13746215814049E-2</v>
      </c>
      <c r="K6" s="5">
        <v>1.9800000000000002E-2</v>
      </c>
      <c r="L6" s="6">
        <f t="shared" si="3"/>
        <v>1.8459519511394931</v>
      </c>
      <c r="M6" s="7"/>
      <c r="N6" s="7"/>
      <c r="O6" s="7"/>
    </row>
    <row r="7" spans="1:15">
      <c r="A7" s="8"/>
      <c r="B7" s="4">
        <v>2.4</v>
      </c>
      <c r="C7" s="6">
        <f t="shared" si="0"/>
        <v>9.5605498581715034E-2</v>
      </c>
      <c r="D7" s="5">
        <v>2.9899999999999999E-2</v>
      </c>
      <c r="E7" s="6">
        <f t="shared" si="1"/>
        <v>1.2790033255078936</v>
      </c>
      <c r="F7" s="7"/>
      <c r="G7" s="7"/>
      <c r="H7" s="7"/>
      <c r="I7" s="4">
        <v>6.6</v>
      </c>
      <c r="J7" s="6">
        <f t="shared" si="2"/>
        <v>0.16577556570373031</v>
      </c>
      <c r="K7" s="5">
        <v>2.9899999999999999E-2</v>
      </c>
      <c r="L7" s="6">
        <f t="shared" si="3"/>
        <v>2.2177333204512415</v>
      </c>
      <c r="M7" s="7"/>
      <c r="N7" s="7"/>
      <c r="O7" s="7"/>
    </row>
    <row r="8" spans="1:15">
      <c r="A8" s="8"/>
      <c r="B8" s="4">
        <v>2.1</v>
      </c>
      <c r="C8" s="6">
        <f t="shared" si="0"/>
        <v>8.2513637355444036E-2</v>
      </c>
      <c r="D8" s="5">
        <v>2.18E-2</v>
      </c>
      <c r="E8" s="6">
        <f t="shared" si="1"/>
        <v>1.5140116945953035</v>
      </c>
      <c r="F8" s="7"/>
      <c r="G8" s="7"/>
      <c r="H8" s="7"/>
      <c r="I8" s="4">
        <v>4.7</v>
      </c>
      <c r="J8" s="6">
        <f t="shared" si="2"/>
        <v>0.11703011955462056</v>
      </c>
      <c r="K8" s="5">
        <v>2.18E-2</v>
      </c>
      <c r="L8" s="6">
        <f t="shared" si="3"/>
        <v>2.1473416432040469</v>
      </c>
      <c r="M8" s="7"/>
      <c r="N8" s="7"/>
      <c r="O8" s="7"/>
    </row>
    <row r="9" spans="1:15">
      <c r="A9" s="8"/>
      <c r="B9" s="4">
        <v>2.2999999999999998</v>
      </c>
      <c r="C9" s="6">
        <f t="shared" si="0"/>
        <v>9.1241544839624697E-2</v>
      </c>
      <c r="D9" s="5">
        <v>3.6900000000000002E-2</v>
      </c>
      <c r="E9" s="6">
        <f t="shared" si="1"/>
        <v>0.9890682367438991</v>
      </c>
      <c r="F9" s="7"/>
      <c r="G9" s="7"/>
      <c r="H9" s="7"/>
      <c r="I9" s="4">
        <v>6.7</v>
      </c>
      <c r="J9" s="6">
        <f t="shared" si="2"/>
        <v>0.16834111550105188</v>
      </c>
      <c r="K9" s="5">
        <v>3.6900000000000002E-2</v>
      </c>
      <c r="L9" s="6">
        <f t="shared" si="3"/>
        <v>1.8248359403908063</v>
      </c>
      <c r="M9" s="7"/>
      <c r="N9" s="7"/>
      <c r="O9" s="7"/>
    </row>
    <row r="10" spans="1:15">
      <c r="A10" s="8"/>
      <c r="B10" s="4">
        <v>2.8</v>
      </c>
      <c r="C10" s="6">
        <f t="shared" si="0"/>
        <v>0.11306131355007637</v>
      </c>
      <c r="D10" s="5">
        <v>4.0800000000000003E-2</v>
      </c>
      <c r="E10" s="6">
        <f t="shared" si="1"/>
        <v>1.1084442504909449</v>
      </c>
      <c r="F10" s="7"/>
      <c r="G10" s="7"/>
      <c r="H10" s="7"/>
      <c r="I10" s="4">
        <v>7</v>
      </c>
      <c r="J10" s="6">
        <f t="shared" si="2"/>
        <v>0.17603776489301656</v>
      </c>
      <c r="K10" s="5">
        <v>4.0800000000000003E-2</v>
      </c>
      <c r="L10" s="6">
        <f t="shared" si="3"/>
        <v>1.7258604401276132</v>
      </c>
      <c r="M10" s="7"/>
      <c r="N10" s="7"/>
      <c r="O10" s="7"/>
    </row>
    <row r="11" spans="1:15">
      <c r="A11" s="7">
        <v>15</v>
      </c>
      <c r="B11" s="4">
        <v>3.8</v>
      </c>
      <c r="C11" s="6">
        <f t="shared" si="0"/>
        <v>0.15670085097097972</v>
      </c>
      <c r="D11" s="5">
        <v>2.7E-2</v>
      </c>
      <c r="E11" s="6">
        <f t="shared" si="1"/>
        <v>2.3214940884589588</v>
      </c>
      <c r="F11" s="7">
        <f>AVERAGE(E11:E18)</f>
        <v>2.2324441487770881</v>
      </c>
      <c r="G11" s="7">
        <f t="shared" ref="G11" si="4">STDEV(E11:E18)</f>
        <v>0.11433899307763608</v>
      </c>
      <c r="H11" s="7">
        <f t="shared" ref="H11" si="5">G11/SQRT(8)</f>
        <v>4.0424938679619091E-2</v>
      </c>
      <c r="I11" s="4">
        <v>3.9</v>
      </c>
      <c r="J11" s="6">
        <f t="shared" si="2"/>
        <v>9.6505721176048026E-2</v>
      </c>
      <c r="K11" s="5">
        <v>2.7E-2</v>
      </c>
      <c r="L11" s="6">
        <f t="shared" si="3"/>
        <v>1.4297143877933043</v>
      </c>
      <c r="M11" s="7">
        <f t="shared" ref="M11" si="6">AVERAGE(L11:L18)</f>
        <v>1.4111387351954163</v>
      </c>
      <c r="N11" s="7">
        <f t="shared" ref="N11" si="7">STDEV(L11:L18)</f>
        <v>9.1423889686697873E-2</v>
      </c>
      <c r="O11" s="7">
        <f t="shared" ref="O11" si="8">N11/SQRT(8)</f>
        <v>3.2323226179957462E-2</v>
      </c>
    </row>
    <row r="12" spans="1:15">
      <c r="A12" s="8"/>
      <c r="B12" s="4">
        <v>3.8</v>
      </c>
      <c r="C12" s="6">
        <f t="shared" si="0"/>
        <v>0.15670085097097972</v>
      </c>
      <c r="D12" s="5">
        <v>2.6499999999999999E-2</v>
      </c>
      <c r="E12" s="6">
        <f t="shared" si="1"/>
        <v>2.3652958637129013</v>
      </c>
      <c r="F12" s="7"/>
      <c r="G12" s="7"/>
      <c r="H12" s="7"/>
      <c r="I12" s="4">
        <v>3.5</v>
      </c>
      <c r="J12" s="6">
        <f t="shared" si="2"/>
        <v>8.6243521986761759E-2</v>
      </c>
      <c r="K12" s="5">
        <v>2.6499999999999999E-2</v>
      </c>
      <c r="L12" s="6">
        <f t="shared" si="3"/>
        <v>1.3017890111209323</v>
      </c>
      <c r="M12" s="7"/>
      <c r="N12" s="7"/>
      <c r="O12" s="7"/>
    </row>
    <row r="13" spans="1:15">
      <c r="A13" s="8"/>
      <c r="B13" s="4">
        <v>4</v>
      </c>
      <c r="C13" s="6">
        <f t="shared" si="0"/>
        <v>0.16542875845516039</v>
      </c>
      <c r="D13" s="5">
        <v>3.04E-2</v>
      </c>
      <c r="E13" s="6">
        <f t="shared" si="1"/>
        <v>2.1766941901994787</v>
      </c>
      <c r="F13" s="7"/>
      <c r="G13" s="7"/>
      <c r="H13" s="7"/>
      <c r="I13" s="4">
        <v>4.7</v>
      </c>
      <c r="J13" s="6">
        <f t="shared" si="2"/>
        <v>0.11703011955462056</v>
      </c>
      <c r="K13" s="5">
        <v>3.04E-2</v>
      </c>
      <c r="L13" s="6">
        <f t="shared" si="3"/>
        <v>1.5398699941397442</v>
      </c>
      <c r="M13" s="7"/>
      <c r="N13" s="7"/>
      <c r="O13" s="7"/>
    </row>
    <row r="14" spans="1:15">
      <c r="A14" s="8"/>
      <c r="B14" s="4">
        <v>6.3</v>
      </c>
      <c r="C14" s="6">
        <f t="shared" si="0"/>
        <v>0.26579969452323804</v>
      </c>
      <c r="D14" s="5">
        <v>4.9700000000000001E-2</v>
      </c>
      <c r="E14" s="6">
        <f t="shared" si="1"/>
        <v>2.1392329539093606</v>
      </c>
      <c r="F14" s="7"/>
      <c r="G14" s="7"/>
      <c r="H14" s="7"/>
      <c r="I14" s="4">
        <v>6.5</v>
      </c>
      <c r="J14" s="6">
        <f t="shared" si="2"/>
        <v>0.16321001590640874</v>
      </c>
      <c r="K14" s="5">
        <v>4.9700000000000001E-2</v>
      </c>
      <c r="L14" s="6">
        <f t="shared" si="3"/>
        <v>1.3135614962286415</v>
      </c>
      <c r="M14" s="7"/>
      <c r="N14" s="7"/>
      <c r="O14" s="7"/>
    </row>
    <row r="15" spans="1:15">
      <c r="A15" s="8"/>
      <c r="B15" s="4">
        <v>6.7</v>
      </c>
      <c r="C15" s="6">
        <f t="shared" si="0"/>
        <v>0.28325550949159939</v>
      </c>
      <c r="D15" s="5">
        <v>5.2499999999999998E-2</v>
      </c>
      <c r="E15" s="6">
        <f t="shared" si="1"/>
        <v>2.1581372151740905</v>
      </c>
      <c r="F15" s="7"/>
      <c r="G15" s="7"/>
      <c r="H15" s="7"/>
      <c r="I15" s="4">
        <v>7.1</v>
      </c>
      <c r="J15" s="6">
        <f t="shared" si="2"/>
        <v>0.17860331469033813</v>
      </c>
      <c r="K15" s="5">
        <v>5.2499999999999998E-2</v>
      </c>
      <c r="L15" s="6">
        <f t="shared" si="3"/>
        <v>1.3607871595454333</v>
      </c>
      <c r="M15" s="7"/>
      <c r="N15" s="7"/>
      <c r="O15" s="7"/>
    </row>
    <row r="16" spans="1:15">
      <c r="A16" s="8"/>
      <c r="B16" s="4">
        <v>3.7</v>
      </c>
      <c r="C16" s="6">
        <f t="shared" si="0"/>
        <v>0.15233689722888938</v>
      </c>
      <c r="D16" s="5">
        <v>2.8500000000000001E-2</v>
      </c>
      <c r="E16" s="6">
        <f t="shared" si="1"/>
        <v>2.1380617154931842</v>
      </c>
      <c r="F16" s="7"/>
      <c r="G16" s="7"/>
      <c r="H16" s="7"/>
      <c r="I16" s="4">
        <v>4</v>
      </c>
      <c r="J16" s="6">
        <f t="shared" si="2"/>
        <v>9.9071270973369596E-2</v>
      </c>
      <c r="K16" s="5">
        <v>2.8500000000000001E-2</v>
      </c>
      <c r="L16" s="6">
        <f t="shared" si="3"/>
        <v>1.3904739785736082</v>
      </c>
      <c r="M16" s="7"/>
      <c r="N16" s="7"/>
      <c r="O16" s="7"/>
    </row>
    <row r="17" spans="1:15">
      <c r="A17" s="8"/>
      <c r="B17" s="4">
        <v>5.5</v>
      </c>
      <c r="C17" s="6">
        <f t="shared" si="0"/>
        <v>0.2308880645865154</v>
      </c>
      <c r="D17" s="5">
        <v>4.2999999999999997E-2</v>
      </c>
      <c r="E17" s="6">
        <f t="shared" si="1"/>
        <v>2.147795949642004</v>
      </c>
      <c r="F17" s="7"/>
      <c r="G17" s="7"/>
      <c r="H17" s="7"/>
      <c r="I17" s="4">
        <v>6.6</v>
      </c>
      <c r="J17" s="6">
        <f t="shared" si="2"/>
        <v>0.16577556570373031</v>
      </c>
      <c r="K17" s="5">
        <v>4.2999999999999997E-2</v>
      </c>
      <c r="L17" s="6">
        <f t="shared" si="3"/>
        <v>1.5420982856160959</v>
      </c>
      <c r="M17" s="7"/>
      <c r="N17" s="7"/>
      <c r="O17" s="7"/>
    </row>
    <row r="18" spans="1:15">
      <c r="A18" s="8"/>
      <c r="B18" s="4">
        <v>5.6</v>
      </c>
      <c r="C18" s="6">
        <f t="shared" si="0"/>
        <v>0.23525201832860571</v>
      </c>
      <c r="D18" s="5">
        <v>3.9E-2</v>
      </c>
      <c r="E18" s="6">
        <f t="shared" si="1"/>
        <v>2.4128412136267254</v>
      </c>
      <c r="F18" s="7"/>
      <c r="G18" s="7"/>
      <c r="H18" s="7"/>
      <c r="I18" s="4">
        <v>5.5</v>
      </c>
      <c r="J18" s="6">
        <f t="shared" si="2"/>
        <v>0.13755451793319309</v>
      </c>
      <c r="K18" s="5">
        <v>3.9E-2</v>
      </c>
      <c r="L18" s="6">
        <f t="shared" si="3"/>
        <v>1.4108155685455703</v>
      </c>
      <c r="M18" s="7"/>
      <c r="N18" s="7"/>
      <c r="O18" s="7"/>
    </row>
    <row r="19" spans="1:15">
      <c r="A19" s="7">
        <v>25</v>
      </c>
      <c r="B19" s="4">
        <v>5</v>
      </c>
      <c r="C19" s="6">
        <f t="shared" si="0"/>
        <v>0.20906829587606371</v>
      </c>
      <c r="D19" s="5">
        <v>3.4700000000000002E-2</v>
      </c>
      <c r="E19" s="6">
        <f t="shared" si="1"/>
        <v>2.4100091743638465</v>
      </c>
      <c r="F19" s="7">
        <f>AVERAGE(E19:E26)</f>
        <v>2.5259060104555333</v>
      </c>
      <c r="G19" s="7">
        <f t="shared" ref="G19" si="9">STDEV(E19:E26)</f>
        <v>0.27458063772825014</v>
      </c>
      <c r="H19" s="7">
        <f t="shared" ref="H19" si="10">G19/SQRT(8)</f>
        <v>9.7078915460086221E-2</v>
      </c>
      <c r="I19" s="4">
        <v>5.7</v>
      </c>
      <c r="J19" s="6">
        <f t="shared" si="2"/>
        <v>0.14268561752783621</v>
      </c>
      <c r="K19" s="5">
        <v>3.4700000000000002E-2</v>
      </c>
      <c r="L19" s="6">
        <f t="shared" si="3"/>
        <v>1.6447909801479677</v>
      </c>
      <c r="M19" s="7">
        <f t="shared" ref="M19" si="11">AVERAGE(L19:L26)</f>
        <v>1.644369044916892</v>
      </c>
      <c r="N19" s="7">
        <f t="shared" ref="N19" si="12">STDEV(L19:L26)</f>
        <v>0.16101423680892737</v>
      </c>
      <c r="O19" s="7">
        <f t="shared" ref="O19" si="13">N19/SQRT(8)</f>
        <v>5.6927129357584573E-2</v>
      </c>
    </row>
    <row r="20" spans="1:15">
      <c r="A20" s="8"/>
      <c r="B20" s="4">
        <v>5.0999999999999996</v>
      </c>
      <c r="C20" s="6">
        <f t="shared" si="0"/>
        <v>0.21343224961815405</v>
      </c>
      <c r="D20" s="5">
        <v>3.5799999999999998E-2</v>
      </c>
      <c r="E20" s="6">
        <f t="shared" si="1"/>
        <v>2.3847178728285372</v>
      </c>
      <c r="F20" s="7"/>
      <c r="G20" s="7"/>
      <c r="H20" s="7"/>
      <c r="I20" s="4">
        <v>6.9</v>
      </c>
      <c r="J20" s="6">
        <f t="shared" si="2"/>
        <v>0.17347221509569502</v>
      </c>
      <c r="K20" s="5">
        <v>3.5799999999999998E-2</v>
      </c>
      <c r="L20" s="6">
        <f t="shared" si="3"/>
        <v>1.9382370401753632</v>
      </c>
      <c r="M20" s="7"/>
      <c r="N20" s="7"/>
      <c r="O20" s="7"/>
    </row>
    <row r="21" spans="1:15">
      <c r="A21" s="8"/>
      <c r="B21" s="4">
        <v>7.2</v>
      </c>
      <c r="C21" s="6">
        <f t="shared" si="0"/>
        <v>0.30507527820205105</v>
      </c>
      <c r="D21" s="5">
        <v>4.24E-2</v>
      </c>
      <c r="E21" s="6">
        <f t="shared" si="1"/>
        <v>2.8780686622835008</v>
      </c>
      <c r="F21" s="7"/>
      <c r="G21" s="7"/>
      <c r="H21" s="7"/>
      <c r="I21" s="4">
        <v>6.7</v>
      </c>
      <c r="J21" s="6">
        <f t="shared" si="2"/>
        <v>0.16834111550105188</v>
      </c>
      <c r="K21" s="5">
        <v>4.24E-2</v>
      </c>
      <c r="L21" s="6">
        <f t="shared" si="3"/>
        <v>1.5881237311419989</v>
      </c>
      <c r="M21" s="7"/>
      <c r="N21" s="7"/>
      <c r="O21" s="7"/>
    </row>
    <row r="22" spans="1:15">
      <c r="A22" s="8"/>
      <c r="B22" s="4">
        <v>4.0999999999999996</v>
      </c>
      <c r="C22" s="6">
        <f t="shared" si="0"/>
        <v>0.1697927121972507</v>
      </c>
      <c r="D22" s="5">
        <v>3.3700000000000001E-2</v>
      </c>
      <c r="E22" s="6">
        <f t="shared" si="1"/>
        <v>2.0153437649525303</v>
      </c>
      <c r="F22" s="7"/>
      <c r="G22" s="7"/>
      <c r="H22" s="7"/>
      <c r="I22" s="4">
        <v>4.5999999999999996</v>
      </c>
      <c r="J22" s="6">
        <f t="shared" si="2"/>
        <v>0.11446456975729898</v>
      </c>
      <c r="K22" s="5">
        <v>3.3700000000000001E-2</v>
      </c>
      <c r="L22" s="6">
        <f t="shared" si="3"/>
        <v>1.358629908098504</v>
      </c>
      <c r="M22" s="7"/>
      <c r="N22" s="7"/>
      <c r="O22" s="7"/>
    </row>
    <row r="23" spans="1:15">
      <c r="A23" s="8"/>
      <c r="B23" s="4">
        <v>4.5</v>
      </c>
      <c r="C23" s="6">
        <f>(B23-0.2092)/22.915</f>
        <v>0.18724852716561205</v>
      </c>
      <c r="D23" s="5">
        <v>2.76E-2</v>
      </c>
      <c r="E23" s="6">
        <f t="shared" si="1"/>
        <v>2.7137467705161171</v>
      </c>
      <c r="F23" s="7"/>
      <c r="G23" s="7"/>
      <c r="H23" s="7"/>
      <c r="I23" s="4">
        <v>4.5999999999999996</v>
      </c>
      <c r="J23" s="6">
        <f t="shared" si="2"/>
        <v>0.11446456975729898</v>
      </c>
      <c r="K23" s="5">
        <v>2.76E-2</v>
      </c>
      <c r="L23" s="6">
        <f t="shared" si="3"/>
        <v>1.6589068080767966</v>
      </c>
      <c r="M23" s="7"/>
      <c r="N23" s="7"/>
      <c r="O23" s="7"/>
    </row>
    <row r="24" spans="1:15">
      <c r="A24" s="8"/>
      <c r="B24" s="4">
        <v>6.6</v>
      </c>
      <c r="C24" s="6">
        <f t="shared" si="0"/>
        <v>0.27889155574950902</v>
      </c>
      <c r="D24" s="5">
        <v>4.5600000000000002E-2</v>
      </c>
      <c r="E24" s="6">
        <f t="shared" si="1"/>
        <v>2.4464171556974477</v>
      </c>
      <c r="F24" s="7"/>
      <c r="G24" s="7"/>
      <c r="H24" s="7"/>
      <c r="I24" s="4">
        <v>7.8</v>
      </c>
      <c r="J24" s="6">
        <f t="shared" si="2"/>
        <v>0.1965621632715891</v>
      </c>
      <c r="K24" s="5">
        <v>4.5600000000000002E-2</v>
      </c>
      <c r="L24" s="6">
        <f t="shared" si="3"/>
        <v>1.7242295023823604</v>
      </c>
      <c r="M24" s="7"/>
      <c r="N24" s="7"/>
      <c r="O24" s="7"/>
    </row>
    <row r="25" spans="1:15">
      <c r="A25" s="8"/>
      <c r="B25" s="4">
        <v>5.5</v>
      </c>
      <c r="C25" s="6">
        <f t="shared" si="0"/>
        <v>0.2308880645865154</v>
      </c>
      <c r="D25" s="5">
        <v>3.32E-2</v>
      </c>
      <c r="E25" s="6">
        <f t="shared" si="1"/>
        <v>2.7817839106809084</v>
      </c>
      <c r="F25" s="7"/>
      <c r="G25" s="7"/>
      <c r="H25" s="7"/>
      <c r="I25" s="4">
        <v>5.5</v>
      </c>
      <c r="J25" s="6">
        <f t="shared" si="2"/>
        <v>0.13755451793319309</v>
      </c>
      <c r="K25" s="5">
        <v>3.32E-2</v>
      </c>
      <c r="L25" s="6">
        <f t="shared" si="3"/>
        <v>1.6572833485926879</v>
      </c>
      <c r="M25" s="7"/>
      <c r="N25" s="7"/>
      <c r="O25" s="7"/>
    </row>
    <row r="26" spans="1:15">
      <c r="A26" s="8"/>
      <c r="B26" s="4">
        <v>6.1</v>
      </c>
      <c r="C26" s="6">
        <f t="shared" si="0"/>
        <v>0.25707178703905736</v>
      </c>
      <c r="D26" s="5">
        <v>3.9899999999999998E-2</v>
      </c>
      <c r="E26" s="6">
        <f t="shared" si="1"/>
        <v>2.5771607723213772</v>
      </c>
      <c r="F26" s="7"/>
      <c r="G26" s="7"/>
      <c r="H26" s="7"/>
      <c r="I26" s="4">
        <v>6.3</v>
      </c>
      <c r="J26" s="6">
        <f t="shared" si="2"/>
        <v>0.1580789163117656</v>
      </c>
      <c r="K26" s="5">
        <v>3.9899999999999998E-2</v>
      </c>
      <c r="L26" s="6">
        <f t="shared" si="3"/>
        <v>1.5847510407194547</v>
      </c>
      <c r="M26" s="7"/>
      <c r="N26" s="7"/>
      <c r="O26" s="7"/>
    </row>
    <row r="27" spans="1:15">
      <c r="A27" s="7">
        <v>50</v>
      </c>
      <c r="B27" s="4">
        <v>5.7</v>
      </c>
      <c r="C27" s="6">
        <f t="shared" si="0"/>
        <v>0.23961597207069607</v>
      </c>
      <c r="D27" s="5">
        <v>3.3799999999999997E-2</v>
      </c>
      <c r="E27" s="6">
        <f t="shared" si="1"/>
        <v>2.8356919771680014</v>
      </c>
      <c r="F27" s="7">
        <f>AVERAGE(E27:E34)</f>
        <v>2.8045142322936529</v>
      </c>
      <c r="G27" s="7">
        <f>STDEV(E27:E34)</f>
        <v>0.41743756329812742</v>
      </c>
      <c r="H27" s="7">
        <f t="shared" ref="H27" si="14">G27/SQRT(8)</f>
        <v>0.14758646586504728</v>
      </c>
      <c r="I27" s="4">
        <v>4.2</v>
      </c>
      <c r="J27" s="6">
        <f t="shared" si="2"/>
        <v>0.10420237056801272</v>
      </c>
      <c r="K27" s="5">
        <v>3.3799999999999997E-2</v>
      </c>
      <c r="L27" s="6">
        <f t="shared" si="3"/>
        <v>1.2331641487338783</v>
      </c>
      <c r="M27" s="7">
        <f t="shared" ref="M27" si="15">AVERAGE(L27:L34)</f>
        <v>1.4750472513446335</v>
      </c>
      <c r="N27" s="7">
        <f>STDEV(L27:L34)</f>
        <v>0.21685467220477539</v>
      </c>
      <c r="O27" s="7">
        <f t="shared" ref="O27" si="16">N27/SQRT(8)</f>
        <v>7.6669704623991294E-2</v>
      </c>
    </row>
    <row r="28" spans="1:15">
      <c r="A28" s="8"/>
      <c r="B28" s="4">
        <v>4.2</v>
      </c>
      <c r="C28" s="6">
        <f t="shared" si="0"/>
        <v>0.17415666593934107</v>
      </c>
      <c r="D28" s="5">
        <v>2.18E-2</v>
      </c>
      <c r="E28" s="6">
        <f t="shared" si="1"/>
        <v>3.1955351548502948</v>
      </c>
      <c r="F28" s="7"/>
      <c r="G28" s="7"/>
      <c r="H28" s="7"/>
      <c r="I28" s="4">
        <v>3.2</v>
      </c>
      <c r="J28" s="6">
        <f t="shared" si="2"/>
        <v>7.8546872594797076E-2</v>
      </c>
      <c r="K28" s="5">
        <v>2.18E-2</v>
      </c>
      <c r="L28" s="6">
        <f t="shared" si="3"/>
        <v>1.4412270200880197</v>
      </c>
      <c r="M28" s="7"/>
      <c r="N28" s="7"/>
      <c r="O28" s="7"/>
    </row>
    <row r="29" spans="1:15">
      <c r="A29" s="8"/>
      <c r="B29" s="4">
        <v>7.5</v>
      </c>
      <c r="C29" s="6">
        <f t="shared" si="0"/>
        <v>0.31816713942832209</v>
      </c>
      <c r="D29" s="5">
        <v>4.4499999999999998E-2</v>
      </c>
      <c r="E29" s="6">
        <f t="shared" si="1"/>
        <v>2.8599293431759287</v>
      </c>
      <c r="F29" s="7"/>
      <c r="G29" s="7"/>
      <c r="H29" s="7"/>
      <c r="I29" s="4">
        <v>5.9</v>
      </c>
      <c r="J29" s="6">
        <f t="shared" si="2"/>
        <v>0.14781671712247935</v>
      </c>
      <c r="K29" s="5">
        <v>4.4499999999999998E-2</v>
      </c>
      <c r="L29" s="6">
        <f t="shared" si="3"/>
        <v>1.328689592112174</v>
      </c>
      <c r="M29" s="7"/>
      <c r="N29" s="7"/>
      <c r="O29" s="7"/>
    </row>
    <row r="30" spans="1:15">
      <c r="A30" s="8"/>
      <c r="B30" s="4">
        <v>6</v>
      </c>
      <c r="C30" s="6">
        <f t="shared" si="0"/>
        <v>0.25270783329696705</v>
      </c>
      <c r="D30" s="5">
        <v>3.4500000000000003E-2</v>
      </c>
      <c r="E30" s="6">
        <f t="shared" si="1"/>
        <v>2.9299458932981683</v>
      </c>
      <c r="F30" s="7"/>
      <c r="G30" s="7"/>
      <c r="H30" s="7"/>
      <c r="I30" s="4">
        <v>4.4000000000000004</v>
      </c>
      <c r="J30" s="6">
        <f t="shared" si="2"/>
        <v>0.10933347016265586</v>
      </c>
      <c r="K30" s="5">
        <v>3.4500000000000003E-2</v>
      </c>
      <c r="L30" s="6">
        <f t="shared" si="3"/>
        <v>1.2676344366684735</v>
      </c>
      <c r="M30" s="7"/>
      <c r="N30" s="7"/>
      <c r="O30" s="7"/>
    </row>
    <row r="31" spans="1:15">
      <c r="A31" s="8"/>
      <c r="B31" s="4">
        <v>5.8</v>
      </c>
      <c r="C31" s="6">
        <f t="shared" si="0"/>
        <v>0.24397992581278638</v>
      </c>
      <c r="D31" s="5">
        <v>3.5299999999999998E-2</v>
      </c>
      <c r="E31" s="6">
        <f t="shared" si="1"/>
        <v>2.7646450517029622</v>
      </c>
      <c r="F31" s="7"/>
      <c r="G31" s="7"/>
      <c r="H31" s="7"/>
      <c r="I31" s="4">
        <v>5</v>
      </c>
      <c r="J31" s="6">
        <f t="shared" si="2"/>
        <v>0.12472676894658526</v>
      </c>
      <c r="K31" s="5">
        <v>3.5299999999999998E-2</v>
      </c>
      <c r="L31" s="6">
        <f t="shared" si="3"/>
        <v>1.4133344923125808</v>
      </c>
      <c r="M31" s="7"/>
      <c r="N31" s="7"/>
      <c r="O31" s="7"/>
    </row>
    <row r="32" spans="1:15">
      <c r="A32" s="8"/>
      <c r="B32" s="4">
        <v>7</v>
      </c>
      <c r="C32" s="6">
        <f t="shared" si="0"/>
        <v>0.29634737071787037</v>
      </c>
      <c r="D32" s="5">
        <v>4.7E-2</v>
      </c>
      <c r="E32" s="6">
        <f t="shared" si="1"/>
        <v>2.5221052827052794</v>
      </c>
      <c r="F32" s="7"/>
      <c r="G32" s="7"/>
      <c r="H32" s="7"/>
      <c r="I32" s="4">
        <v>7.2</v>
      </c>
      <c r="J32" s="6">
        <f t="shared" si="2"/>
        <v>0.1811688644876597</v>
      </c>
      <c r="K32" s="5">
        <v>4.7E-2</v>
      </c>
      <c r="L32" s="6">
        <f t="shared" si="3"/>
        <v>1.5418626764907206</v>
      </c>
      <c r="M32" s="7"/>
      <c r="N32" s="7"/>
      <c r="O32" s="7"/>
    </row>
    <row r="33" spans="1:15">
      <c r="A33" s="8"/>
      <c r="B33" s="4">
        <v>4.3</v>
      </c>
      <c r="C33" s="6">
        <f t="shared" si="0"/>
        <v>0.17852061968143138</v>
      </c>
      <c r="D33" s="5">
        <v>3.5999999999999997E-2</v>
      </c>
      <c r="E33" s="6">
        <f t="shared" si="1"/>
        <v>1.9835624409047932</v>
      </c>
      <c r="F33" s="7"/>
      <c r="G33" s="7"/>
      <c r="H33" s="7"/>
      <c r="I33" s="4">
        <v>6.3</v>
      </c>
      <c r="J33" s="6">
        <f t="shared" si="2"/>
        <v>0.1580789163117656</v>
      </c>
      <c r="K33" s="5">
        <v>3.5999999999999997E-2</v>
      </c>
      <c r="L33" s="6">
        <f t="shared" si="3"/>
        <v>1.7564324034640624</v>
      </c>
      <c r="M33" s="7"/>
      <c r="N33" s="7"/>
      <c r="O33" s="7"/>
    </row>
    <row r="34" spans="1:15">
      <c r="A34" s="8"/>
      <c r="B34" s="4">
        <v>5.9</v>
      </c>
      <c r="C34" s="6">
        <f t="shared" si="0"/>
        <v>0.24834387955487675</v>
      </c>
      <c r="D34" s="5">
        <v>2.9700000000000001E-2</v>
      </c>
      <c r="E34" s="6">
        <f t="shared" si="1"/>
        <v>3.3446987145437941</v>
      </c>
      <c r="F34" s="7"/>
      <c r="G34" s="7"/>
      <c r="H34" s="7"/>
      <c r="I34" s="4">
        <v>5.4</v>
      </c>
      <c r="J34" s="6">
        <f t="shared" si="2"/>
        <v>0.13498896813587152</v>
      </c>
      <c r="K34" s="5">
        <v>2.9700000000000001E-2</v>
      </c>
      <c r="L34" s="6">
        <f t="shared" si="3"/>
        <v>1.8180332408871585</v>
      </c>
      <c r="M34" s="7"/>
      <c r="N34" s="7"/>
      <c r="O34" s="7"/>
    </row>
    <row r="35" spans="1:15">
      <c r="A35" s="9">
        <v>100</v>
      </c>
      <c r="B35" s="10">
        <v>3.3</v>
      </c>
      <c r="C35" s="11">
        <f t="shared" si="0"/>
        <v>0.13488108226052803</v>
      </c>
      <c r="D35" s="12">
        <v>2.3699999999999999E-2</v>
      </c>
      <c r="E35" s="11">
        <f t="shared" si="1"/>
        <v>2.2764739622030041</v>
      </c>
      <c r="F35" s="9">
        <f>AVERAGE(E35:E42)</f>
        <v>2.5832304731207136</v>
      </c>
      <c r="G35" s="9">
        <f>STDEV(E35:E42)</f>
        <v>0.57532171366590679</v>
      </c>
      <c r="H35" s="9">
        <f t="shared" ref="H35" si="17">G35/SQRT(8)</f>
        <v>0.20340694254851394</v>
      </c>
      <c r="I35" s="10">
        <v>2.8</v>
      </c>
      <c r="J35" s="11">
        <f t="shared" si="2"/>
        <v>6.8284673405510796E-2</v>
      </c>
      <c r="K35" s="12">
        <v>2.3699999999999999E-2</v>
      </c>
      <c r="L35" s="11">
        <f t="shared" si="3"/>
        <v>1.1524839393335156</v>
      </c>
      <c r="M35" s="9">
        <f>AVERAGE(L35:L42)</f>
        <v>1.5527135816288282</v>
      </c>
      <c r="N35" s="9">
        <f>STDEV(L35:L42)</f>
        <v>0.28850903902220121</v>
      </c>
      <c r="O35" s="9">
        <f t="shared" ref="O35" si="18">N35/SQRT(8)</f>
        <v>0.10200334896310635</v>
      </c>
    </row>
    <row r="36" spans="1:15">
      <c r="A36" s="13"/>
      <c r="B36" s="10">
        <v>4.4000000000000004</v>
      </c>
      <c r="C36" s="11">
        <f t="shared" si="0"/>
        <v>0.18288457342352174</v>
      </c>
      <c r="D36" s="12">
        <v>4.3099999999999999E-2</v>
      </c>
      <c r="E36" s="11">
        <f t="shared" si="1"/>
        <v>1.6973046257403408</v>
      </c>
      <c r="F36" s="9"/>
      <c r="G36" s="9"/>
      <c r="H36" s="9"/>
      <c r="I36" s="10">
        <v>4.5999999999999996</v>
      </c>
      <c r="J36" s="11">
        <f t="shared" si="2"/>
        <v>0.11446456975729898</v>
      </c>
      <c r="K36" s="12">
        <v>4.3099999999999999E-2</v>
      </c>
      <c r="L36" s="11">
        <f t="shared" si="3"/>
        <v>1.0623161926431459</v>
      </c>
      <c r="M36" s="9"/>
      <c r="N36" s="9"/>
      <c r="O36" s="9"/>
    </row>
    <row r="37" spans="1:15">
      <c r="A37" s="13"/>
      <c r="B37" s="10">
        <v>4.4000000000000004</v>
      </c>
      <c r="C37" s="11">
        <f t="shared" si="0"/>
        <v>0.18288457342352174</v>
      </c>
      <c r="D37" s="12">
        <v>3.4099999999999998E-2</v>
      </c>
      <c r="E37" s="11">
        <f t="shared" si="1"/>
        <v>2.1452735885457095</v>
      </c>
      <c r="F37" s="9"/>
      <c r="G37" s="9"/>
      <c r="H37" s="9"/>
      <c r="I37" s="10">
        <v>5.8</v>
      </c>
      <c r="J37" s="11">
        <f t="shared" si="2"/>
        <v>0.14525116732515778</v>
      </c>
      <c r="K37" s="12">
        <v>3.4099999999999998E-2</v>
      </c>
      <c r="L37" s="11">
        <f t="shared" si="3"/>
        <v>1.7038260096792701</v>
      </c>
      <c r="M37" s="9"/>
      <c r="N37" s="9"/>
      <c r="O37" s="9"/>
    </row>
    <row r="38" spans="1:15">
      <c r="A38" s="13"/>
      <c r="B38" s="10">
        <v>6.1</v>
      </c>
      <c r="C38" s="11">
        <f t="shared" si="0"/>
        <v>0.25707178703905736</v>
      </c>
      <c r="D38" s="12">
        <v>3.9300000000000002E-2</v>
      </c>
      <c r="E38" s="11">
        <f t="shared" si="1"/>
        <v>2.6165067383110165</v>
      </c>
      <c r="F38" s="9"/>
      <c r="G38" s="9"/>
      <c r="H38" s="9"/>
      <c r="I38" s="10">
        <v>6.8</v>
      </c>
      <c r="J38" s="11">
        <f t="shared" si="2"/>
        <v>0.17090666529837342</v>
      </c>
      <c r="K38" s="12">
        <v>3.9300000000000002E-2</v>
      </c>
      <c r="L38" s="11">
        <f t="shared" si="3"/>
        <v>1.7395080437493478</v>
      </c>
      <c r="M38" s="9"/>
      <c r="N38" s="9"/>
      <c r="O38" s="9"/>
    </row>
    <row r="39" spans="1:15">
      <c r="A39" s="13"/>
      <c r="B39" s="10">
        <v>4.3</v>
      </c>
      <c r="C39" s="11">
        <f t="shared" si="0"/>
        <v>0.17852061968143138</v>
      </c>
      <c r="D39" s="12">
        <v>2.6200000000000001E-2</v>
      </c>
      <c r="E39" s="11">
        <f t="shared" si="1"/>
        <v>2.7255056439913186</v>
      </c>
      <c r="F39" s="9"/>
      <c r="G39" s="9"/>
      <c r="H39" s="9"/>
      <c r="I39" s="10">
        <v>4.5</v>
      </c>
      <c r="J39" s="11">
        <f t="shared" si="2"/>
        <v>0.11189901995997742</v>
      </c>
      <c r="K39" s="12">
        <v>2.6200000000000001E-2</v>
      </c>
      <c r="L39" s="11">
        <f t="shared" si="3"/>
        <v>1.7083819841217927</v>
      </c>
      <c r="M39" s="9"/>
      <c r="N39" s="9"/>
      <c r="O39" s="9"/>
    </row>
    <row r="40" spans="1:15">
      <c r="A40" s="13"/>
      <c r="B40" s="10">
        <v>4.0999999999999996</v>
      </c>
      <c r="C40" s="11">
        <f t="shared" si="0"/>
        <v>0.1697927121972507</v>
      </c>
      <c r="D40" s="12">
        <v>2.6200000000000001E-2</v>
      </c>
      <c r="E40" s="11">
        <f t="shared" si="1"/>
        <v>2.5922551480496288</v>
      </c>
      <c r="F40" s="9"/>
      <c r="G40" s="9"/>
      <c r="H40" s="9"/>
      <c r="I40" s="10">
        <v>4.3</v>
      </c>
      <c r="J40" s="11">
        <f t="shared" si="2"/>
        <v>0.10676792036533429</v>
      </c>
      <c r="K40" s="12">
        <v>2.6200000000000001E-2</v>
      </c>
      <c r="L40" s="11">
        <f t="shared" si="3"/>
        <v>1.6300445857302943</v>
      </c>
      <c r="M40" s="9"/>
      <c r="N40" s="9"/>
      <c r="O40" s="9"/>
    </row>
    <row r="41" spans="1:15">
      <c r="A41" s="13"/>
      <c r="B41" s="10">
        <v>3.7</v>
      </c>
      <c r="C41" s="11">
        <f t="shared" si="0"/>
        <v>0.15233689722888938</v>
      </c>
      <c r="D41" s="12">
        <v>1.6899999999999998E-2</v>
      </c>
      <c r="E41" s="11">
        <f t="shared" si="1"/>
        <v>3.6056070350032998</v>
      </c>
      <c r="F41" s="9"/>
      <c r="G41" s="9"/>
      <c r="H41" s="9"/>
      <c r="I41" s="10">
        <v>3.2</v>
      </c>
      <c r="J41" s="11">
        <f t="shared" si="2"/>
        <v>7.8546872594797076E-2</v>
      </c>
      <c r="K41" s="12">
        <v>1.6899999999999998E-2</v>
      </c>
      <c r="L41" s="11">
        <f t="shared" si="3"/>
        <v>1.8590975762082149</v>
      </c>
      <c r="M41" s="9"/>
      <c r="N41" s="9"/>
      <c r="O41" s="9"/>
    </row>
    <row r="42" spans="1:15">
      <c r="A42" s="14"/>
      <c r="B42" s="15">
        <v>6.6</v>
      </c>
      <c r="C42" s="16">
        <f t="shared" si="0"/>
        <v>0.27889155574950902</v>
      </c>
      <c r="D42" s="17">
        <v>3.7100000000000001E-2</v>
      </c>
      <c r="E42" s="16">
        <f t="shared" si="1"/>
        <v>3.0069170431213914</v>
      </c>
      <c r="F42" s="18"/>
      <c r="G42" s="18"/>
      <c r="H42" s="18"/>
      <c r="I42" s="15">
        <v>5.8</v>
      </c>
      <c r="J42" s="16">
        <f t="shared" si="2"/>
        <v>0.14525116732515778</v>
      </c>
      <c r="K42" s="17">
        <v>3.7100000000000001E-2</v>
      </c>
      <c r="L42" s="16">
        <f t="shared" si="3"/>
        <v>1.5660503215650432</v>
      </c>
      <c r="M42" s="18"/>
      <c r="N42" s="18"/>
      <c r="O42" s="18"/>
    </row>
    <row r="43" spans="1:15" s="24" customFormat="1" ht="41.35" customHeight="1">
      <c r="A43" s="19" t="s">
        <v>13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35.25" customHeight="1">
      <c r="A44" s="25" t="s">
        <v>15</v>
      </c>
      <c r="B44" s="26" t="s">
        <v>10</v>
      </c>
      <c r="C44" s="25" t="s">
        <v>16</v>
      </c>
      <c r="D44" s="27" t="s">
        <v>11</v>
      </c>
      <c r="E44" s="25" t="s">
        <v>17</v>
      </c>
      <c r="F44" s="25" t="s">
        <v>9</v>
      </c>
      <c r="G44" s="25" t="s">
        <v>5</v>
      </c>
      <c r="H44" s="25" t="s">
        <v>6</v>
      </c>
      <c r="I44" s="26" t="s">
        <v>12</v>
      </c>
      <c r="J44" s="25" t="s">
        <v>18</v>
      </c>
      <c r="K44" s="27" t="s">
        <v>11</v>
      </c>
      <c r="L44" s="25" t="s">
        <v>19</v>
      </c>
      <c r="M44" s="25" t="s">
        <v>9</v>
      </c>
      <c r="N44" s="25" t="s">
        <v>5</v>
      </c>
      <c r="O44" s="25" t="s">
        <v>6</v>
      </c>
    </row>
    <row r="45" spans="1:15">
      <c r="A45" s="7">
        <v>0</v>
      </c>
      <c r="B45" s="4">
        <v>1.4</v>
      </c>
      <c r="C45" s="6">
        <f>(B45-0.2092)/22.915</f>
        <v>5.1965961160811688E-2</v>
      </c>
      <c r="D45" s="5">
        <v>1.26E-2</v>
      </c>
      <c r="E45" s="6">
        <f>C45*10/1000*10/D45</f>
        <v>0.4124282631810452</v>
      </c>
      <c r="F45" s="7">
        <f>AVERAGE(E45:E52)</f>
        <v>0.78422555647942493</v>
      </c>
      <c r="G45" s="7">
        <f>STDEV(E45:E52)</f>
        <v>0.26811480187522696</v>
      </c>
      <c r="H45" s="7">
        <f>G45/SQRT(8)</f>
        <v>9.4792897271230317E-2</v>
      </c>
      <c r="I45" s="4">
        <v>8.3000000000000007</v>
      </c>
      <c r="J45" s="6">
        <f>(I45-0.1384)/38.978</f>
        <v>0.20938991225819692</v>
      </c>
      <c r="K45" s="5">
        <v>1.26E-2</v>
      </c>
      <c r="L45" s="6">
        <f>J45*10/1000*10/K45</f>
        <v>1.6618247004618802</v>
      </c>
      <c r="M45" s="7">
        <f>AVERAGE(L45:L52)</f>
        <v>2.0424034896462078</v>
      </c>
      <c r="N45" s="7">
        <f>STDEV(L45:L52)</f>
        <v>0.42431553296797214</v>
      </c>
      <c r="O45" s="7">
        <f>N45/SQRT(8)</f>
        <v>0.15001819536221858</v>
      </c>
    </row>
    <row r="46" spans="1:15">
      <c r="A46" s="8"/>
      <c r="B46" s="4">
        <v>1.5</v>
      </c>
      <c r="C46" s="6">
        <f t="shared" ref="C46:C84" si="19">(B46-0.2092)/22.915</f>
        <v>5.6329914902902026E-2</v>
      </c>
      <c r="D46" s="5">
        <v>7.9000000000000008E-3</v>
      </c>
      <c r="E46" s="6">
        <f t="shared" ref="E46:E84" si="20">C46*10/1000*10/D46</f>
        <v>0.71303689750508881</v>
      </c>
      <c r="F46" s="7"/>
      <c r="G46" s="7"/>
      <c r="H46" s="7"/>
      <c r="I46" s="4">
        <v>6.5</v>
      </c>
      <c r="J46" s="6">
        <f t="shared" ref="J46:J84" si="21">(I46-0.1384)/38.978</f>
        <v>0.16321001590640874</v>
      </c>
      <c r="K46" s="5">
        <v>7.9000000000000008E-3</v>
      </c>
      <c r="L46" s="6">
        <f t="shared" ref="L46:L84" si="22">J46*10/1000*10/K46</f>
        <v>2.0659495684355531</v>
      </c>
      <c r="M46" s="7"/>
      <c r="N46" s="7"/>
      <c r="O46" s="7"/>
    </row>
    <row r="47" spans="1:15">
      <c r="A47" s="8"/>
      <c r="B47" s="4">
        <v>1.7</v>
      </c>
      <c r="C47" s="6">
        <f t="shared" si="19"/>
        <v>6.50578223870827E-2</v>
      </c>
      <c r="D47" s="5">
        <v>6.3E-3</v>
      </c>
      <c r="E47" s="6">
        <f t="shared" si="20"/>
        <v>1.0326638474140111</v>
      </c>
      <c r="F47" s="7"/>
      <c r="G47" s="7"/>
      <c r="H47" s="7"/>
      <c r="I47" s="4">
        <v>7.5</v>
      </c>
      <c r="J47" s="6">
        <f t="shared" si="21"/>
        <v>0.18886551387962439</v>
      </c>
      <c r="K47" s="5">
        <v>6.3E-3</v>
      </c>
      <c r="L47" s="6">
        <f t="shared" si="22"/>
        <v>2.9978652996765773</v>
      </c>
      <c r="M47" s="7"/>
      <c r="N47" s="7"/>
      <c r="O47" s="7"/>
    </row>
    <row r="48" spans="1:15">
      <c r="A48" s="8"/>
      <c r="B48" s="4">
        <v>1.8</v>
      </c>
      <c r="C48" s="6">
        <f t="shared" si="19"/>
        <v>6.9421776129173038E-2</v>
      </c>
      <c r="D48" s="5">
        <v>5.5999999999999999E-3</v>
      </c>
      <c r="E48" s="6">
        <f t="shared" si="20"/>
        <v>1.239674573735233</v>
      </c>
      <c r="F48" s="7"/>
      <c r="G48" s="7"/>
      <c r="H48" s="7"/>
      <c r="I48" s="4">
        <v>3.8</v>
      </c>
      <c r="J48" s="6">
        <f t="shared" si="21"/>
        <v>9.3940171378726456E-2</v>
      </c>
      <c r="K48" s="5">
        <v>5.5999999999999999E-3</v>
      </c>
      <c r="L48" s="6">
        <f t="shared" si="22"/>
        <v>1.677503060334401</v>
      </c>
      <c r="M48" s="7"/>
      <c r="N48" s="7"/>
      <c r="O48" s="7"/>
    </row>
    <row r="49" spans="1:15">
      <c r="A49" s="8"/>
      <c r="B49" s="4">
        <v>1.9</v>
      </c>
      <c r="C49" s="6">
        <f t="shared" si="19"/>
        <v>7.3785729871263361E-2</v>
      </c>
      <c r="D49" s="5">
        <v>8.5000000000000006E-3</v>
      </c>
      <c r="E49" s="6">
        <f t="shared" si="20"/>
        <v>0.8680674102501571</v>
      </c>
      <c r="F49" s="7"/>
      <c r="G49" s="7"/>
      <c r="H49" s="7"/>
      <c r="I49" s="4">
        <v>7</v>
      </c>
      <c r="J49" s="6">
        <f t="shared" si="21"/>
        <v>0.17603776489301656</v>
      </c>
      <c r="K49" s="5">
        <v>8.5000000000000006E-3</v>
      </c>
      <c r="L49" s="6">
        <f t="shared" si="22"/>
        <v>2.0710325281531361</v>
      </c>
      <c r="M49" s="7"/>
      <c r="N49" s="7"/>
      <c r="O49" s="7"/>
    </row>
    <row r="50" spans="1:15">
      <c r="A50" s="8"/>
      <c r="B50" s="4">
        <v>1.5</v>
      </c>
      <c r="C50" s="6">
        <f t="shared" si="19"/>
        <v>5.6329914902902026E-2</v>
      </c>
      <c r="D50" s="5">
        <v>6.7000000000000002E-3</v>
      </c>
      <c r="E50" s="6">
        <f t="shared" si="20"/>
        <v>0.84074499855077645</v>
      </c>
      <c r="F50" s="7"/>
      <c r="G50" s="7"/>
      <c r="H50" s="7"/>
      <c r="I50" s="4">
        <v>5.0999999999999996</v>
      </c>
      <c r="J50" s="6">
        <f t="shared" si="21"/>
        <v>0.12729231874390681</v>
      </c>
      <c r="K50" s="5">
        <v>6.7000000000000002E-3</v>
      </c>
      <c r="L50" s="6">
        <f t="shared" si="22"/>
        <v>1.8998853543866687</v>
      </c>
      <c r="M50" s="7"/>
      <c r="N50" s="7"/>
      <c r="O50" s="7"/>
    </row>
    <row r="51" spans="1:15">
      <c r="A51" s="8"/>
      <c r="B51" s="4">
        <v>1.7</v>
      </c>
      <c r="C51" s="6">
        <f t="shared" si="19"/>
        <v>6.50578223870827E-2</v>
      </c>
      <c r="D51" s="5">
        <v>1.11E-2</v>
      </c>
      <c r="E51" s="6">
        <f t="shared" si="20"/>
        <v>0.58610650799173603</v>
      </c>
      <c r="F51" s="7"/>
      <c r="G51" s="7"/>
      <c r="H51" s="7"/>
      <c r="I51" s="4">
        <v>8.1</v>
      </c>
      <c r="J51" s="6">
        <f t="shared" si="21"/>
        <v>0.20425881266355378</v>
      </c>
      <c r="K51" s="5">
        <v>1.11E-2</v>
      </c>
      <c r="L51" s="6">
        <f t="shared" si="22"/>
        <v>1.8401694834554392</v>
      </c>
      <c r="M51" s="7"/>
      <c r="N51" s="7"/>
      <c r="O51" s="7"/>
    </row>
    <row r="52" spans="1:15">
      <c r="A52" s="8"/>
      <c r="B52" s="4">
        <v>2.1</v>
      </c>
      <c r="C52" s="6">
        <f t="shared" si="19"/>
        <v>8.2513637355444036E-2</v>
      </c>
      <c r="D52" s="5">
        <v>1.4200000000000001E-2</v>
      </c>
      <c r="E52" s="6">
        <f t="shared" si="20"/>
        <v>0.58108195320735234</v>
      </c>
      <c r="F52" s="7"/>
      <c r="G52" s="7"/>
      <c r="H52" s="7"/>
      <c r="I52" s="4">
        <v>11.9</v>
      </c>
      <c r="J52" s="6">
        <f t="shared" si="21"/>
        <v>0.30174970496177328</v>
      </c>
      <c r="K52" s="5">
        <v>1.4200000000000001E-2</v>
      </c>
      <c r="L52" s="6">
        <f t="shared" si="22"/>
        <v>2.1249979222660089</v>
      </c>
      <c r="M52" s="7"/>
      <c r="N52" s="7"/>
      <c r="O52" s="7"/>
    </row>
    <row r="53" spans="1:15">
      <c r="A53" s="7">
        <v>15</v>
      </c>
      <c r="B53" s="4">
        <v>3.2</v>
      </c>
      <c r="C53" s="6">
        <f t="shared" si="19"/>
        <v>0.13051712851843772</v>
      </c>
      <c r="D53" s="5">
        <v>9.1000000000000004E-3</v>
      </c>
      <c r="E53" s="6">
        <f t="shared" si="20"/>
        <v>1.4342541595432714</v>
      </c>
      <c r="F53" s="7">
        <f>AVERAGE(E53:E60)</f>
        <v>1.8278657127278637</v>
      </c>
      <c r="G53" s="7">
        <f t="shared" ref="G53" si="23">STDEV(E53:E60)</f>
        <v>0.30654856875729475</v>
      </c>
      <c r="H53" s="7">
        <f t="shared" ref="H53" si="24">G53/SQRT(8)</f>
        <v>0.10838128586565686</v>
      </c>
      <c r="I53" s="4">
        <v>5.2</v>
      </c>
      <c r="J53" s="6">
        <f t="shared" si="21"/>
        <v>0.12985786854122838</v>
      </c>
      <c r="K53" s="5">
        <v>9.1000000000000004E-3</v>
      </c>
      <c r="L53" s="6">
        <f t="shared" si="22"/>
        <v>1.4270095444091031</v>
      </c>
      <c r="M53" s="7">
        <f t="shared" ref="M53" si="25">AVERAGE(L53:L60)</f>
        <v>1.5266756550317215</v>
      </c>
      <c r="N53" s="7">
        <f t="shared" ref="N53" si="26">STDEV(L53:L60)</f>
        <v>0.30059635739958146</v>
      </c>
      <c r="O53" s="7">
        <f t="shared" ref="O53" si="27">N53/SQRT(8)</f>
        <v>0.10627686135860953</v>
      </c>
    </row>
    <row r="54" spans="1:15" ht="13.15" customHeight="1">
      <c r="A54" s="8"/>
      <c r="B54" s="4">
        <v>3.4</v>
      </c>
      <c r="C54" s="6">
        <f t="shared" si="19"/>
        <v>0.13924503600261837</v>
      </c>
      <c r="D54" s="5">
        <v>8.5000000000000006E-3</v>
      </c>
      <c r="E54" s="6">
        <f t="shared" si="20"/>
        <v>1.6381768941484514</v>
      </c>
      <c r="F54" s="7"/>
      <c r="G54" s="7"/>
      <c r="H54" s="7"/>
      <c r="I54" s="4">
        <v>4.2</v>
      </c>
      <c r="J54" s="6">
        <f t="shared" si="21"/>
        <v>0.10420237056801272</v>
      </c>
      <c r="K54" s="5">
        <v>8.5000000000000006E-3</v>
      </c>
      <c r="L54" s="6">
        <f t="shared" si="22"/>
        <v>1.2259102419766199</v>
      </c>
      <c r="M54" s="7"/>
      <c r="N54" s="7"/>
      <c r="O54" s="7"/>
    </row>
    <row r="55" spans="1:15" ht="13.15" customHeight="1">
      <c r="A55" s="8"/>
      <c r="B55" s="4">
        <v>3.4</v>
      </c>
      <c r="C55" s="6">
        <f t="shared" si="19"/>
        <v>0.13924503600261837</v>
      </c>
      <c r="D55" s="5">
        <v>8.3000000000000001E-3</v>
      </c>
      <c r="E55" s="6">
        <f t="shared" si="20"/>
        <v>1.677651036176125</v>
      </c>
      <c r="F55" s="7"/>
      <c r="G55" s="7"/>
      <c r="H55" s="7"/>
      <c r="I55" s="4">
        <v>5.9</v>
      </c>
      <c r="J55" s="6">
        <f t="shared" si="21"/>
        <v>0.14781671712247935</v>
      </c>
      <c r="K55" s="5">
        <v>8.3000000000000001E-3</v>
      </c>
      <c r="L55" s="6">
        <f t="shared" si="22"/>
        <v>1.7809243026804742</v>
      </c>
      <c r="M55" s="7"/>
      <c r="N55" s="7"/>
      <c r="O55" s="7"/>
    </row>
    <row r="56" spans="1:15" ht="13.15" customHeight="1">
      <c r="A56" s="8"/>
      <c r="B56" s="4">
        <v>6.7</v>
      </c>
      <c r="C56" s="6">
        <f t="shared" si="19"/>
        <v>0.28325550949159939</v>
      </c>
      <c r="D56" s="5">
        <v>1.46E-2</v>
      </c>
      <c r="E56" s="6">
        <f t="shared" si="20"/>
        <v>1.9401062293945164</v>
      </c>
      <c r="F56" s="7"/>
      <c r="G56" s="7"/>
      <c r="H56" s="7"/>
      <c r="I56" s="4">
        <v>7.8</v>
      </c>
      <c r="J56" s="6">
        <f t="shared" si="21"/>
        <v>0.1965621632715891</v>
      </c>
      <c r="K56" s="5">
        <v>1.46E-2</v>
      </c>
      <c r="L56" s="6">
        <f t="shared" si="22"/>
        <v>1.3463161867917059</v>
      </c>
      <c r="M56" s="7"/>
      <c r="N56" s="7"/>
      <c r="O56" s="7"/>
    </row>
    <row r="57" spans="1:15" ht="13.15" customHeight="1">
      <c r="A57" s="8"/>
      <c r="B57" s="4">
        <v>6.3</v>
      </c>
      <c r="C57" s="6">
        <f>(B57-0.2092)/22.915</f>
        <v>0.26579969452323804</v>
      </c>
      <c r="D57" s="5">
        <v>1.52E-2</v>
      </c>
      <c r="E57" s="6">
        <f t="shared" si="20"/>
        <v>1.7486822008107767</v>
      </c>
      <c r="F57" s="7"/>
      <c r="G57" s="7"/>
      <c r="H57" s="7"/>
      <c r="I57" s="4">
        <v>7.1</v>
      </c>
      <c r="J57" s="6">
        <f t="shared" si="21"/>
        <v>0.17860331469033813</v>
      </c>
      <c r="K57" s="5">
        <v>1.52E-2</v>
      </c>
      <c r="L57" s="6">
        <f t="shared" si="22"/>
        <v>1.1750218071732772</v>
      </c>
      <c r="M57" s="7"/>
      <c r="N57" s="7"/>
      <c r="O57" s="7"/>
    </row>
    <row r="58" spans="1:15" ht="13.15" customHeight="1">
      <c r="A58" s="8"/>
      <c r="B58" s="4">
        <v>3.9</v>
      </c>
      <c r="C58" s="6">
        <f t="shared" si="19"/>
        <v>0.16106480471307005</v>
      </c>
      <c r="D58" s="5">
        <v>9.7999999999999997E-3</v>
      </c>
      <c r="E58" s="6">
        <f t="shared" si="20"/>
        <v>1.6435184154394906</v>
      </c>
      <c r="F58" s="7"/>
      <c r="G58" s="7"/>
      <c r="H58" s="7"/>
      <c r="I58" s="4">
        <v>7.9</v>
      </c>
      <c r="J58" s="6">
        <f t="shared" si="21"/>
        <v>0.19912771306891067</v>
      </c>
      <c r="K58" s="5">
        <v>9.7999999999999997E-3</v>
      </c>
      <c r="L58" s="6">
        <f t="shared" si="22"/>
        <v>2.0319154394786803</v>
      </c>
      <c r="M58" s="7"/>
      <c r="N58" s="7"/>
      <c r="O58" s="7"/>
    </row>
    <row r="59" spans="1:15" ht="13.15" customHeight="1">
      <c r="A59" s="8"/>
      <c r="B59" s="4">
        <v>6.7</v>
      </c>
      <c r="C59" s="6">
        <f t="shared" si="19"/>
        <v>0.28325550949159939</v>
      </c>
      <c r="D59" s="5">
        <v>1.2500000000000001E-2</v>
      </c>
      <c r="E59" s="6">
        <f t="shared" si="20"/>
        <v>2.2660440759327951</v>
      </c>
      <c r="F59" s="7"/>
      <c r="G59" s="7"/>
      <c r="H59" s="7"/>
      <c r="I59" s="4">
        <v>7.3</v>
      </c>
      <c r="J59" s="6">
        <f t="shared" si="21"/>
        <v>0.18373441428498127</v>
      </c>
      <c r="K59" s="5">
        <v>1.2500000000000001E-2</v>
      </c>
      <c r="L59" s="6">
        <f t="shared" si="22"/>
        <v>1.46987531427985</v>
      </c>
      <c r="M59" s="7"/>
      <c r="N59" s="7"/>
      <c r="O59" s="7"/>
    </row>
    <row r="60" spans="1:15" ht="13.15" customHeight="1">
      <c r="A60" s="8"/>
      <c r="B60" s="4">
        <v>4.9000000000000004</v>
      </c>
      <c r="C60" s="6">
        <f t="shared" si="19"/>
        <v>0.2047043421339734</v>
      </c>
      <c r="D60" s="5">
        <v>8.9999999999999993E-3</v>
      </c>
      <c r="E60" s="6">
        <f t="shared" si="20"/>
        <v>2.2744926903774823</v>
      </c>
      <c r="F60" s="7"/>
      <c r="G60" s="7"/>
      <c r="H60" s="7"/>
      <c r="I60" s="4">
        <v>6.3</v>
      </c>
      <c r="J60" s="6">
        <f t="shared" si="21"/>
        <v>0.1580789163117656</v>
      </c>
      <c r="K60" s="5">
        <v>8.9999999999999993E-3</v>
      </c>
      <c r="L60" s="6">
        <f t="shared" si="22"/>
        <v>1.7564324034640624</v>
      </c>
      <c r="M60" s="7"/>
      <c r="N60" s="7"/>
      <c r="O60" s="7"/>
    </row>
    <row r="61" spans="1:15">
      <c r="A61" s="7">
        <v>25</v>
      </c>
      <c r="B61" s="4">
        <v>5.5</v>
      </c>
      <c r="C61" s="6">
        <f t="shared" si="19"/>
        <v>0.2308880645865154</v>
      </c>
      <c r="D61" s="5">
        <v>1.0500000000000001E-2</v>
      </c>
      <c r="E61" s="6">
        <f t="shared" si="20"/>
        <v>2.1989339484430035</v>
      </c>
      <c r="F61" s="7">
        <f>AVERAGE(E61:E68)</f>
        <v>1.8184355595701684</v>
      </c>
      <c r="G61" s="7">
        <f t="shared" ref="G61" si="28">STDEV(E61:E68)</f>
        <v>0.27924063423968154</v>
      </c>
      <c r="H61" s="7">
        <f t="shared" ref="H61" si="29">G61/SQRT(8)</f>
        <v>9.872647302685561E-2</v>
      </c>
      <c r="I61" s="4">
        <v>8.3000000000000007</v>
      </c>
      <c r="J61" s="6">
        <f t="shared" si="21"/>
        <v>0.20938991225819692</v>
      </c>
      <c r="K61" s="5">
        <v>1.0500000000000001E-2</v>
      </c>
      <c r="L61" s="6">
        <f t="shared" si="22"/>
        <v>1.9941896405542561</v>
      </c>
      <c r="M61" s="7">
        <f t="shared" ref="M61" si="30">AVERAGE(L61:L68)</f>
        <v>1.6083648486544635</v>
      </c>
      <c r="N61" s="7">
        <f t="shared" ref="N61" si="31">STDEV(L61:L68)</f>
        <v>0.2859815982067751</v>
      </c>
      <c r="O61" s="7">
        <f t="shared" ref="O61" si="32">N61/SQRT(8)</f>
        <v>0.10110976369328863</v>
      </c>
    </row>
    <row r="62" spans="1:15" ht="13.15" customHeight="1">
      <c r="A62" s="8"/>
      <c r="B62" s="4">
        <v>4.5</v>
      </c>
      <c r="C62" s="6">
        <f t="shared" si="19"/>
        <v>0.18724852716561205</v>
      </c>
      <c r="D62" s="5">
        <v>1.14E-2</v>
      </c>
      <c r="E62" s="6">
        <f t="shared" si="20"/>
        <v>1.6425309400492285</v>
      </c>
      <c r="F62" s="7"/>
      <c r="G62" s="7"/>
      <c r="H62" s="7"/>
      <c r="I62" s="4">
        <v>5.4</v>
      </c>
      <c r="J62" s="6">
        <f t="shared" si="21"/>
        <v>0.13498896813587152</v>
      </c>
      <c r="K62" s="5">
        <v>1.14E-2</v>
      </c>
      <c r="L62" s="6">
        <f t="shared" si="22"/>
        <v>1.1841137555778203</v>
      </c>
      <c r="M62" s="7"/>
      <c r="N62" s="7"/>
      <c r="O62" s="7"/>
    </row>
    <row r="63" spans="1:15" ht="13.15" customHeight="1">
      <c r="A63" s="8"/>
      <c r="B63" s="4">
        <v>5.3</v>
      </c>
      <c r="C63" s="6">
        <f t="shared" si="19"/>
        <v>0.22216015710233472</v>
      </c>
      <c r="D63" s="5">
        <v>1.18E-2</v>
      </c>
      <c r="E63" s="6">
        <f t="shared" si="20"/>
        <v>1.8827131957824976</v>
      </c>
      <c r="F63" s="7"/>
      <c r="G63" s="7"/>
      <c r="H63" s="7"/>
      <c r="I63" s="4">
        <v>8.1</v>
      </c>
      <c r="J63" s="6">
        <f t="shared" si="21"/>
        <v>0.20425881266355378</v>
      </c>
      <c r="K63" s="5">
        <v>1.18E-2</v>
      </c>
      <c r="L63" s="6">
        <f t="shared" si="22"/>
        <v>1.7310068869792692</v>
      </c>
      <c r="M63" s="7"/>
      <c r="N63" s="7"/>
      <c r="O63" s="7"/>
    </row>
    <row r="64" spans="1:15" ht="13.15" customHeight="1">
      <c r="A64" s="8"/>
      <c r="B64" s="4">
        <v>5.0999999999999996</v>
      </c>
      <c r="C64" s="6">
        <f t="shared" si="19"/>
        <v>0.21343224961815405</v>
      </c>
      <c r="D64" s="5">
        <v>1.14E-2</v>
      </c>
      <c r="E64" s="6">
        <f t="shared" si="20"/>
        <v>1.8722127159487199</v>
      </c>
      <c r="F64" s="7"/>
      <c r="G64" s="7"/>
      <c r="H64" s="7"/>
      <c r="I64" s="4">
        <v>5.9</v>
      </c>
      <c r="J64" s="6">
        <f t="shared" si="21"/>
        <v>0.14781671712247935</v>
      </c>
      <c r="K64" s="5">
        <v>1.14E-2</v>
      </c>
      <c r="L64" s="6">
        <f t="shared" si="22"/>
        <v>1.2966378694954328</v>
      </c>
      <c r="M64" s="7"/>
      <c r="N64" s="7"/>
      <c r="O64" s="7"/>
    </row>
    <row r="65" spans="1:15" ht="13.15" customHeight="1">
      <c r="A65" s="8"/>
      <c r="B65" s="4">
        <v>3.5</v>
      </c>
      <c r="C65" s="6">
        <f t="shared" si="19"/>
        <v>0.1436089897447087</v>
      </c>
      <c r="D65" s="5">
        <v>1.04E-2</v>
      </c>
      <c r="E65" s="6">
        <f t="shared" si="20"/>
        <v>1.3808556706221993</v>
      </c>
      <c r="F65" s="7"/>
      <c r="G65" s="7"/>
      <c r="H65" s="7"/>
      <c r="I65" s="4">
        <v>7</v>
      </c>
      <c r="J65" s="6">
        <f t="shared" si="21"/>
        <v>0.17603776489301656</v>
      </c>
      <c r="K65" s="5">
        <v>1.04E-2</v>
      </c>
      <c r="L65" s="6">
        <f t="shared" si="22"/>
        <v>1.6926708162790054</v>
      </c>
      <c r="M65" s="7"/>
      <c r="N65" s="7"/>
      <c r="O65" s="7"/>
    </row>
    <row r="66" spans="1:15" ht="13.15" customHeight="1">
      <c r="A66" s="8"/>
      <c r="B66" s="4">
        <v>5.3</v>
      </c>
      <c r="C66" s="6">
        <f t="shared" si="19"/>
        <v>0.22216015710233472</v>
      </c>
      <c r="D66" s="5">
        <v>1.2500000000000001E-2</v>
      </c>
      <c r="E66" s="6">
        <f t="shared" si="20"/>
        <v>1.7772812568186775</v>
      </c>
      <c r="F66" s="7"/>
      <c r="G66" s="7"/>
      <c r="H66" s="7"/>
      <c r="I66" s="4">
        <v>9.3000000000000007</v>
      </c>
      <c r="J66" s="6">
        <f t="shared" si="21"/>
        <v>0.23504541023141259</v>
      </c>
      <c r="K66" s="5">
        <v>1.2500000000000001E-2</v>
      </c>
      <c r="L66" s="6">
        <f t="shared" si="22"/>
        <v>1.8803632818513007</v>
      </c>
      <c r="M66" s="7"/>
      <c r="N66" s="7"/>
      <c r="O66" s="7"/>
    </row>
    <row r="67" spans="1:15" ht="13.15" customHeight="1">
      <c r="A67" s="8"/>
      <c r="B67" s="4">
        <v>4.5</v>
      </c>
      <c r="C67" s="6">
        <f t="shared" si="19"/>
        <v>0.18724852716561205</v>
      </c>
      <c r="D67" s="5">
        <v>8.6E-3</v>
      </c>
      <c r="E67" s="6">
        <f t="shared" si="20"/>
        <v>2.1773084554140936</v>
      </c>
      <c r="F67" s="7"/>
      <c r="G67" s="7"/>
      <c r="H67" s="7"/>
      <c r="I67" s="4">
        <v>5.8</v>
      </c>
      <c r="J67" s="6">
        <f t="shared" si="21"/>
        <v>0.14525116732515778</v>
      </c>
      <c r="K67" s="5">
        <v>8.6E-3</v>
      </c>
      <c r="L67" s="6">
        <f t="shared" si="22"/>
        <v>1.6889670619204391</v>
      </c>
      <c r="M67" s="7"/>
      <c r="N67" s="7"/>
      <c r="O67" s="7"/>
    </row>
    <row r="68" spans="1:15" ht="13.15" customHeight="1">
      <c r="A68" s="8"/>
      <c r="B68" s="4">
        <v>4.8</v>
      </c>
      <c r="C68" s="6">
        <f t="shared" si="19"/>
        <v>0.20034038839188303</v>
      </c>
      <c r="D68" s="5">
        <v>1.24E-2</v>
      </c>
      <c r="E68" s="6">
        <f t="shared" si="20"/>
        <v>1.6156482934829275</v>
      </c>
      <c r="F68" s="7"/>
      <c r="G68" s="7"/>
      <c r="H68" s="7"/>
      <c r="I68" s="4">
        <v>6.9</v>
      </c>
      <c r="J68" s="6">
        <f t="shared" si="21"/>
        <v>0.17347221509569502</v>
      </c>
      <c r="K68" s="5">
        <v>1.24E-2</v>
      </c>
      <c r="L68" s="6">
        <f t="shared" si="22"/>
        <v>1.3989694765781855</v>
      </c>
      <c r="M68" s="7"/>
      <c r="N68" s="7"/>
      <c r="O68" s="7"/>
    </row>
    <row r="69" spans="1:15">
      <c r="A69" s="7">
        <v>50</v>
      </c>
      <c r="B69" s="4">
        <v>5.4</v>
      </c>
      <c r="C69" s="6">
        <f t="shared" si="19"/>
        <v>0.22652411084442506</v>
      </c>
      <c r="D69" s="5">
        <v>1.01E-2</v>
      </c>
      <c r="E69" s="6">
        <f t="shared" si="20"/>
        <v>2.2428129786576738</v>
      </c>
      <c r="F69" s="7">
        <f>AVERAGE(E69:E76)</f>
        <v>2.0140216751403179</v>
      </c>
      <c r="G69" s="7">
        <f t="shared" ref="G69" si="33">STDEV(E69:E76)</f>
        <v>0.75312522712843799</v>
      </c>
      <c r="H69" s="7">
        <f t="shared" ref="H69" si="34">G69/SQRT(8)</f>
        <v>0.26626997759258864</v>
      </c>
      <c r="I69" s="4">
        <v>4</v>
      </c>
      <c r="J69" s="6">
        <f t="shared" si="21"/>
        <v>9.9071270973369596E-2</v>
      </c>
      <c r="K69" s="5">
        <v>1.01E-2</v>
      </c>
      <c r="L69" s="6">
        <f t="shared" si="22"/>
        <v>0.98090367300365944</v>
      </c>
      <c r="M69" s="7">
        <f t="shared" ref="M69" si="35">AVERAGE(L69:L76)</f>
        <v>1.2101785956778588</v>
      </c>
      <c r="N69" s="7">
        <f t="shared" ref="N69" si="36">STDEV(L69:L76)</f>
        <v>0.49041134568235961</v>
      </c>
      <c r="O69" s="7">
        <f t="shared" ref="O69" si="37">N69/SQRT(8)</f>
        <v>0.17338659405140827</v>
      </c>
    </row>
    <row r="70" spans="1:15" ht="13.15" customHeight="1">
      <c r="A70" s="8"/>
      <c r="B70" s="4">
        <v>4.2</v>
      </c>
      <c r="C70" s="6">
        <f t="shared" si="19"/>
        <v>0.17415666593934107</v>
      </c>
      <c r="D70" s="5">
        <v>7.1000000000000004E-3</v>
      </c>
      <c r="E70" s="6">
        <f t="shared" si="20"/>
        <v>2.452910787878043</v>
      </c>
      <c r="F70" s="7"/>
      <c r="G70" s="7"/>
      <c r="H70" s="7"/>
      <c r="I70" s="4">
        <v>4.0999999999999996</v>
      </c>
      <c r="J70" s="6">
        <f t="shared" si="21"/>
        <v>0.10163682077069115</v>
      </c>
      <c r="K70" s="5">
        <v>7.1000000000000004E-3</v>
      </c>
      <c r="L70" s="6">
        <f t="shared" si="22"/>
        <v>1.4315045178970587</v>
      </c>
      <c r="M70" s="7"/>
      <c r="N70" s="7"/>
      <c r="O70" s="7"/>
    </row>
    <row r="71" spans="1:15" ht="13.15" customHeight="1">
      <c r="A71" s="8"/>
      <c r="B71" s="4">
        <v>5.9</v>
      </c>
      <c r="C71" s="6">
        <f t="shared" si="19"/>
        <v>0.24834387955487675</v>
      </c>
      <c r="D71" s="5">
        <v>1.1299999999999999E-2</v>
      </c>
      <c r="E71" s="6">
        <f t="shared" si="20"/>
        <v>2.1977334473882895</v>
      </c>
      <c r="F71" s="7"/>
      <c r="G71" s="7"/>
      <c r="H71" s="7"/>
      <c r="I71" s="4">
        <v>5.5</v>
      </c>
      <c r="J71" s="6">
        <f t="shared" si="21"/>
        <v>0.13755451793319309</v>
      </c>
      <c r="K71" s="5">
        <v>1.1299999999999999E-2</v>
      </c>
      <c r="L71" s="6">
        <f t="shared" si="22"/>
        <v>1.2172966188778152</v>
      </c>
      <c r="M71" s="7"/>
      <c r="N71" s="7"/>
      <c r="O71" s="7"/>
    </row>
    <row r="72" spans="1:15" ht="13.15" customHeight="1">
      <c r="A72" s="8"/>
      <c r="B72" s="4">
        <v>5.4</v>
      </c>
      <c r="C72" s="6">
        <f t="shared" si="19"/>
        <v>0.22652411084442506</v>
      </c>
      <c r="D72" s="5">
        <v>9.4999999999999998E-3</v>
      </c>
      <c r="E72" s="6">
        <f t="shared" si="20"/>
        <v>2.3844643246781585</v>
      </c>
      <c r="F72" s="7"/>
      <c r="G72" s="7"/>
      <c r="H72" s="7"/>
      <c r="I72" s="4">
        <v>4.8</v>
      </c>
      <c r="J72" s="6">
        <f t="shared" si="21"/>
        <v>0.11959566935194212</v>
      </c>
      <c r="K72" s="5">
        <v>9.4999999999999998E-3</v>
      </c>
      <c r="L72" s="6">
        <f t="shared" si="22"/>
        <v>1.2589017826520226</v>
      </c>
      <c r="M72" s="7"/>
      <c r="N72" s="7"/>
      <c r="O72" s="7"/>
    </row>
    <row r="73" spans="1:15" ht="13.15" customHeight="1">
      <c r="A73" s="8"/>
      <c r="B73" s="4">
        <v>4.8</v>
      </c>
      <c r="C73" s="6">
        <f t="shared" si="19"/>
        <v>0.20034038839188303</v>
      </c>
      <c r="D73" s="5">
        <v>7.7999999999999996E-3</v>
      </c>
      <c r="E73" s="6">
        <f t="shared" si="20"/>
        <v>2.5684665178446537</v>
      </c>
      <c r="F73" s="7"/>
      <c r="G73" s="7"/>
      <c r="H73" s="7"/>
      <c r="I73" s="4">
        <v>5.2</v>
      </c>
      <c r="J73" s="6">
        <f t="shared" si="21"/>
        <v>0.12985786854122838</v>
      </c>
      <c r="K73" s="5">
        <v>7.7999999999999996E-3</v>
      </c>
      <c r="L73" s="6">
        <f t="shared" si="22"/>
        <v>1.6648444684772872</v>
      </c>
      <c r="M73" s="7"/>
      <c r="N73" s="7"/>
      <c r="O73" s="7"/>
    </row>
    <row r="74" spans="1:15" ht="13.15" customHeight="1">
      <c r="A74" s="8"/>
      <c r="B74" s="4">
        <v>6.8</v>
      </c>
      <c r="C74" s="6">
        <f t="shared" si="19"/>
        <v>0.2876194632336897</v>
      </c>
      <c r="D74" s="5">
        <v>1.2800000000000001E-2</v>
      </c>
      <c r="E74" s="6">
        <f t="shared" si="20"/>
        <v>2.2470270565132009</v>
      </c>
      <c r="F74" s="7"/>
      <c r="G74" s="7"/>
      <c r="H74" s="7"/>
      <c r="I74" s="4">
        <v>8.1</v>
      </c>
      <c r="J74" s="6">
        <f t="shared" si="21"/>
        <v>0.20425881266355378</v>
      </c>
      <c r="K74" s="5">
        <v>1.2800000000000001E-2</v>
      </c>
      <c r="L74" s="6">
        <f t="shared" si="22"/>
        <v>1.5957719739340137</v>
      </c>
      <c r="M74" s="7"/>
      <c r="N74" s="7"/>
      <c r="O74" s="7"/>
    </row>
    <row r="75" spans="1:15" ht="13.15" customHeight="1">
      <c r="A75" s="8"/>
      <c r="B75" s="4">
        <v>4.4000000000000004</v>
      </c>
      <c r="C75" s="6">
        <f t="shared" si="19"/>
        <v>0.18288457342352174</v>
      </c>
      <c r="D75" s="5">
        <v>1.03E-2</v>
      </c>
      <c r="E75" s="6">
        <f t="shared" si="20"/>
        <v>1.7755783827526381</v>
      </c>
      <c r="F75" s="7"/>
      <c r="G75" s="7"/>
      <c r="H75" s="7"/>
      <c r="I75" s="4">
        <v>5.8</v>
      </c>
      <c r="J75" s="6">
        <f t="shared" si="21"/>
        <v>0.14525116732515778</v>
      </c>
      <c r="K75" s="5">
        <v>1.03E-2</v>
      </c>
      <c r="L75" s="6">
        <f t="shared" si="22"/>
        <v>1.4102055080112403</v>
      </c>
      <c r="M75" s="7"/>
      <c r="N75" s="7"/>
      <c r="O75" s="7"/>
    </row>
    <row r="76" spans="1:15" ht="13.15" customHeight="1">
      <c r="A76" s="8"/>
      <c r="B76" s="4">
        <v>4.5</v>
      </c>
      <c r="C76" s="6">
        <f t="shared" si="19"/>
        <v>0.18724852716561205</v>
      </c>
      <c r="D76" s="5">
        <v>7.6999999999999999E-2</v>
      </c>
      <c r="E76" s="6">
        <f t="shared" si="20"/>
        <v>0.24317990540988579</v>
      </c>
      <c r="F76" s="7"/>
      <c r="G76" s="7"/>
      <c r="H76" s="7"/>
      <c r="I76" s="4">
        <v>3.8</v>
      </c>
      <c r="J76" s="6">
        <f t="shared" si="21"/>
        <v>9.3940171378726456E-2</v>
      </c>
      <c r="K76" s="5">
        <v>7.6999999999999999E-2</v>
      </c>
      <c r="L76" s="6">
        <f t="shared" si="22"/>
        <v>0.12200022256977461</v>
      </c>
      <c r="M76" s="7"/>
      <c r="N76" s="7"/>
      <c r="O76" s="7"/>
    </row>
    <row r="77" spans="1:15">
      <c r="A77" s="9">
        <v>100</v>
      </c>
      <c r="B77" s="10">
        <v>4</v>
      </c>
      <c r="C77" s="11">
        <f t="shared" si="19"/>
        <v>0.16542875845516039</v>
      </c>
      <c r="D77" s="12">
        <v>7.1000000000000004E-3</v>
      </c>
      <c r="E77" s="11">
        <f t="shared" si="20"/>
        <v>2.329982513452963</v>
      </c>
      <c r="F77" s="9">
        <f>AVERAGE(E77:E84)</f>
        <v>2.4412736088549649</v>
      </c>
      <c r="G77" s="9">
        <f t="shared" ref="G77" si="38">STDEV(E77:E84)</f>
        <v>0.50618279408018341</v>
      </c>
      <c r="H77" s="9">
        <f t="shared" ref="H77" si="39">G77/SQRT(8)</f>
        <v>0.17896264310702573</v>
      </c>
      <c r="I77" s="10">
        <v>3.2</v>
      </c>
      <c r="J77" s="11">
        <f t="shared" si="21"/>
        <v>7.8546872594797076E-2</v>
      </c>
      <c r="K77" s="12">
        <v>7.1000000000000004E-3</v>
      </c>
      <c r="L77" s="11">
        <f t="shared" si="22"/>
        <v>1.1062939802084095</v>
      </c>
      <c r="M77" s="9">
        <f t="shared" ref="M77" si="40">AVERAGE(L77:L84)</f>
        <v>1.6535116899121745</v>
      </c>
      <c r="N77" s="9">
        <f t="shared" ref="N77" si="41">STDEV(L77:L84)</f>
        <v>0.46550097121912615</v>
      </c>
      <c r="O77" s="9">
        <f t="shared" ref="O77" si="42">N77/SQRT(8)</f>
        <v>0.16457944669898397</v>
      </c>
    </row>
    <row r="78" spans="1:15" ht="13.15" customHeight="1">
      <c r="A78" s="13"/>
      <c r="B78" s="10">
        <v>5.0999999999999996</v>
      </c>
      <c r="C78" s="11">
        <f t="shared" si="19"/>
        <v>0.21343224961815405</v>
      </c>
      <c r="D78" s="12">
        <v>9.2999999999999992E-3</v>
      </c>
      <c r="E78" s="11">
        <f t="shared" si="20"/>
        <v>2.2949704260016568</v>
      </c>
      <c r="F78" s="9"/>
      <c r="G78" s="9"/>
      <c r="H78" s="9"/>
      <c r="I78" s="10">
        <v>6.4</v>
      </c>
      <c r="J78" s="11">
        <f t="shared" si="21"/>
        <v>0.1606444661090872</v>
      </c>
      <c r="K78" s="12">
        <v>9.2999999999999992E-3</v>
      </c>
      <c r="L78" s="11">
        <f t="shared" si="22"/>
        <v>1.7273598506353463</v>
      </c>
      <c r="M78" s="9"/>
      <c r="N78" s="9"/>
      <c r="O78" s="9"/>
    </row>
    <row r="79" spans="1:15" ht="13.15" customHeight="1">
      <c r="A79" s="13"/>
      <c r="B79" s="10">
        <v>3.8</v>
      </c>
      <c r="C79" s="11">
        <f t="shared" si="19"/>
        <v>0.15670085097097972</v>
      </c>
      <c r="D79" s="12">
        <v>8.3000000000000001E-3</v>
      </c>
      <c r="E79" s="11">
        <f t="shared" si="20"/>
        <v>1.887962059891322</v>
      </c>
      <c r="F79" s="9"/>
      <c r="G79" s="9"/>
      <c r="H79" s="9"/>
      <c r="I79" s="10">
        <v>5.5</v>
      </c>
      <c r="J79" s="11">
        <f t="shared" si="21"/>
        <v>0.13755451793319309</v>
      </c>
      <c r="K79" s="12">
        <v>8.3000000000000001E-3</v>
      </c>
      <c r="L79" s="11">
        <f t="shared" si="22"/>
        <v>1.6572833485926879</v>
      </c>
      <c r="M79" s="9"/>
      <c r="N79" s="9"/>
      <c r="O79" s="9"/>
    </row>
    <row r="80" spans="1:15" ht="13.15" customHeight="1">
      <c r="A80" s="13"/>
      <c r="B80" s="10">
        <v>5.9</v>
      </c>
      <c r="C80" s="11">
        <f t="shared" si="19"/>
        <v>0.24834387955487675</v>
      </c>
      <c r="D80" s="12">
        <v>1.18E-2</v>
      </c>
      <c r="E80" s="11">
        <f t="shared" si="20"/>
        <v>2.1046091487701415</v>
      </c>
      <c r="F80" s="9"/>
      <c r="G80" s="9"/>
      <c r="H80" s="9"/>
      <c r="I80" s="10">
        <v>7</v>
      </c>
      <c r="J80" s="11">
        <f t="shared" si="21"/>
        <v>0.17603776489301656</v>
      </c>
      <c r="K80" s="12">
        <v>1.18E-2</v>
      </c>
      <c r="L80" s="11">
        <f t="shared" si="22"/>
        <v>1.4918454651950557</v>
      </c>
      <c r="M80" s="9"/>
      <c r="N80" s="9"/>
      <c r="O80" s="9"/>
    </row>
    <row r="81" spans="1:15" ht="13.15" customHeight="1">
      <c r="A81" s="13"/>
      <c r="B81" s="10">
        <v>4.5</v>
      </c>
      <c r="C81" s="11">
        <f t="shared" si="19"/>
        <v>0.18724852716561205</v>
      </c>
      <c r="D81" s="12">
        <v>8.0000000000000002E-3</v>
      </c>
      <c r="E81" s="11">
        <f t="shared" si="20"/>
        <v>2.3406065895701507</v>
      </c>
      <c r="F81" s="9"/>
      <c r="G81" s="9"/>
      <c r="H81" s="9"/>
      <c r="I81" s="10">
        <v>5</v>
      </c>
      <c r="J81" s="11">
        <f t="shared" si="21"/>
        <v>0.12472676894658526</v>
      </c>
      <c r="K81" s="12">
        <v>8.0000000000000002E-3</v>
      </c>
      <c r="L81" s="11">
        <f t="shared" si="22"/>
        <v>1.5590846118323156</v>
      </c>
      <c r="M81" s="9"/>
      <c r="N81" s="9"/>
      <c r="O81" s="9"/>
    </row>
    <row r="82" spans="1:15" ht="13.15" customHeight="1">
      <c r="A82" s="13"/>
      <c r="B82" s="10">
        <v>3.9</v>
      </c>
      <c r="C82" s="11">
        <f t="shared" si="19"/>
        <v>0.16106480471307005</v>
      </c>
      <c r="D82" s="12">
        <v>6.6E-3</v>
      </c>
      <c r="E82" s="11">
        <f t="shared" si="20"/>
        <v>2.4403758289859101</v>
      </c>
      <c r="F82" s="9"/>
      <c r="G82" s="9"/>
      <c r="H82" s="9"/>
      <c r="I82" s="10">
        <v>5.3</v>
      </c>
      <c r="J82" s="11">
        <f t="shared" si="21"/>
        <v>0.13242341833854995</v>
      </c>
      <c r="K82" s="12">
        <v>6.6E-3</v>
      </c>
      <c r="L82" s="11">
        <f t="shared" si="22"/>
        <v>2.0064154293719692</v>
      </c>
      <c r="M82" s="9"/>
      <c r="N82" s="9"/>
      <c r="O82" s="9"/>
    </row>
    <row r="83" spans="1:15" ht="13.15" customHeight="1">
      <c r="A83" s="13"/>
      <c r="B83" s="10">
        <v>3.5</v>
      </c>
      <c r="C83" s="11">
        <f t="shared" si="19"/>
        <v>0.1436089897447087</v>
      </c>
      <c r="D83" s="12">
        <v>4.0000000000000001E-3</v>
      </c>
      <c r="E83" s="11">
        <f t="shared" si="20"/>
        <v>3.5902247436177177</v>
      </c>
      <c r="F83" s="9"/>
      <c r="G83" s="9"/>
      <c r="H83" s="9"/>
      <c r="I83" s="10">
        <v>4.0999999999999996</v>
      </c>
      <c r="J83" s="11">
        <f t="shared" si="21"/>
        <v>0.10163682077069115</v>
      </c>
      <c r="K83" s="12">
        <v>4.0000000000000001E-3</v>
      </c>
      <c r="L83" s="11">
        <f t="shared" si="22"/>
        <v>2.5409205192672792</v>
      </c>
      <c r="M83" s="9"/>
      <c r="N83" s="9"/>
      <c r="O83" s="9"/>
    </row>
    <row r="84" spans="1:15" ht="13.15" customHeight="1">
      <c r="A84" s="14"/>
      <c r="B84" s="15">
        <v>5.8</v>
      </c>
      <c r="C84" s="16">
        <f t="shared" si="19"/>
        <v>0.24397992581278638</v>
      </c>
      <c r="D84" s="17">
        <v>9.5999999999999992E-3</v>
      </c>
      <c r="E84" s="16">
        <f t="shared" si="20"/>
        <v>2.5414575605498584</v>
      </c>
      <c r="F84" s="18"/>
      <c r="G84" s="18"/>
      <c r="H84" s="18"/>
      <c r="I84" s="15">
        <v>4.4000000000000004</v>
      </c>
      <c r="J84" s="16">
        <f t="shared" si="21"/>
        <v>0.10933347016265586</v>
      </c>
      <c r="K84" s="17">
        <v>9.5999999999999992E-3</v>
      </c>
      <c r="L84" s="16">
        <f t="shared" si="22"/>
        <v>1.1388903141943318</v>
      </c>
      <c r="M84" s="18"/>
      <c r="N84" s="18"/>
      <c r="O84" s="18"/>
    </row>
  </sheetData>
  <mergeCells count="72">
    <mergeCell ref="A69:A76"/>
    <mergeCell ref="A77:A84"/>
    <mergeCell ref="A43:O43"/>
    <mergeCell ref="A35:A42"/>
    <mergeCell ref="A1:O1"/>
    <mergeCell ref="A45:A52"/>
    <mergeCell ref="A53:A60"/>
    <mergeCell ref="A61:A68"/>
    <mergeCell ref="A3:A10"/>
    <mergeCell ref="A11:A18"/>
    <mergeCell ref="A19:A26"/>
    <mergeCell ref="A27:A34"/>
    <mergeCell ref="O77:O84"/>
    <mergeCell ref="F69:F76"/>
    <mergeCell ref="G69:G76"/>
    <mergeCell ref="H69:H76"/>
    <mergeCell ref="M69:M76"/>
    <mergeCell ref="N69:N76"/>
    <mergeCell ref="O69:O76"/>
    <mergeCell ref="F77:F84"/>
    <mergeCell ref="G77:G84"/>
    <mergeCell ref="H77:H84"/>
    <mergeCell ref="M77:M84"/>
    <mergeCell ref="N77:N84"/>
    <mergeCell ref="O61:O68"/>
    <mergeCell ref="F53:F60"/>
    <mergeCell ref="G53:G60"/>
    <mergeCell ref="H53:H60"/>
    <mergeCell ref="M53:M60"/>
    <mergeCell ref="N53:N60"/>
    <mergeCell ref="O53:O60"/>
    <mergeCell ref="F61:F68"/>
    <mergeCell ref="G61:G68"/>
    <mergeCell ref="H61:H68"/>
    <mergeCell ref="M61:M68"/>
    <mergeCell ref="N61:N68"/>
    <mergeCell ref="O45:O52"/>
    <mergeCell ref="F35:F42"/>
    <mergeCell ref="G35:G42"/>
    <mergeCell ref="H35:H42"/>
    <mergeCell ref="M35:M42"/>
    <mergeCell ref="N35:N42"/>
    <mergeCell ref="O35:O42"/>
    <mergeCell ref="F45:F52"/>
    <mergeCell ref="G45:G52"/>
    <mergeCell ref="H45:H52"/>
    <mergeCell ref="M45:M52"/>
    <mergeCell ref="N45:N52"/>
    <mergeCell ref="O27:O34"/>
    <mergeCell ref="F19:F26"/>
    <mergeCell ref="G19:G26"/>
    <mergeCell ref="H19:H26"/>
    <mergeCell ref="M19:M26"/>
    <mergeCell ref="N19:N26"/>
    <mergeCell ref="O19:O26"/>
    <mergeCell ref="F27:F34"/>
    <mergeCell ref="G27:G34"/>
    <mergeCell ref="H27:H34"/>
    <mergeCell ref="M27:M34"/>
    <mergeCell ref="N27:N34"/>
    <mergeCell ref="O11:O18"/>
    <mergeCell ref="F3:F10"/>
    <mergeCell ref="G3:G10"/>
    <mergeCell ref="H3:H10"/>
    <mergeCell ref="M3:M10"/>
    <mergeCell ref="N3:N10"/>
    <mergeCell ref="O3:O10"/>
    <mergeCell ref="F11:F18"/>
    <mergeCell ref="G11:G18"/>
    <mergeCell ref="H11:H18"/>
    <mergeCell ref="M11:M18"/>
    <mergeCell ref="N11:N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B69C-495D-4A35-8EF7-89B1892CBEDF}">
  <dimension ref="A1:E18"/>
  <sheetViews>
    <sheetView workbookViewId="0">
      <selection activeCell="F23" sqref="F23"/>
    </sheetView>
  </sheetViews>
  <sheetFormatPr defaultColWidth="9" defaultRowHeight="14.25"/>
  <cols>
    <col min="1" max="1" width="14.59765625" style="1" customWidth="1"/>
    <col min="2" max="2" width="14.73046875" style="1" customWidth="1"/>
    <col min="3" max="3" width="11.265625" style="1" customWidth="1"/>
    <col min="4" max="16384" width="9" style="1"/>
  </cols>
  <sheetData>
    <row r="1" spans="1:5" ht="15">
      <c r="A1" s="2" t="s">
        <v>7</v>
      </c>
      <c r="B1" s="2"/>
      <c r="C1" s="2"/>
      <c r="D1" s="2"/>
    </row>
    <row r="2" spans="1:5" ht="14.65">
      <c r="A2" s="2" t="s">
        <v>2</v>
      </c>
      <c r="B2" s="2" t="s">
        <v>1</v>
      </c>
      <c r="C2" s="2" t="s">
        <v>0</v>
      </c>
      <c r="D2" s="2" t="s">
        <v>3</v>
      </c>
      <c r="E2" s="2" t="s">
        <v>4</v>
      </c>
    </row>
    <row r="3" spans="1:5">
      <c r="A3" s="2">
        <v>0</v>
      </c>
      <c r="B3" s="2">
        <v>1.2784707145184755</v>
      </c>
      <c r="C3" s="2">
        <v>0.78422555647942493</v>
      </c>
      <c r="D3" s="2">
        <v>7.5697949724620628E-2</v>
      </c>
      <c r="E3" s="2">
        <v>9.4792897271230317E-2</v>
      </c>
    </row>
    <row r="4" spans="1:5">
      <c r="A4" s="2">
        <v>15</v>
      </c>
      <c r="B4" s="2">
        <v>2.2324441487770881</v>
      </c>
      <c r="C4" s="2">
        <v>1.8278657127278637</v>
      </c>
      <c r="D4" s="2">
        <v>4.0424938679619091E-2</v>
      </c>
      <c r="E4" s="2">
        <v>0.10838128586565686</v>
      </c>
    </row>
    <row r="5" spans="1:5">
      <c r="A5" s="2">
        <v>25</v>
      </c>
      <c r="B5" s="2">
        <v>2.5259060104555333</v>
      </c>
      <c r="C5" s="2">
        <v>1.8184355595701684</v>
      </c>
      <c r="D5" s="2">
        <v>9.7078915460086221E-2</v>
      </c>
      <c r="E5" s="2">
        <v>9.872647302685561E-2</v>
      </c>
    </row>
    <row r="6" spans="1:5">
      <c r="A6" s="2">
        <v>50</v>
      </c>
      <c r="B6" s="2">
        <v>2.8045142322936529</v>
      </c>
      <c r="C6" s="2">
        <v>2.0140216751403179</v>
      </c>
      <c r="D6" s="2">
        <v>0.14758646586504728</v>
      </c>
      <c r="E6" s="2">
        <v>0.26626997759258864</v>
      </c>
    </row>
    <row r="7" spans="1:5">
      <c r="A7" s="2">
        <v>100</v>
      </c>
      <c r="B7" s="2">
        <v>2.5832304731207136</v>
      </c>
      <c r="C7" s="2">
        <v>2.4412736088549649</v>
      </c>
      <c r="D7" s="2">
        <v>0.20340694254851394</v>
      </c>
      <c r="E7" s="2">
        <v>0.17896264310702573</v>
      </c>
    </row>
    <row r="8" spans="1:5">
      <c r="A8" s="2"/>
      <c r="B8" s="2"/>
      <c r="C8" s="2"/>
      <c r="D8" s="2"/>
    </row>
    <row r="9" spans="1:5">
      <c r="A9" s="2"/>
      <c r="B9" s="2"/>
      <c r="C9" s="2"/>
      <c r="D9" s="2"/>
    </row>
    <row r="10" spans="1:5">
      <c r="A10" s="2"/>
      <c r="B10" s="2"/>
      <c r="C10" s="2"/>
      <c r="D10" s="2"/>
    </row>
    <row r="11" spans="1:5">
      <c r="A11" s="2"/>
      <c r="B11" s="2"/>
      <c r="C11" s="2"/>
      <c r="D11" s="2"/>
    </row>
    <row r="12" spans="1:5" ht="15">
      <c r="A12" s="2" t="s">
        <v>8</v>
      </c>
      <c r="B12" s="2"/>
      <c r="C12" s="2"/>
      <c r="D12" s="2"/>
    </row>
    <row r="13" spans="1:5" ht="14.65">
      <c r="A13" s="2" t="s">
        <v>2</v>
      </c>
      <c r="B13" s="2" t="s">
        <v>1</v>
      </c>
      <c r="C13" s="2" t="s">
        <v>0</v>
      </c>
      <c r="D13" s="2" t="s">
        <v>3</v>
      </c>
      <c r="E13" s="2" t="s">
        <v>4</v>
      </c>
    </row>
    <row r="14" spans="1:5">
      <c r="A14" s="2">
        <v>0</v>
      </c>
      <c r="B14" s="2">
        <v>1.921307789236103</v>
      </c>
      <c r="C14" s="2">
        <v>2.0424034896462078</v>
      </c>
      <c r="D14" s="2">
        <v>6.015996783458355E-2</v>
      </c>
      <c r="E14" s="2">
        <v>0.15001819536221858</v>
      </c>
    </row>
    <row r="15" spans="1:5">
      <c r="A15" s="2">
        <v>15</v>
      </c>
      <c r="B15" s="2">
        <v>1.4111387351954163</v>
      </c>
      <c r="C15" s="2">
        <v>1.5266756550317215</v>
      </c>
      <c r="D15" s="2">
        <v>3.2323226179957462E-2</v>
      </c>
      <c r="E15" s="2">
        <v>0.10627686135860953</v>
      </c>
    </row>
    <row r="16" spans="1:5">
      <c r="A16" s="2">
        <v>25</v>
      </c>
      <c r="B16" s="2">
        <v>1.644369044916892</v>
      </c>
      <c r="C16" s="2">
        <v>1.6083648486544635</v>
      </c>
      <c r="D16" s="2">
        <v>5.6927129357584573E-2</v>
      </c>
      <c r="E16" s="2">
        <v>0.10110976369328863</v>
      </c>
    </row>
    <row r="17" spans="1:5">
      <c r="A17" s="2">
        <v>50</v>
      </c>
      <c r="B17" s="2">
        <v>1.4750472513446335</v>
      </c>
      <c r="C17" s="2">
        <v>1.2101785956778588</v>
      </c>
      <c r="D17" s="2">
        <v>7.6669704623991294E-2</v>
      </c>
      <c r="E17" s="2">
        <v>0.17338659405140827</v>
      </c>
    </row>
    <row r="18" spans="1:5">
      <c r="A18" s="2">
        <v>100</v>
      </c>
      <c r="B18" s="2">
        <v>1.5527135816288282</v>
      </c>
      <c r="C18" s="2">
        <v>1.6535116899121745</v>
      </c>
      <c r="D18" s="2">
        <v>0.10200334896310635</v>
      </c>
      <c r="E18" s="2">
        <v>0.16457944669898397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Na+ and K+ concentration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2019-08-08T02:19:05Z</dcterms:modified>
</cp:coreProperties>
</file>