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50" activeTab="0"/>
  </bookViews>
  <sheets>
    <sheet name="HIP STRENGTH VALUES ABD-ADD" sheetId="1" r:id="rId1"/>
    <sheet name="HIP FLEXIBILITY IR-ER " sheetId="2" r:id="rId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<sst xmlns="http://schemas.openxmlformats.org/spreadsheetml/2006/main" count="225" uniqueCount="84">
  <si>
    <t>SD</t>
  </si>
  <si>
    <t>MEDIA AM</t>
  </si>
  <si>
    <t>MEDIA PM</t>
  </si>
  <si>
    <t>PRE</t>
  </si>
  <si>
    <t>POST</t>
  </si>
  <si>
    <t>ABD dom_1</t>
  </si>
  <si>
    <t>ABD dom_2</t>
  </si>
  <si>
    <t>ABD no_dom_1</t>
  </si>
  <si>
    <t>ABD no_dom_2</t>
  </si>
  <si>
    <t>ADD dom_1</t>
  </si>
  <si>
    <t>ADD dom_2</t>
  </si>
  <si>
    <t>ADD no_dom 1</t>
  </si>
  <si>
    <t>ABD_DOM_MEAN</t>
  </si>
  <si>
    <t>ABD_NO_DOM_MEAN</t>
  </si>
  <si>
    <t>ADD_dom_MEAN</t>
  </si>
  <si>
    <t>ADD_NO_DOM_MEAN</t>
  </si>
  <si>
    <t>ADD_NO_dom 2</t>
  </si>
  <si>
    <t>ABD dom_1_rel</t>
  </si>
  <si>
    <t>ABD dom_2_rel</t>
  </si>
  <si>
    <t>ABD_dom_sd_rel</t>
  </si>
  <si>
    <t>ABD no_dom_1_rel</t>
  </si>
  <si>
    <t>ABD_no_dom_sd_rel</t>
  </si>
  <si>
    <t>ADD dom_2_rel</t>
  </si>
  <si>
    <t>ADD dom_1_rel</t>
  </si>
  <si>
    <t>ADD_dom_sd_rel</t>
  </si>
  <si>
    <t>ADD NO_dom_2_rel</t>
  </si>
  <si>
    <t>ADD no_dom_1_rel</t>
  </si>
  <si>
    <t>ADD_no_dom_sd_rel</t>
  </si>
  <si>
    <t>0.06</t>
  </si>
  <si>
    <t>SD POOLED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</si>
  <si>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</si>
  <si>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</si>
  <si>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</si>
  <si>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</si>
  <si>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</si>
  <si>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</si>
  <si>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</si>
  <si>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</si>
  <si>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</si>
  <si>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</si>
  <si>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</si>
  <si>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</si>
  <si>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</si>
  <si>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</si>
  <si>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</si>
  <si>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</si>
  <si>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</si>
  <si>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</si>
  <si>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</si>
  <si>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</si>
  <si>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</si>
  <si>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</si>
  <si>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</si>
  <si>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</si>
  <si>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</si>
  <si>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</si>
  <si>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TENNIS PLAYERS</t>
  </si>
  <si>
    <t>TENNIS PLAYER</t>
  </si>
  <si>
    <t>IR NO-DOM 1</t>
  </si>
  <si>
    <t>IR  NO-DOM 2</t>
  </si>
  <si>
    <t>IR_NO_DOM_MEAN</t>
  </si>
  <si>
    <t>ER DOM 1</t>
  </si>
  <si>
    <t>ER DOM 2</t>
  </si>
  <si>
    <t>ER_DOM_MEAN</t>
  </si>
  <si>
    <t>ER NO-DOM 1</t>
  </si>
  <si>
    <t>ER NO-DOM 2</t>
  </si>
  <si>
    <t>ER_NO_DOM_MEAN</t>
  </si>
  <si>
    <t>IR DOM 1</t>
  </si>
  <si>
    <t>IR DOM 2</t>
  </si>
  <si>
    <t>IR_DOM_MEAN</t>
  </si>
  <si>
    <t>IR NO-DOM 2</t>
  </si>
  <si>
    <t>ER_MEAN</t>
  </si>
  <si>
    <t>WEIGHT</t>
  </si>
  <si>
    <t>ABD_DOM_MEAN_RELATIVE</t>
  </si>
  <si>
    <t>ABD_NO_DOM_MEAN_RELATIVE</t>
  </si>
  <si>
    <t>ADD_DOM_MEAN_RELATIVE</t>
  </si>
  <si>
    <t>ADD_NO_ DOM_MEAN_RELATIVE</t>
  </si>
  <si>
    <t>ratio_ADD_ABD_DOM_ABS</t>
  </si>
  <si>
    <t>RATIO_RELATIVE_ADD/ABD_DOM</t>
  </si>
  <si>
    <t>RATIO_RELATIVE_ADD/ABD_NO_DOM</t>
  </si>
  <si>
    <t>ratio_ADD_ABD_DOM_ABSOLUTE</t>
  </si>
  <si>
    <t>MEAN AM</t>
  </si>
  <si>
    <t>EFFECT SIZE</t>
  </si>
  <si>
    <t>ratio_ADD_ABD_NO_DOM_ABSOLUTE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</si>
</sst>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mmm\-yyyy"/>
    <numFmt numFmtId="174" formatCode="0.0000000000"/>
    <numFmt numFmtId="175" formatCode="0.00000000000"/>
    <numFmt numFmtId="176" formatCode="0.000000000000"/>
    <numFmt numFmtId="177" formatCode="0.00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1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166" fontId="4" fillId="36" borderId="12" xfId="57" applyNumberFormat="1" applyFont="1" applyFill="1" applyBorder="1" applyAlignment="1">
      <alignment horizontal="center" vertical="center"/>
      <protection/>
    </xf>
    <xf numFmtId="0" fontId="1" fillId="35" borderId="0" xfId="58" applyFill="1">
      <alignment/>
      <protection/>
    </xf>
    <xf numFmtId="166" fontId="4" fillId="35" borderId="12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7" borderId="16" xfId="57" applyFont="1" applyFill="1" applyBorder="1" applyAlignment="1">
      <alignment horizontal="center" vertical="center"/>
      <protection/>
    </xf>
    <xf numFmtId="2" fontId="0" fillId="37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5" borderId="0" xfId="58" applyFont="1" applyFill="1">
      <alignment/>
      <protection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170" fontId="5" fillId="34" borderId="0" xfId="0" applyNumberFormat="1" applyFont="1" applyFill="1" applyAlignment="1">
      <alignment horizontal="center" vertical="center" wrapText="1" shrinkToFit="1"/>
    </xf>
    <xf numFmtId="0" fontId="3" fillId="33" borderId="17" xfId="54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8" borderId="0" xfId="54" applyFont="1" applyFill="1" applyAlignment="1">
      <alignment horizontal="center" vertical="center" wrapText="1"/>
      <protection/>
    </xf>
    <xf numFmtId="0" fontId="7" fillId="37" borderId="12" xfId="57" applyFont="1" applyFill="1" applyBorder="1" applyAlignment="1">
      <alignment horizontal="center" vertical="center"/>
      <protection/>
    </xf>
    <xf numFmtId="0" fontId="7" fillId="0" borderId="19" xfId="57" applyFont="1" applyBorder="1" applyAlignment="1">
      <alignment horizontal="center" vertical="center"/>
      <protection/>
    </xf>
    <xf numFmtId="166" fontId="4" fillId="0" borderId="12" xfId="57" applyNumberFormat="1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2" fontId="4" fillId="0" borderId="12" xfId="57" applyNumberFormat="1" applyFont="1" applyBorder="1" applyAlignment="1">
      <alignment horizontal="center" vertical="center"/>
      <protection/>
    </xf>
    <xf numFmtId="0" fontId="3" fillId="38" borderId="20" xfId="54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166" fontId="4" fillId="2" borderId="12" xfId="57" applyNumberFormat="1" applyFont="1" applyFill="1" applyBorder="1" applyAlignment="1">
      <alignment horizontal="center" vertical="center"/>
      <protection/>
    </xf>
    <xf numFmtId="166" fontId="4" fillId="4" borderId="12" xfId="57" applyNumberFormat="1" applyFont="1" applyFill="1" applyBorder="1" applyAlignment="1">
      <alignment horizontal="center" vertical="center"/>
      <protection/>
    </xf>
    <xf numFmtId="166" fontId="4" fillId="3" borderId="12" xfId="57" applyNumberFormat="1" applyFont="1" applyFill="1" applyBorder="1" applyAlignment="1">
      <alignment horizontal="center" vertical="center"/>
      <protection/>
    </xf>
    <xf numFmtId="166" fontId="4" fillId="39" borderId="12" xfId="57" applyNumberFormat="1" applyFont="1" applyFill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center"/>
    </xf>
    <xf numFmtId="166" fontId="4" fillId="39" borderId="16" xfId="57" applyNumberFormat="1" applyFont="1" applyFill="1" applyBorder="1" applyAlignment="1">
      <alignment horizontal="center" vertical="center"/>
      <protection/>
    </xf>
    <xf numFmtId="166" fontId="4" fillId="3" borderId="21" xfId="57" applyNumberFormat="1" applyFont="1" applyFill="1" applyBorder="1" applyAlignment="1">
      <alignment horizontal="center" vertical="center"/>
      <protection/>
    </xf>
    <xf numFmtId="0" fontId="1" fillId="35" borderId="12" xfId="58" applyFill="1" applyBorder="1">
      <alignment/>
      <protection/>
    </xf>
    <xf numFmtId="0" fontId="0" fillId="40" borderId="0" xfId="0" applyFill="1" applyAlignment="1">
      <alignment/>
    </xf>
    <xf numFmtId="166" fontId="0" fillId="33" borderId="0" xfId="0" applyNumberFormat="1" applyFill="1" applyAlignment="1">
      <alignment/>
    </xf>
    <xf numFmtId="0" fontId="3" fillId="40" borderId="13" xfId="0" applyFont="1" applyFill="1" applyBorder="1" applyAlignment="1">
      <alignment horizontal="center" vertical="center"/>
    </xf>
    <xf numFmtId="166" fontId="1" fillId="35" borderId="0" xfId="58" applyNumberFormat="1" applyFill="1">
      <alignment/>
      <protection/>
    </xf>
    <xf numFmtId="172" fontId="5" fillId="0" borderId="0" xfId="0" applyNumberFormat="1" applyFont="1" applyAlignment="1">
      <alignment horizontal="center" vertical="center" wrapText="1" shrinkToFit="1"/>
    </xf>
    <xf numFmtId="166" fontId="0" fillId="35" borderId="0" xfId="0" applyNumberFormat="1" applyFill="1" applyAlignment="1">
      <alignment/>
    </xf>
    <xf numFmtId="0" fontId="3" fillId="4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40" borderId="0" xfId="0" applyNumberFormat="1" applyFont="1" applyFill="1" applyAlignment="1">
      <alignment horizontal="center" vertical="center" wrapText="1" shrinkToFit="1"/>
    </xf>
    <xf numFmtId="166" fontId="0" fillId="35" borderId="0" xfId="0" applyNumberFormat="1" applyFill="1" applyAlignment="1">
      <alignment/>
    </xf>
    <xf numFmtId="0" fontId="0" fillId="41" borderId="0" xfId="0" applyFill="1" applyAlignment="1">
      <alignment/>
    </xf>
    <xf numFmtId="0" fontId="0" fillId="35" borderId="0" xfId="0" applyFont="1" applyFill="1" applyAlignment="1">
      <alignment horizontal="right"/>
    </xf>
    <xf numFmtId="0" fontId="3" fillId="41" borderId="17" xfId="0" applyFont="1" applyFill="1" applyBorder="1" applyAlignment="1">
      <alignment horizontal="center" vertical="center"/>
    </xf>
    <xf numFmtId="2" fontId="46" fillId="42" borderId="0" xfId="0" applyNumberFormat="1" applyFont="1" applyFill="1" applyAlignment="1">
      <alignment horizontal="center" vertical="center" wrapText="1" shrinkToFit="1"/>
    </xf>
    <xf numFmtId="0" fontId="0" fillId="40" borderId="0" xfId="0" applyFont="1" applyFill="1" applyAlignment="1">
      <alignment/>
    </xf>
    <xf numFmtId="2" fontId="4" fillId="3" borderId="12" xfId="57" applyNumberFormat="1" applyFont="1" applyFill="1" applyBorder="1" applyAlignment="1">
      <alignment horizontal="center" vertical="center"/>
      <protection/>
    </xf>
    <xf numFmtId="0" fontId="0" fillId="41" borderId="0" xfId="0" applyFill="1" applyAlignment="1">
      <alignment/>
    </xf>
    <xf numFmtId="166" fontId="4" fillId="41" borderId="12" xfId="57" applyNumberFormat="1" applyFont="1" applyFill="1" applyBorder="1" applyAlignment="1">
      <alignment horizontal="center" vertical="center"/>
      <protection/>
    </xf>
    <xf numFmtId="166" fontId="4" fillId="42" borderId="12" xfId="57" applyNumberFormat="1" applyFont="1" applyFill="1" applyBorder="1" applyAlignment="1">
      <alignment horizontal="center" vertical="center"/>
      <protection/>
    </xf>
    <xf numFmtId="2" fontId="1" fillId="4" borderId="12" xfId="58" applyNumberFormat="1" applyFill="1" applyBorder="1">
      <alignment/>
      <protection/>
    </xf>
    <xf numFmtId="166" fontId="4" fillId="37" borderId="12" xfId="57" applyNumberFormat="1" applyFont="1" applyFill="1" applyBorder="1" applyAlignment="1">
      <alignment horizontal="center" vertical="center"/>
      <protection/>
    </xf>
    <xf numFmtId="166" fontId="4" fillId="25" borderId="12" xfId="57" applyNumberFormat="1" applyFont="1" applyFill="1" applyBorder="1" applyAlignment="1">
      <alignment horizontal="center" vertical="center"/>
      <protection/>
    </xf>
    <xf numFmtId="166" fontId="4" fillId="25" borderId="21" xfId="57" applyNumberFormat="1" applyFont="1" applyFill="1" applyBorder="1" applyAlignment="1">
      <alignment horizontal="center" vertical="center"/>
      <protection/>
    </xf>
    <xf numFmtId="166" fontId="4" fillId="37" borderId="21" xfId="57" applyNumberFormat="1" applyFont="1" applyFill="1" applyBorder="1" applyAlignment="1">
      <alignment horizontal="center" vertical="center"/>
      <protection/>
    </xf>
    <xf numFmtId="0" fontId="0" fillId="43" borderId="0" xfId="0" applyFill="1" applyAlignment="1">
      <alignment/>
    </xf>
    <xf numFmtId="0" fontId="0" fillId="43" borderId="0" xfId="0" applyFill="1" applyAlignment="1">
      <alignment horizontal="center" vertical="center"/>
    </xf>
    <xf numFmtId="0" fontId="3" fillId="43" borderId="15" xfId="0" applyFont="1" applyFill="1" applyBorder="1" applyAlignment="1">
      <alignment horizontal="center" vertical="center"/>
    </xf>
    <xf numFmtId="166" fontId="4" fillId="43" borderId="12" xfId="57" applyNumberFormat="1" applyFont="1" applyFill="1" applyBorder="1" applyAlignment="1">
      <alignment horizontal="center" vertical="center"/>
      <protection/>
    </xf>
    <xf numFmtId="0" fontId="0" fillId="43" borderId="0" xfId="0" applyFill="1" applyAlignment="1">
      <alignment horizontal="center" vertical="center"/>
    </xf>
    <xf numFmtId="0" fontId="0" fillId="43" borderId="0" xfId="0" applyFill="1" applyAlignment="1">
      <alignment/>
    </xf>
    <xf numFmtId="2" fontId="4" fillId="39" borderId="12" xfId="57" applyNumberFormat="1" applyFont="1" applyFill="1" applyBorder="1" applyAlignment="1">
      <alignment horizontal="center" vertical="center"/>
      <protection/>
    </xf>
    <xf numFmtId="172" fontId="4" fillId="39" borderId="0" xfId="57" applyNumberFormat="1" applyFont="1" applyFill="1" applyAlignment="1">
      <alignment horizontal="center" vertical="center"/>
      <protection/>
    </xf>
    <xf numFmtId="2" fontId="4" fillId="39" borderId="16" xfId="57" applyNumberFormat="1" applyFont="1" applyFill="1" applyBorder="1" applyAlignment="1">
      <alignment horizontal="center" vertical="center"/>
      <protection/>
    </xf>
    <xf numFmtId="172" fontId="0" fillId="43" borderId="0" xfId="0" applyNumberFormat="1" applyFill="1" applyAlignment="1">
      <alignment/>
    </xf>
    <xf numFmtId="2" fontId="0" fillId="40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7" borderId="12" xfId="57" applyNumberFormat="1" applyFont="1" applyFill="1" applyBorder="1" applyAlignment="1">
      <alignment horizontal="center" vertical="center"/>
      <protection/>
    </xf>
    <xf numFmtId="2" fontId="0" fillId="33" borderId="0" xfId="0" applyNumberFormat="1" applyFill="1" applyAlignment="1">
      <alignment horizontal="center" vertical="center"/>
    </xf>
    <xf numFmtId="2" fontId="4" fillId="39" borderId="0" xfId="57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40" borderId="0" xfId="0" applyFill="1" applyAlignment="1">
      <alignment horizontal="center"/>
    </xf>
    <xf numFmtId="2" fontId="4" fillId="40" borderId="16" xfId="57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8" borderId="22" xfId="54" applyFont="1" applyFill="1" applyBorder="1" applyAlignment="1">
      <alignment horizontal="center" vertical="center" wrapText="1"/>
      <protection/>
    </xf>
    <xf numFmtId="0" fontId="3" fillId="38" borderId="20" xfId="54" applyFont="1" applyFill="1" applyBorder="1" applyAlignment="1">
      <alignment horizontal="center" vertical="center" wrapText="1"/>
      <protection/>
    </xf>
    <xf numFmtId="0" fontId="3" fillId="38" borderId="23" xfId="54" applyFont="1" applyFill="1" applyBorder="1" applyAlignment="1">
      <alignment horizontal="center" vertical="center" wrapText="1"/>
      <protection/>
    </xf>
    <xf numFmtId="0" fontId="3" fillId="38" borderId="17" xfId="54" applyFont="1" applyFill="1" applyBorder="1" applyAlignment="1">
      <alignment horizontal="center" vertical="center" wrapText="1"/>
      <protection/>
    </xf>
    <xf numFmtId="0" fontId="3" fillId="38" borderId="0" xfId="54" applyFont="1" applyFill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Hoja1" xfId="57"/>
    <cellStyle name="Normal_resultados 25 MT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zoomScale="85" zoomScaleNormal="85" zoomScalePageLayoutView="0" workbookViewId="0" topLeftCell="A1">
      <pane xSplit="1" topLeftCell="BQ1" activePane="topRight" state="frozen"/>
      <selection pane="topLeft" activeCell="A19" sqref="A19"/>
      <selection pane="topRight" activeCell="BQ4" sqref="BQ4"/>
    </sheetView>
  </sheetViews>
  <sheetFormatPr defaultColWidth="11.421875" defaultRowHeight="12.75"/>
  <cols>
    <col min="1" max="2" width="28.8515625" style="0" customWidth="1"/>
    <col min="3" max="8" width="13.140625" style="0" customWidth="1"/>
    <col min="9" max="9" width="26.421875" style="74" customWidth="1"/>
    <col min="10" max="10" width="13.140625" style="0" customWidth="1"/>
    <col min="11" max="12" width="15.8515625" style="0" customWidth="1"/>
    <col min="13" max="14" width="13.00390625" style="0" customWidth="1"/>
    <col min="15" max="15" width="17.28125" style="0" customWidth="1"/>
    <col min="16" max="16" width="12.7109375" style="0" customWidth="1"/>
    <col min="17" max="17" width="28.421875" style="0" customWidth="1"/>
    <col min="18" max="18" width="20.7109375" style="0" customWidth="1"/>
    <col min="23" max="23" width="12.7109375" style="0" bestFit="1" customWidth="1"/>
    <col min="25" max="25" width="24.8515625" style="0" customWidth="1"/>
    <col min="26" max="26" width="19.140625" style="0" customWidth="1"/>
    <col min="29" max="30" width="16.140625" style="0" customWidth="1"/>
    <col min="31" max="31" width="13.7109375" style="0" customWidth="1"/>
    <col min="33" max="33" width="32.8515625" style="0" customWidth="1"/>
    <col min="34" max="34" width="24.7109375" style="0" customWidth="1"/>
    <col min="35" max="35" width="32.28125" style="0" customWidth="1"/>
    <col min="36" max="36" width="4.421875" style="0" customWidth="1"/>
    <col min="37" max="37" width="31.140625" style="0" customWidth="1"/>
    <col min="38" max="38" width="33.140625" style="0" customWidth="1"/>
    <col min="39" max="39" width="22.28125" style="0" customWidth="1"/>
    <col min="54" max="54" width="30.8515625" style="0" customWidth="1"/>
    <col min="72" max="72" width="38.00390625" style="0" customWidth="1"/>
    <col min="73" max="73" width="16.8515625" style="0" customWidth="1"/>
    <col min="74" max="74" width="21.00390625" style="0" customWidth="1"/>
    <col min="75" max="75" width="20.8515625" style="0" customWidth="1"/>
  </cols>
  <sheetData>
    <row r="1" spans="1:73" ht="12">
      <c r="A1" s="24"/>
      <c r="B1" s="24"/>
      <c r="C1" s="3"/>
      <c r="D1" s="3"/>
      <c r="E1" s="3"/>
      <c r="F1" s="3"/>
      <c r="G1" s="3"/>
      <c r="H1" s="3"/>
      <c r="I1" s="6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9"/>
      <c r="BQ1" s="9"/>
      <c r="BR1" s="9"/>
      <c r="BS1" s="9"/>
      <c r="BT1" s="9"/>
      <c r="BU1" s="9"/>
    </row>
    <row r="2" spans="1:83" ht="13.5" customHeight="1" thickBot="1">
      <c r="A2" s="9"/>
      <c r="B2" s="9"/>
      <c r="C2" s="14"/>
      <c r="D2" s="14"/>
      <c r="E2" s="14"/>
      <c r="F2" s="14"/>
      <c r="G2" s="14"/>
      <c r="H2" s="14"/>
      <c r="I2" s="7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3:106" s="20" customFormat="1" ht="27.75" customHeight="1" thickBot="1">
      <c r="C3" s="89" t="s">
        <v>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35"/>
      <c r="AH3" s="35"/>
      <c r="AI3" s="35"/>
      <c r="AJ3" s="35"/>
      <c r="AK3" s="35"/>
      <c r="AL3" s="35"/>
      <c r="AM3" s="89" t="s">
        <v>4</v>
      </c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1"/>
      <c r="BR3" s="29"/>
      <c r="BS3" s="29"/>
      <c r="BT3" s="21"/>
      <c r="BU3" s="21"/>
      <c r="BV3" s="21"/>
      <c r="BW3" s="22"/>
      <c r="BX3" s="22"/>
      <c r="BY3" s="22"/>
      <c r="BZ3" s="22"/>
      <c r="CA3" s="22"/>
      <c r="CB3" s="22"/>
      <c r="CC3" s="22"/>
      <c r="CD3" s="22"/>
      <c r="CE3" s="22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</row>
    <row r="4" spans="1:106" ht="20.25" customHeight="1" thickBot="1">
      <c r="A4" s="1" t="s">
        <v>56</v>
      </c>
      <c r="B4" s="1" t="s">
        <v>72</v>
      </c>
      <c r="C4" s="15" t="s">
        <v>5</v>
      </c>
      <c r="D4" s="47" t="s">
        <v>17</v>
      </c>
      <c r="E4" s="15" t="s">
        <v>6</v>
      </c>
      <c r="F4" s="47" t="s">
        <v>18</v>
      </c>
      <c r="G4" s="17" t="s">
        <v>12</v>
      </c>
      <c r="H4" s="17" t="s">
        <v>0</v>
      </c>
      <c r="I4" s="71" t="s">
        <v>73</v>
      </c>
      <c r="J4" s="51" t="s">
        <v>19</v>
      </c>
      <c r="K4" s="16" t="s">
        <v>7</v>
      </c>
      <c r="L4" s="47" t="s">
        <v>20</v>
      </c>
      <c r="M4" s="16" t="s">
        <v>8</v>
      </c>
      <c r="N4" s="47" t="s">
        <v>20</v>
      </c>
      <c r="O4" s="17" t="s">
        <v>13</v>
      </c>
      <c r="P4" s="17" t="s">
        <v>0</v>
      </c>
      <c r="Q4" s="17" t="s">
        <v>74</v>
      </c>
      <c r="R4" s="51" t="s">
        <v>21</v>
      </c>
      <c r="S4" s="17" t="s">
        <v>9</v>
      </c>
      <c r="T4" s="47" t="s">
        <v>23</v>
      </c>
      <c r="U4" s="17" t="s">
        <v>10</v>
      </c>
      <c r="V4" s="47" t="s">
        <v>22</v>
      </c>
      <c r="W4" s="17" t="s">
        <v>14</v>
      </c>
      <c r="X4" s="5" t="s">
        <v>0</v>
      </c>
      <c r="Y4" s="17" t="s">
        <v>75</v>
      </c>
      <c r="Z4" s="51" t="s">
        <v>24</v>
      </c>
      <c r="AA4" s="17" t="s">
        <v>11</v>
      </c>
      <c r="AB4" s="47" t="s">
        <v>26</v>
      </c>
      <c r="AC4" s="17" t="s">
        <v>16</v>
      </c>
      <c r="AD4" s="47" t="s">
        <v>25</v>
      </c>
      <c r="AE4" s="17" t="s">
        <v>15</v>
      </c>
      <c r="AF4" s="5" t="s">
        <v>0</v>
      </c>
      <c r="AG4" s="17" t="s">
        <v>76</v>
      </c>
      <c r="AH4" s="51" t="s">
        <v>27</v>
      </c>
      <c r="AI4" s="36" t="s">
        <v>77</v>
      </c>
      <c r="AJ4" s="36" t="s">
        <v>83</v>
      </c>
      <c r="AK4" s="57" t="s">
        <v>78</v>
      </c>
      <c r="AL4" s="57" t="s">
        <v>79</v>
      </c>
      <c r="AM4" s="26" t="s">
        <v>57</v>
      </c>
      <c r="AN4" s="15" t="s">
        <v>5</v>
      </c>
      <c r="AO4" s="47" t="s">
        <v>17</v>
      </c>
      <c r="AP4" s="15" t="s">
        <v>6</v>
      </c>
      <c r="AQ4" s="47" t="s">
        <v>18</v>
      </c>
      <c r="AR4" s="17" t="s">
        <v>12</v>
      </c>
      <c r="AS4" s="17" t="s">
        <v>0</v>
      </c>
      <c r="AT4" s="71" t="s">
        <v>73</v>
      </c>
      <c r="AU4" s="51" t="s">
        <v>19</v>
      </c>
      <c r="AV4" s="16" t="s">
        <v>7</v>
      </c>
      <c r="AW4" s="47" t="s">
        <v>20</v>
      </c>
      <c r="AX4" s="16" t="s">
        <v>8</v>
      </c>
      <c r="AY4" s="47" t="s">
        <v>20</v>
      </c>
      <c r="AZ4" s="17" t="s">
        <v>13</v>
      </c>
      <c r="BA4" s="17" t="s">
        <v>0</v>
      </c>
      <c r="BB4" s="17" t="s">
        <v>74</v>
      </c>
      <c r="BC4" s="51" t="s">
        <v>21</v>
      </c>
      <c r="BD4" s="17" t="s">
        <v>9</v>
      </c>
      <c r="BE4" s="47" t="s">
        <v>23</v>
      </c>
      <c r="BF4" s="17" t="s">
        <v>10</v>
      </c>
      <c r="BG4" s="47" t="s">
        <v>22</v>
      </c>
      <c r="BH4" s="17" t="s">
        <v>14</v>
      </c>
      <c r="BI4" s="5" t="s">
        <v>0</v>
      </c>
      <c r="BJ4" s="17" t="s">
        <v>75</v>
      </c>
      <c r="BK4" s="51" t="s">
        <v>24</v>
      </c>
      <c r="BL4" s="17" t="s">
        <v>11</v>
      </c>
      <c r="BM4" s="47" t="s">
        <v>26</v>
      </c>
      <c r="BN4" s="17" t="s">
        <v>16</v>
      </c>
      <c r="BO4" s="47" t="s">
        <v>25</v>
      </c>
      <c r="BP4" s="17" t="s">
        <v>15</v>
      </c>
      <c r="BQ4" s="5" t="s">
        <v>0</v>
      </c>
      <c r="BR4" s="17" t="s">
        <v>76</v>
      </c>
      <c r="BS4" s="51" t="s">
        <v>27</v>
      </c>
      <c r="BT4" s="36" t="s">
        <v>80</v>
      </c>
      <c r="BU4" s="36" t="s">
        <v>83</v>
      </c>
      <c r="BV4" s="57" t="s">
        <v>78</v>
      </c>
      <c r="BW4" s="57" t="s">
        <v>79</v>
      </c>
      <c r="BX4" s="12"/>
      <c r="BY4" s="12"/>
      <c r="BZ4" s="12"/>
      <c r="CA4" s="12"/>
      <c r="CB4" s="12"/>
      <c r="CC4" s="12"/>
      <c r="CD4" s="12"/>
      <c r="CE4" s="12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3" ht="20.25" customHeight="1" thickBot="1">
      <c r="A5" s="31" t="s">
        <v>30</v>
      </c>
      <c r="B5" s="37">
        <v>65</v>
      </c>
      <c r="C5" s="32">
        <v>163</v>
      </c>
      <c r="D5" s="32">
        <f>C5/B5</f>
        <v>2.5076923076923077</v>
      </c>
      <c r="E5" s="32">
        <v>168</v>
      </c>
      <c r="F5" s="32">
        <f>E5/B5</f>
        <v>2.5846153846153848</v>
      </c>
      <c r="G5" s="62">
        <f>AVERAGE(C5,E5)</f>
        <v>165.5</v>
      </c>
      <c r="H5" s="11">
        <f>STDEV(C5,E5)</f>
        <v>3.5355339059327378</v>
      </c>
      <c r="I5" s="72">
        <f>AVERAGE(D5,F5)</f>
        <v>2.546153846153846</v>
      </c>
      <c r="J5" s="63">
        <f>STDEV(F5,D5)</f>
        <v>0.05439282932204224</v>
      </c>
      <c r="K5" s="32">
        <v>128.4</v>
      </c>
      <c r="L5" s="32">
        <f>K5/B5</f>
        <v>1.9753846153846155</v>
      </c>
      <c r="M5" s="32">
        <v>131.5</v>
      </c>
      <c r="N5" s="32">
        <f>M5/B5</f>
        <v>2.023076923076923</v>
      </c>
      <c r="O5" s="62">
        <f>AVERAGE(K5,M5)</f>
        <v>129.95</v>
      </c>
      <c r="P5" s="11">
        <f>STDEV(K5,M5)</f>
        <v>2.192031021678293</v>
      </c>
      <c r="Q5" s="72">
        <f>AVERAGE(L5,N5)</f>
        <v>1.9992307692307691</v>
      </c>
      <c r="R5" s="63">
        <f>STDEV(L5,N5)</f>
        <v>0.03372355417966596</v>
      </c>
      <c r="S5" s="32">
        <v>158</v>
      </c>
      <c r="T5" s="32">
        <f>S5/B5</f>
        <v>2.4307692307692306</v>
      </c>
      <c r="U5" s="32">
        <v>161.3</v>
      </c>
      <c r="V5" s="32">
        <f>(U5/B5)</f>
        <v>2.4815384615384617</v>
      </c>
      <c r="W5" s="62">
        <f aca="true" t="shared" si="0" ref="W5:W10">AVERAGE(S5,U5)</f>
        <v>159.65</v>
      </c>
      <c r="X5" s="11">
        <f>STDEV(S5,U5)</f>
        <v>2.333452377915615</v>
      </c>
      <c r="Y5" s="72">
        <f>W5/B5</f>
        <v>2.456153846153846</v>
      </c>
      <c r="Z5" s="63">
        <f>STDEV(T5,V5)</f>
        <v>0.035899267352548045</v>
      </c>
      <c r="AA5" s="32">
        <v>133.9</v>
      </c>
      <c r="AB5" s="32">
        <f aca="true" t="shared" si="1" ref="AB5:AB30">AA5/B5</f>
        <v>2.06</v>
      </c>
      <c r="AC5" s="32">
        <v>136.9</v>
      </c>
      <c r="AD5" s="32">
        <f aca="true" t="shared" si="2" ref="AD5:AD30">AC5/B5</f>
        <v>2.106153846153846</v>
      </c>
      <c r="AE5" s="62">
        <f>AVERAGE(AA5,AC5)</f>
        <v>135.4</v>
      </c>
      <c r="AF5" s="11">
        <f>STDEV(AA5,AC5)</f>
        <v>2.1213203435596424</v>
      </c>
      <c r="AG5" s="72">
        <f aca="true" t="shared" si="3" ref="AG5:AG30">AE5/B5</f>
        <v>2.083076923076923</v>
      </c>
      <c r="AH5" s="63">
        <f aca="true" t="shared" si="4" ref="AH5:AH30">AVERAGE(AB5,AD5)</f>
        <v>2.083076923076923</v>
      </c>
      <c r="AI5" s="38">
        <f>(W5/G5)</f>
        <v>0.9646525679758309</v>
      </c>
      <c r="AJ5" s="38">
        <f>AE5/O5</f>
        <v>1.041939207387457</v>
      </c>
      <c r="AK5" s="60">
        <f aca="true" t="shared" si="5" ref="AK5:AK30">Y5/I5</f>
        <v>0.9646525679758309</v>
      </c>
      <c r="AL5" s="39">
        <f aca="true" t="shared" si="6" ref="AL5:AL30">AG5/Q5</f>
        <v>1.0419392073874567</v>
      </c>
      <c r="AM5" s="31" t="s">
        <v>30</v>
      </c>
      <c r="AN5" s="32">
        <v>125</v>
      </c>
      <c r="AO5" s="32">
        <f aca="true" t="shared" si="7" ref="AO5:AO31">AN5/B5</f>
        <v>1.9230769230769231</v>
      </c>
      <c r="AP5" s="32">
        <v>130.1</v>
      </c>
      <c r="AQ5" s="32">
        <f aca="true" t="shared" si="8" ref="AQ5:AQ31">AP5/B5</f>
        <v>2.0015384615384613</v>
      </c>
      <c r="AR5" s="62">
        <f>AVERAGE(AN5,AP5)</f>
        <v>127.55</v>
      </c>
      <c r="AS5" s="11">
        <f>STDEV(AN5,AP5)</f>
        <v>3.6062445840513884</v>
      </c>
      <c r="AT5" s="65">
        <f>AR5/B5</f>
        <v>1.9623076923076923</v>
      </c>
      <c r="AU5" s="63">
        <f>STDEV(AO5,AQ5)</f>
        <v>0.05548068590848273</v>
      </c>
      <c r="AV5" s="32">
        <v>123.9</v>
      </c>
      <c r="AW5" s="34">
        <f aca="true" t="shared" si="9" ref="AW5:AW31">(AV5/B5)</f>
        <v>1.9061538461538463</v>
      </c>
      <c r="AX5" s="32">
        <v>128.8</v>
      </c>
      <c r="AY5" s="32">
        <f aca="true" t="shared" si="10" ref="AY5:AY31">(AX5/B5)</f>
        <v>1.9815384615384617</v>
      </c>
      <c r="AZ5" s="62">
        <f>AVERAGE(AV5,AX5)</f>
        <v>126.35000000000001</v>
      </c>
      <c r="BA5" s="11">
        <f>STDEV(AV5,AX5)</f>
        <v>3.4648232278140867</v>
      </c>
      <c r="BB5" s="72">
        <f aca="true" t="shared" si="11" ref="BB5:BB30">AZ5/B5</f>
        <v>1.943846153846154</v>
      </c>
      <c r="BC5" s="66">
        <f>STDEV(AW5,AY5)</f>
        <v>0.05330497273560127</v>
      </c>
      <c r="BD5" s="32">
        <v>88.7</v>
      </c>
      <c r="BE5" s="32">
        <f aca="true" t="shared" si="12" ref="BE5:BE31">(BD5/B5)</f>
        <v>1.3646153846153846</v>
      </c>
      <c r="BF5" s="32">
        <v>93.2</v>
      </c>
      <c r="BG5" s="32">
        <f aca="true" t="shared" si="13" ref="BG5:BG31">(BF5/B5)</f>
        <v>1.433846153846154</v>
      </c>
      <c r="BH5" s="62">
        <f>AVERAGE(BD5,BF5)</f>
        <v>90.95</v>
      </c>
      <c r="BI5" s="11">
        <f>STDEV(BD5,BF5)</f>
        <v>3.181980515339464</v>
      </c>
      <c r="BJ5" s="72">
        <f>BH5/B5</f>
        <v>1.3992307692307693</v>
      </c>
      <c r="BK5" s="66">
        <f>STDEV(BE5,BG5)</f>
        <v>0.048953546389838044</v>
      </c>
      <c r="BL5" s="32">
        <v>109.8</v>
      </c>
      <c r="BM5" s="32">
        <f aca="true" t="shared" si="14" ref="BM5:BM31">(BL5/B5)</f>
        <v>1.689230769230769</v>
      </c>
      <c r="BN5" s="32">
        <v>114.6</v>
      </c>
      <c r="BO5" s="32">
        <f aca="true" t="shared" si="15" ref="BO5:BO31">(BN5/B5)</f>
        <v>1.763076923076923</v>
      </c>
      <c r="BP5" s="62">
        <f>AVERAGE(BL5,BN5)</f>
        <v>112.19999999999999</v>
      </c>
      <c r="BQ5" s="11">
        <f>STDEV(BL5,BN5)</f>
        <v>3.394112549695426</v>
      </c>
      <c r="BR5" s="68">
        <f>AVERAGE(BM5,BO5)</f>
        <v>1.7261538461538461</v>
      </c>
      <c r="BS5" s="67">
        <f>STDEV(BM5,BO5)</f>
        <v>0.05221711614916047</v>
      </c>
      <c r="BT5" s="64">
        <f>BH5/AR5</f>
        <v>0.7130537044296354</v>
      </c>
      <c r="BU5" s="64">
        <f>BP5/AZ5</f>
        <v>0.8880094974277798</v>
      </c>
      <c r="BV5" s="44">
        <f>BJ5/AT5</f>
        <v>0.7130537044296354</v>
      </c>
      <c r="BW5" s="44">
        <f>BR5/BB5</f>
        <v>0.8880094974277799</v>
      </c>
      <c r="BX5" s="12"/>
      <c r="BY5" s="12"/>
      <c r="BZ5" s="12"/>
      <c r="CA5" s="12"/>
      <c r="CB5" s="12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03" ht="24.75" customHeight="1" thickBot="1">
      <c r="A6" s="31" t="s">
        <v>31</v>
      </c>
      <c r="B6" s="37">
        <v>75</v>
      </c>
      <c r="C6" s="32">
        <v>148.7</v>
      </c>
      <c r="D6" s="32">
        <f aca="true" t="shared" si="16" ref="D6:D30">C6/B6</f>
        <v>1.9826666666666666</v>
      </c>
      <c r="E6" s="32">
        <v>150.1</v>
      </c>
      <c r="F6" s="32">
        <f aca="true" t="shared" si="17" ref="F6:F30">E6/B6</f>
        <v>2.001333333333333</v>
      </c>
      <c r="G6" s="62">
        <f aca="true" t="shared" si="18" ref="G6:G31">AVERAGE(C6,E6)</f>
        <v>149.39999999999998</v>
      </c>
      <c r="H6" s="11">
        <f aca="true" t="shared" si="19" ref="H6:H30">STDEV(C6,E6)</f>
        <v>0.9899494936611706</v>
      </c>
      <c r="I6" s="72">
        <f aca="true" t="shared" si="20" ref="I6:I30">AVERAGE(D6,F6)</f>
        <v>1.992</v>
      </c>
      <c r="J6" s="63">
        <f>STDEV(F6,D6)</f>
        <v>0.013199326582148846</v>
      </c>
      <c r="K6" s="32">
        <v>124.9</v>
      </c>
      <c r="L6" s="32">
        <f aca="true" t="shared" si="21" ref="L6:L30">K6/B6</f>
        <v>1.6653333333333333</v>
      </c>
      <c r="M6" s="32">
        <v>126.7</v>
      </c>
      <c r="N6" s="32">
        <f aca="true" t="shared" si="22" ref="N6:N30">M6/B6</f>
        <v>1.6893333333333334</v>
      </c>
      <c r="O6" s="62">
        <f aca="true" t="shared" si="23" ref="O6:O30">AVERAGE(K6,M6)</f>
        <v>125.80000000000001</v>
      </c>
      <c r="P6" s="11">
        <f aca="true" t="shared" si="24" ref="P6:P30">STDEV(K6,M6)</f>
        <v>1.2727922061357835</v>
      </c>
      <c r="Q6" s="72">
        <f aca="true" t="shared" si="25" ref="Q6:Q30">AVERAGE(L6,N6)</f>
        <v>1.6773333333333333</v>
      </c>
      <c r="R6" s="63">
        <f aca="true" t="shared" si="26" ref="R6:R30">STDEV(L6,N6)</f>
        <v>0.016970562748477157</v>
      </c>
      <c r="S6" s="32">
        <v>151.8</v>
      </c>
      <c r="T6" s="32">
        <f aca="true" t="shared" si="27" ref="T6:T31">S6/B6</f>
        <v>2.024</v>
      </c>
      <c r="U6" s="32">
        <v>154.7</v>
      </c>
      <c r="V6" s="32">
        <f aca="true" t="shared" si="28" ref="V6:V30">(U6/B6)</f>
        <v>2.0626666666666664</v>
      </c>
      <c r="W6" s="62">
        <f t="shared" si="0"/>
        <v>153.25</v>
      </c>
      <c r="X6" s="11">
        <f aca="true" t="shared" si="29" ref="X6:X30">STDEV(S6,U6)</f>
        <v>2.050609665440972</v>
      </c>
      <c r="Y6" s="72">
        <f>W6/B6</f>
        <v>2.0433333333333334</v>
      </c>
      <c r="Z6" s="63">
        <f aca="true" t="shared" si="30" ref="Z6:Z30">STDEV(T6,V6)</f>
        <v>0.02734146220587965</v>
      </c>
      <c r="AA6" s="32">
        <v>128.1</v>
      </c>
      <c r="AB6" s="32">
        <f t="shared" si="1"/>
        <v>1.708</v>
      </c>
      <c r="AC6" s="32">
        <v>133.7</v>
      </c>
      <c r="AD6" s="32">
        <f t="shared" si="2"/>
        <v>1.7826666666666666</v>
      </c>
      <c r="AE6" s="62">
        <f aca="true" t="shared" si="31" ref="AE6:AE31">AVERAGE(AA6,AC6)</f>
        <v>130.89999999999998</v>
      </c>
      <c r="AF6" s="11">
        <f aca="true" t="shared" si="32" ref="AF6:AF30">STDEV(AA6,AC6)</f>
        <v>3.959797974644662</v>
      </c>
      <c r="AG6" s="72">
        <f t="shared" si="3"/>
        <v>1.745333333333333</v>
      </c>
      <c r="AH6" s="63">
        <f t="shared" si="4"/>
        <v>1.7453333333333334</v>
      </c>
      <c r="AI6" s="38">
        <f aca="true" t="shared" si="33" ref="AI6:AI30">(W6/G6)</f>
        <v>1.0257697456492638</v>
      </c>
      <c r="AJ6" s="38">
        <f aca="true" t="shared" si="34" ref="AJ6:AJ30">AE6/O6</f>
        <v>1.0405405405405403</v>
      </c>
      <c r="AK6" s="60">
        <f t="shared" si="5"/>
        <v>1.0257697456492638</v>
      </c>
      <c r="AL6" s="39">
        <f t="shared" si="6"/>
        <v>1.0405405405405403</v>
      </c>
      <c r="AM6" s="31" t="s">
        <v>31</v>
      </c>
      <c r="AN6" s="32">
        <v>120.6</v>
      </c>
      <c r="AO6" s="32">
        <f t="shared" si="7"/>
        <v>1.6079999999999999</v>
      </c>
      <c r="AP6" s="32">
        <v>126.4</v>
      </c>
      <c r="AQ6" s="32">
        <f t="shared" si="8"/>
        <v>1.6853333333333333</v>
      </c>
      <c r="AR6" s="62">
        <f aca="true" t="shared" si="35" ref="AR6:AR30">AVERAGE(AN6,AP6)</f>
        <v>123.5</v>
      </c>
      <c r="AS6" s="11">
        <f aca="true" t="shared" si="36" ref="AS6:AS30">STDEV(AN6,AP6)</f>
        <v>4.1012193308819835</v>
      </c>
      <c r="AT6" s="65">
        <f aca="true" t="shared" si="37" ref="AT6:AT30">AR6/B6</f>
        <v>1.6466666666666667</v>
      </c>
      <c r="AU6" s="63">
        <f aca="true" t="shared" si="38" ref="AU6:AU31">STDEV(AO6,AQ6)</f>
        <v>0.05468292441175978</v>
      </c>
      <c r="AV6" s="32">
        <v>123.7</v>
      </c>
      <c r="AW6" s="32">
        <f t="shared" si="9"/>
        <v>1.6493333333333333</v>
      </c>
      <c r="AX6" s="32">
        <v>129</v>
      </c>
      <c r="AY6" s="32">
        <f t="shared" si="10"/>
        <v>1.72</v>
      </c>
      <c r="AZ6" s="62">
        <f>AVERAGE(AV6,AX6)</f>
        <v>126.35</v>
      </c>
      <c r="BA6" s="11">
        <f aca="true" t="shared" si="39" ref="BA6:BA31">STDEV(AV6,AX6)</f>
        <v>3.7476659402887</v>
      </c>
      <c r="BB6" s="72">
        <f t="shared" si="11"/>
        <v>1.6846666666666665</v>
      </c>
      <c r="BC6" s="66">
        <f aca="true" t="shared" si="40" ref="BC6:BC31">STDEV(AW6,AY6)</f>
        <v>0.04996887920384935</v>
      </c>
      <c r="BD6" s="32">
        <v>79.3</v>
      </c>
      <c r="BE6" s="32">
        <f t="shared" si="12"/>
        <v>1.0573333333333332</v>
      </c>
      <c r="BF6" s="32">
        <v>84.1</v>
      </c>
      <c r="BG6" s="32">
        <f t="shared" si="13"/>
        <v>1.1213333333333333</v>
      </c>
      <c r="BH6" s="62">
        <f aca="true" t="shared" si="41" ref="BH6:BH30">AVERAGE(BD6,BF6)</f>
        <v>81.69999999999999</v>
      </c>
      <c r="BI6" s="11">
        <f aca="true" t="shared" si="42" ref="BI6:BI30">STDEV(BD6,BF6)</f>
        <v>3.394112549695426</v>
      </c>
      <c r="BJ6" s="72">
        <f aca="true" t="shared" si="43" ref="BJ6:BJ30">BH6/B6</f>
        <v>1.0893333333333333</v>
      </c>
      <c r="BK6" s="66">
        <f aca="true" t="shared" si="44" ref="BK6:BK30">STDEV(BE6,BG6)</f>
        <v>0.04525483399593908</v>
      </c>
      <c r="BL6" s="32">
        <v>104</v>
      </c>
      <c r="BM6" s="32">
        <f t="shared" si="14"/>
        <v>1.3866666666666667</v>
      </c>
      <c r="BN6" s="32">
        <v>108.4</v>
      </c>
      <c r="BO6" s="32">
        <f t="shared" si="15"/>
        <v>1.4453333333333334</v>
      </c>
      <c r="BP6" s="62">
        <f aca="true" t="shared" si="45" ref="BP6:BP31">AVERAGE(BL6,BN6)</f>
        <v>106.2</v>
      </c>
      <c r="BQ6" s="11">
        <f aca="true" t="shared" si="46" ref="BQ6:BQ31">STDEV(BL6,BN6)</f>
        <v>3.111269837220813</v>
      </c>
      <c r="BR6" s="68">
        <f aca="true" t="shared" si="47" ref="BR6:BR30">AVERAGE(BM6,BO6)</f>
        <v>1.416</v>
      </c>
      <c r="BS6" s="67">
        <f aca="true" t="shared" si="48" ref="BS6:BS31">STDEV(BM6,BO6)</f>
        <v>0.04148359782961077</v>
      </c>
      <c r="BT6" s="64">
        <f>BH6/AR6</f>
        <v>0.6615384615384614</v>
      </c>
      <c r="BU6" s="64">
        <f aca="true" t="shared" si="49" ref="BU6:BU30">BP6/AZ6</f>
        <v>0.8405223585278988</v>
      </c>
      <c r="BV6" s="44">
        <f>BJ6/AT6</f>
        <v>0.6615384615384615</v>
      </c>
      <c r="BW6" s="44">
        <f aca="true" t="shared" si="50" ref="BW6:BW30">BR6/BB6</f>
        <v>0.8405223585278987</v>
      </c>
      <c r="BX6" s="12"/>
      <c r="BY6" s="12"/>
      <c r="BZ6" s="12"/>
      <c r="CA6" s="12"/>
      <c r="CB6" s="12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ht="22.5" customHeight="1" thickBot="1">
      <c r="A7" s="31" t="s">
        <v>32</v>
      </c>
      <c r="B7" s="37">
        <v>85</v>
      </c>
      <c r="C7" s="32">
        <v>150.4</v>
      </c>
      <c r="D7" s="32">
        <f t="shared" si="16"/>
        <v>1.7694117647058825</v>
      </c>
      <c r="E7" s="32">
        <v>152.3</v>
      </c>
      <c r="F7" s="32">
        <f t="shared" si="17"/>
        <v>1.7917647058823531</v>
      </c>
      <c r="G7" s="62">
        <f t="shared" si="18"/>
        <v>151.35000000000002</v>
      </c>
      <c r="H7" s="11">
        <f t="shared" si="19"/>
        <v>1.3435028842544443</v>
      </c>
      <c r="I7" s="72">
        <f>AVERAGE(D7,F7)</f>
        <v>1.7805882352941178</v>
      </c>
      <c r="J7" s="63">
        <f aca="true" t="shared" si="51" ref="J7:J30">STDEV(F7,D7)</f>
        <v>0.015805916285346427</v>
      </c>
      <c r="K7" s="32">
        <v>155.7</v>
      </c>
      <c r="L7" s="32">
        <f t="shared" si="21"/>
        <v>1.8317647058823527</v>
      </c>
      <c r="M7" s="32">
        <v>157.9</v>
      </c>
      <c r="N7" s="32">
        <f t="shared" si="22"/>
        <v>1.8576470588235294</v>
      </c>
      <c r="O7" s="62">
        <f t="shared" si="23"/>
        <v>156.8</v>
      </c>
      <c r="P7" s="11">
        <f t="shared" si="24"/>
        <v>1.5556349186104166</v>
      </c>
      <c r="Q7" s="72">
        <f t="shared" si="25"/>
        <v>1.8447058823529412</v>
      </c>
      <c r="R7" s="63">
        <f t="shared" si="26"/>
        <v>0.01830158727776962</v>
      </c>
      <c r="S7" s="32">
        <v>193.7</v>
      </c>
      <c r="T7" s="32">
        <f t="shared" si="27"/>
        <v>2.2788235294117647</v>
      </c>
      <c r="U7" s="32">
        <v>196.8</v>
      </c>
      <c r="V7" s="32">
        <f t="shared" si="28"/>
        <v>2.315294117647059</v>
      </c>
      <c r="W7" s="62">
        <f t="shared" si="0"/>
        <v>195.25</v>
      </c>
      <c r="X7" s="11">
        <f t="shared" si="29"/>
        <v>2.1920310216783134</v>
      </c>
      <c r="Y7" s="72">
        <f aca="true" t="shared" si="52" ref="Y7:Y30">W7/B7</f>
        <v>2.2970588235294116</v>
      </c>
      <c r="Z7" s="63">
        <f t="shared" si="30"/>
        <v>0.025788600255038888</v>
      </c>
      <c r="AA7" s="32">
        <v>166.5</v>
      </c>
      <c r="AB7" s="32">
        <f t="shared" si="1"/>
        <v>1.9588235294117646</v>
      </c>
      <c r="AC7" s="32">
        <v>171.3</v>
      </c>
      <c r="AD7" s="32">
        <f t="shared" si="2"/>
        <v>2.015294117647059</v>
      </c>
      <c r="AE7" s="62">
        <f t="shared" si="31"/>
        <v>168.9</v>
      </c>
      <c r="AF7" s="11">
        <f t="shared" si="32"/>
        <v>3.394112549695436</v>
      </c>
      <c r="AG7" s="72">
        <f t="shared" si="3"/>
        <v>1.9870588235294118</v>
      </c>
      <c r="AH7" s="63">
        <f t="shared" si="4"/>
        <v>1.987058823529412</v>
      </c>
      <c r="AI7" s="38">
        <f t="shared" si="33"/>
        <v>1.2900561612157249</v>
      </c>
      <c r="AJ7" s="38">
        <f t="shared" si="34"/>
        <v>1.0771683673469388</v>
      </c>
      <c r="AK7" s="60">
        <f t="shared" si="5"/>
        <v>1.2900561612157249</v>
      </c>
      <c r="AL7" s="39">
        <f t="shared" si="6"/>
        <v>1.0771683673469388</v>
      </c>
      <c r="AM7" s="31" t="s">
        <v>32</v>
      </c>
      <c r="AN7" s="32">
        <v>175.1</v>
      </c>
      <c r="AO7" s="32">
        <f t="shared" si="7"/>
        <v>2.06</v>
      </c>
      <c r="AP7" s="32">
        <v>182.1</v>
      </c>
      <c r="AQ7" s="32">
        <f t="shared" si="8"/>
        <v>2.1423529411764703</v>
      </c>
      <c r="AR7" s="62">
        <f t="shared" si="35"/>
        <v>178.6</v>
      </c>
      <c r="AS7" s="11">
        <f t="shared" si="36"/>
        <v>4.949747468305833</v>
      </c>
      <c r="AT7" s="65">
        <f t="shared" si="37"/>
        <v>2.101176470588235</v>
      </c>
      <c r="AU7" s="63">
        <f t="shared" si="38"/>
        <v>0.058232323156539</v>
      </c>
      <c r="AV7" s="32">
        <v>193.6</v>
      </c>
      <c r="AW7" s="32">
        <f t="shared" si="9"/>
        <v>2.277647058823529</v>
      </c>
      <c r="AX7" s="32">
        <v>196.3</v>
      </c>
      <c r="AY7" s="32">
        <f t="shared" si="10"/>
        <v>2.3094117647058825</v>
      </c>
      <c r="AZ7" s="62">
        <f aca="true" t="shared" si="53" ref="AZ7:AZ29">AVERAGE(AV7,AX7)</f>
        <v>194.95</v>
      </c>
      <c r="BA7" s="11">
        <f t="shared" si="39"/>
        <v>1.9091883092036903</v>
      </c>
      <c r="BB7" s="72">
        <f t="shared" si="11"/>
        <v>2.293529411764706</v>
      </c>
      <c r="BC7" s="66">
        <f t="shared" si="40"/>
        <v>0.022461038931808276</v>
      </c>
      <c r="BD7" s="32">
        <v>153.2</v>
      </c>
      <c r="BE7" s="32">
        <f t="shared" si="12"/>
        <v>1.8023529411764705</v>
      </c>
      <c r="BF7" s="32">
        <v>159.2</v>
      </c>
      <c r="BG7" s="32">
        <f t="shared" si="13"/>
        <v>1.872941176470588</v>
      </c>
      <c r="BH7" s="62">
        <f t="shared" si="41"/>
        <v>156.2</v>
      </c>
      <c r="BI7" s="11">
        <f t="shared" si="42"/>
        <v>4.242640687119285</v>
      </c>
      <c r="BJ7" s="72">
        <f t="shared" si="43"/>
        <v>1.8376470588235292</v>
      </c>
      <c r="BK7" s="66">
        <f t="shared" si="44"/>
        <v>0.04991341984846216</v>
      </c>
      <c r="BL7" s="32">
        <v>181.6</v>
      </c>
      <c r="BM7" s="32">
        <f t="shared" si="14"/>
        <v>2.136470588235294</v>
      </c>
      <c r="BN7" s="32">
        <v>186.3</v>
      </c>
      <c r="BO7" s="32">
        <f t="shared" si="15"/>
        <v>2.191764705882353</v>
      </c>
      <c r="BP7" s="62">
        <f t="shared" si="45"/>
        <v>183.95</v>
      </c>
      <c r="BQ7" s="11">
        <f t="shared" si="46"/>
        <v>3.3234018715767855</v>
      </c>
      <c r="BR7" s="68">
        <f t="shared" si="47"/>
        <v>2.1641176470588235</v>
      </c>
      <c r="BS7" s="67">
        <f t="shared" si="48"/>
        <v>0.03909884554796228</v>
      </c>
      <c r="BT7" s="64">
        <f aca="true" t="shared" si="54" ref="BT7:BT30">BH7/AR7</f>
        <v>0.8745800671892496</v>
      </c>
      <c r="BU7" s="64">
        <f t="shared" si="49"/>
        <v>0.943575275711721</v>
      </c>
      <c r="BV7" s="44">
        <f aca="true" t="shared" si="55" ref="BV7:BV30">BJ7/AT7</f>
        <v>0.8745800671892496</v>
      </c>
      <c r="BW7" s="44">
        <f t="shared" si="50"/>
        <v>0.943575275711721</v>
      </c>
      <c r="BX7" s="12"/>
      <c r="BY7" s="12"/>
      <c r="BZ7" s="12"/>
      <c r="CA7" s="12"/>
      <c r="CB7" s="12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ht="23.25" customHeight="1" thickBot="1">
      <c r="A8" s="31" t="s">
        <v>33</v>
      </c>
      <c r="B8" s="37">
        <v>74</v>
      </c>
      <c r="C8" s="32">
        <v>150.1</v>
      </c>
      <c r="D8" s="32">
        <f t="shared" si="16"/>
        <v>2.0283783783783784</v>
      </c>
      <c r="E8" s="32">
        <v>157.9</v>
      </c>
      <c r="F8" s="32">
        <f t="shared" si="17"/>
        <v>2.133783783783784</v>
      </c>
      <c r="G8" s="62">
        <f t="shared" si="18"/>
        <v>154</v>
      </c>
      <c r="H8" s="11">
        <f t="shared" si="19"/>
        <v>5.5154328932550785</v>
      </c>
      <c r="I8" s="72">
        <f t="shared" si="20"/>
        <v>2.081081081081081</v>
      </c>
      <c r="J8" s="63">
        <f t="shared" si="51"/>
        <v>0.07453287693587936</v>
      </c>
      <c r="K8" s="32">
        <v>166.7</v>
      </c>
      <c r="L8" s="32">
        <f t="shared" si="21"/>
        <v>2.2527027027027025</v>
      </c>
      <c r="M8" s="32">
        <v>173.2</v>
      </c>
      <c r="N8" s="32">
        <f t="shared" si="22"/>
        <v>2.34054054054054</v>
      </c>
      <c r="O8" s="62">
        <f t="shared" si="23"/>
        <v>169.95</v>
      </c>
      <c r="P8" s="11">
        <f t="shared" si="24"/>
        <v>4.596194077712559</v>
      </c>
      <c r="Q8" s="72">
        <f t="shared" si="25"/>
        <v>2.2966216216216213</v>
      </c>
      <c r="R8" s="63">
        <f t="shared" si="26"/>
        <v>0.06211073077989936</v>
      </c>
      <c r="S8" s="32">
        <v>187.2</v>
      </c>
      <c r="T8" s="32">
        <f t="shared" si="27"/>
        <v>2.5297297297297296</v>
      </c>
      <c r="U8" s="32">
        <v>195.2</v>
      </c>
      <c r="V8" s="32">
        <f t="shared" si="28"/>
        <v>2.6378378378378375</v>
      </c>
      <c r="W8" s="62">
        <f t="shared" si="0"/>
        <v>191.2</v>
      </c>
      <c r="X8" s="11">
        <f t="shared" si="29"/>
        <v>5.656854249492381</v>
      </c>
      <c r="Y8" s="72">
        <f t="shared" si="52"/>
        <v>2.5837837837837836</v>
      </c>
      <c r="Z8" s="63">
        <f t="shared" si="30"/>
        <v>0.07644397634449147</v>
      </c>
      <c r="AA8" s="32">
        <v>188.6</v>
      </c>
      <c r="AB8" s="32">
        <f t="shared" si="1"/>
        <v>2.5486486486486486</v>
      </c>
      <c r="AC8" s="32">
        <v>193.2</v>
      </c>
      <c r="AD8" s="32">
        <f t="shared" si="2"/>
        <v>2.610810810810811</v>
      </c>
      <c r="AE8" s="62">
        <f t="shared" si="31"/>
        <v>190.89999999999998</v>
      </c>
      <c r="AF8" s="11">
        <f t="shared" si="32"/>
        <v>3.2526911934581144</v>
      </c>
      <c r="AG8" s="72">
        <f t="shared" si="3"/>
        <v>2.5797297297297295</v>
      </c>
      <c r="AH8" s="63">
        <f t="shared" si="4"/>
        <v>2.5797297297297295</v>
      </c>
      <c r="AI8" s="38">
        <f t="shared" si="33"/>
        <v>1.2415584415584415</v>
      </c>
      <c r="AJ8" s="38">
        <f t="shared" si="34"/>
        <v>1.1232715504560165</v>
      </c>
      <c r="AK8" s="60">
        <f t="shared" si="5"/>
        <v>1.2415584415584415</v>
      </c>
      <c r="AL8" s="39">
        <f t="shared" si="6"/>
        <v>1.1232715504560165</v>
      </c>
      <c r="AM8" s="31" t="s">
        <v>33</v>
      </c>
      <c r="AN8" s="32">
        <v>136.3</v>
      </c>
      <c r="AO8" s="32">
        <f t="shared" si="7"/>
        <v>1.841891891891892</v>
      </c>
      <c r="AP8" s="32">
        <v>140.4</v>
      </c>
      <c r="AQ8" s="32">
        <f t="shared" si="8"/>
        <v>1.8972972972972975</v>
      </c>
      <c r="AR8" s="62">
        <f t="shared" si="35"/>
        <v>138.35000000000002</v>
      </c>
      <c r="AS8" s="11">
        <f t="shared" si="36"/>
        <v>2.899137802864841</v>
      </c>
      <c r="AT8" s="65">
        <f t="shared" si="37"/>
        <v>1.8695945945945949</v>
      </c>
      <c r="AU8" s="63">
        <f t="shared" si="38"/>
        <v>0.03917753787655195</v>
      </c>
      <c r="AV8" s="32">
        <v>67.6</v>
      </c>
      <c r="AW8" s="32">
        <f t="shared" si="9"/>
        <v>0.9135135135135134</v>
      </c>
      <c r="AX8" s="32">
        <v>73.2</v>
      </c>
      <c r="AY8" s="32">
        <f t="shared" si="10"/>
        <v>0.9891891891891892</v>
      </c>
      <c r="AZ8" s="62">
        <f t="shared" si="53"/>
        <v>70.4</v>
      </c>
      <c r="BA8" s="11">
        <f t="shared" si="39"/>
        <v>3.959797974644672</v>
      </c>
      <c r="BB8" s="72">
        <f t="shared" si="11"/>
        <v>0.9513513513513514</v>
      </c>
      <c r="BC8" s="66">
        <f t="shared" si="40"/>
        <v>0.05351078344114422</v>
      </c>
      <c r="BD8" s="32">
        <v>123.3</v>
      </c>
      <c r="BE8" s="32">
        <f t="shared" si="12"/>
        <v>1.6662162162162162</v>
      </c>
      <c r="BF8" s="32">
        <v>128.4</v>
      </c>
      <c r="BG8" s="32">
        <f t="shared" si="13"/>
        <v>1.7351351351351352</v>
      </c>
      <c r="BH8" s="62">
        <f t="shared" si="41"/>
        <v>125.85</v>
      </c>
      <c r="BI8" s="11">
        <f t="shared" si="42"/>
        <v>3.6062445840513986</v>
      </c>
      <c r="BJ8" s="72">
        <f t="shared" si="43"/>
        <v>1.7006756756756756</v>
      </c>
      <c r="BK8" s="66">
        <f t="shared" si="44"/>
        <v>0.04873303491961346</v>
      </c>
      <c r="BL8" s="32">
        <v>137.7</v>
      </c>
      <c r="BM8" s="32">
        <f t="shared" si="14"/>
        <v>1.8608108108108106</v>
      </c>
      <c r="BN8" s="32">
        <v>143.2</v>
      </c>
      <c r="BO8" s="32">
        <f t="shared" si="15"/>
        <v>1.935135135135135</v>
      </c>
      <c r="BP8" s="62">
        <f t="shared" si="45"/>
        <v>140.45</v>
      </c>
      <c r="BQ8" s="11">
        <f t="shared" si="46"/>
        <v>3.8890872965260113</v>
      </c>
      <c r="BR8" s="68">
        <f t="shared" si="47"/>
        <v>1.8979729729729726</v>
      </c>
      <c r="BS8" s="67">
        <f t="shared" si="48"/>
        <v>0.05255523373683801</v>
      </c>
      <c r="BT8" s="64">
        <f t="shared" si="54"/>
        <v>0.9096494398265267</v>
      </c>
      <c r="BU8" s="64">
        <f t="shared" si="49"/>
        <v>1.9950284090909087</v>
      </c>
      <c r="BV8" s="44">
        <f t="shared" si="55"/>
        <v>0.9096494398265267</v>
      </c>
      <c r="BW8" s="44">
        <f t="shared" si="50"/>
        <v>1.9950284090909087</v>
      </c>
      <c r="BX8" s="12"/>
      <c r="BY8" s="12"/>
      <c r="BZ8" s="12"/>
      <c r="CA8" s="12"/>
      <c r="CB8" s="12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ht="21.75" customHeight="1" thickBot="1">
      <c r="A9" s="31" t="s">
        <v>34</v>
      </c>
      <c r="B9" s="37">
        <v>96</v>
      </c>
      <c r="C9" s="32">
        <v>130.6</v>
      </c>
      <c r="D9" s="32">
        <f t="shared" si="16"/>
        <v>1.3604166666666666</v>
      </c>
      <c r="E9" s="32">
        <v>138.8</v>
      </c>
      <c r="F9" s="32">
        <f t="shared" si="17"/>
        <v>1.4458333333333335</v>
      </c>
      <c r="G9" s="62">
        <f t="shared" si="18"/>
        <v>134.7</v>
      </c>
      <c r="H9" s="11">
        <f t="shared" si="19"/>
        <v>5.798275605729701</v>
      </c>
      <c r="I9" s="72">
        <f t="shared" si="20"/>
        <v>1.4031250000000002</v>
      </c>
      <c r="J9" s="63">
        <f t="shared" si="51"/>
        <v>0.06039870422635111</v>
      </c>
      <c r="K9" s="32">
        <v>85.2</v>
      </c>
      <c r="L9" s="32">
        <f t="shared" si="21"/>
        <v>0.8875000000000001</v>
      </c>
      <c r="M9" s="32">
        <v>94.6</v>
      </c>
      <c r="N9" s="32">
        <f t="shared" si="22"/>
        <v>0.9854166666666666</v>
      </c>
      <c r="O9" s="62">
        <f t="shared" si="23"/>
        <v>89.9</v>
      </c>
      <c r="P9" s="11">
        <f t="shared" si="24"/>
        <v>6.646803743153541</v>
      </c>
      <c r="Q9" s="72">
        <f t="shared" si="25"/>
        <v>0.9364583333333334</v>
      </c>
      <c r="R9" s="63">
        <f t="shared" si="26"/>
        <v>0.06923753899118269</v>
      </c>
      <c r="S9" s="32">
        <v>130.4</v>
      </c>
      <c r="T9" s="32">
        <f t="shared" si="27"/>
        <v>1.3583333333333334</v>
      </c>
      <c r="U9" s="32">
        <v>139.8</v>
      </c>
      <c r="V9" s="32">
        <f t="shared" si="28"/>
        <v>1.45625</v>
      </c>
      <c r="W9" s="62">
        <f t="shared" si="0"/>
        <v>135.10000000000002</v>
      </c>
      <c r="X9" s="11">
        <f t="shared" si="29"/>
        <v>6.6468037431535505</v>
      </c>
      <c r="Y9" s="72">
        <f t="shared" si="52"/>
        <v>1.4072916666666668</v>
      </c>
      <c r="Z9" s="63">
        <f t="shared" si="30"/>
        <v>0.06923753899118276</v>
      </c>
      <c r="AA9" s="32">
        <v>147.7</v>
      </c>
      <c r="AB9" s="32">
        <f t="shared" si="1"/>
        <v>1.5385416666666665</v>
      </c>
      <c r="AC9" s="32">
        <v>154.6</v>
      </c>
      <c r="AD9" s="32">
        <f t="shared" si="2"/>
        <v>1.6104166666666666</v>
      </c>
      <c r="AE9" s="62">
        <f t="shared" si="31"/>
        <v>151.14999999999998</v>
      </c>
      <c r="AF9" s="11">
        <f t="shared" si="32"/>
        <v>4.879036790187182</v>
      </c>
      <c r="AG9" s="72">
        <f t="shared" si="3"/>
        <v>1.5744791666666664</v>
      </c>
      <c r="AH9" s="63">
        <f t="shared" si="4"/>
        <v>1.5744791666666664</v>
      </c>
      <c r="AI9" s="38">
        <f t="shared" si="33"/>
        <v>1.0029695619896069</v>
      </c>
      <c r="AJ9" s="38">
        <f t="shared" si="34"/>
        <v>1.6813125695216904</v>
      </c>
      <c r="AK9" s="60">
        <f t="shared" si="5"/>
        <v>1.0029695619896066</v>
      </c>
      <c r="AL9" s="39">
        <f t="shared" si="6"/>
        <v>1.6813125695216904</v>
      </c>
      <c r="AM9" s="31" t="s">
        <v>34</v>
      </c>
      <c r="AN9" s="32">
        <v>93.4</v>
      </c>
      <c r="AO9" s="32">
        <f t="shared" si="7"/>
        <v>0.9729166666666668</v>
      </c>
      <c r="AP9" s="32">
        <v>98.7</v>
      </c>
      <c r="AQ9" s="32">
        <f t="shared" si="8"/>
        <v>1.028125</v>
      </c>
      <c r="AR9" s="62">
        <f t="shared" si="35"/>
        <v>96.05000000000001</v>
      </c>
      <c r="AS9" s="11">
        <f t="shared" si="36"/>
        <v>3.7476659402887</v>
      </c>
      <c r="AT9" s="65">
        <f t="shared" si="37"/>
        <v>1.0005208333333335</v>
      </c>
      <c r="AU9" s="63">
        <f t="shared" si="38"/>
        <v>0.03903818687800721</v>
      </c>
      <c r="AV9" s="32">
        <v>77.3</v>
      </c>
      <c r="AW9" s="32">
        <f t="shared" si="9"/>
        <v>0.8052083333333333</v>
      </c>
      <c r="AX9" s="32">
        <v>82.3</v>
      </c>
      <c r="AY9" s="32">
        <f t="shared" si="10"/>
        <v>0.8572916666666667</v>
      </c>
      <c r="AZ9" s="62">
        <f t="shared" si="53"/>
        <v>79.8</v>
      </c>
      <c r="BA9" s="11">
        <f t="shared" si="39"/>
        <v>3.5355339059327378</v>
      </c>
      <c r="BB9" s="72">
        <f t="shared" si="11"/>
        <v>0.8312499999999999</v>
      </c>
      <c r="BC9" s="66">
        <f t="shared" si="40"/>
        <v>0.03682847818679938</v>
      </c>
      <c r="BD9" s="32">
        <v>90.2</v>
      </c>
      <c r="BE9" s="32">
        <f t="shared" si="12"/>
        <v>0.9395833333333333</v>
      </c>
      <c r="BF9" s="32">
        <v>95.4</v>
      </c>
      <c r="BG9" s="32">
        <f t="shared" si="13"/>
        <v>0.99375</v>
      </c>
      <c r="BH9" s="62">
        <f t="shared" si="41"/>
        <v>92.80000000000001</v>
      </c>
      <c r="BI9" s="11">
        <f t="shared" si="42"/>
        <v>3.676955262170049</v>
      </c>
      <c r="BJ9" s="72">
        <f t="shared" si="43"/>
        <v>0.9666666666666668</v>
      </c>
      <c r="BK9" s="66">
        <f t="shared" si="44"/>
        <v>0.03830161731427135</v>
      </c>
      <c r="BL9" s="32">
        <v>108.1</v>
      </c>
      <c r="BM9" s="32">
        <f t="shared" si="14"/>
        <v>1.1260416666666666</v>
      </c>
      <c r="BN9" s="32">
        <v>113.2</v>
      </c>
      <c r="BO9" s="32">
        <f t="shared" si="15"/>
        <v>1.1791666666666667</v>
      </c>
      <c r="BP9" s="62">
        <f t="shared" si="45"/>
        <v>110.65</v>
      </c>
      <c r="BQ9" s="11">
        <f t="shared" si="46"/>
        <v>3.6062445840513986</v>
      </c>
      <c r="BR9" s="68">
        <f t="shared" si="47"/>
        <v>1.1526041666666667</v>
      </c>
      <c r="BS9" s="67">
        <f t="shared" si="48"/>
        <v>0.0375650477505354</v>
      </c>
      <c r="BT9" s="64">
        <f t="shared" si="54"/>
        <v>0.9661634565330557</v>
      </c>
      <c r="BU9" s="64">
        <f t="shared" si="49"/>
        <v>1.386591478696742</v>
      </c>
      <c r="BV9" s="44">
        <f t="shared" si="55"/>
        <v>0.9661634565330557</v>
      </c>
      <c r="BW9" s="44">
        <f t="shared" si="50"/>
        <v>1.386591478696742</v>
      </c>
      <c r="BX9" s="12"/>
      <c r="BY9" s="12"/>
      <c r="BZ9" s="12"/>
      <c r="CA9" s="12"/>
      <c r="CB9" s="12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03" ht="22.5" customHeight="1" thickBot="1">
      <c r="A10" s="31" t="s">
        <v>35</v>
      </c>
      <c r="B10" s="37">
        <v>62.5</v>
      </c>
      <c r="C10" s="32">
        <v>147</v>
      </c>
      <c r="D10" s="32">
        <f t="shared" si="16"/>
        <v>2.352</v>
      </c>
      <c r="E10" s="32">
        <v>151.4</v>
      </c>
      <c r="F10" s="32">
        <f t="shared" si="17"/>
        <v>2.4224</v>
      </c>
      <c r="G10" s="62">
        <f t="shared" si="18"/>
        <v>149.2</v>
      </c>
      <c r="H10" s="11">
        <f t="shared" si="19"/>
        <v>3.111269837220813</v>
      </c>
      <c r="I10" s="72">
        <f t="shared" si="20"/>
        <v>2.3872</v>
      </c>
      <c r="J10" s="63">
        <f t="shared" si="51"/>
        <v>0.04978031739553312</v>
      </c>
      <c r="K10" s="32">
        <v>159.3</v>
      </c>
      <c r="L10" s="32">
        <f t="shared" si="21"/>
        <v>2.5488000000000004</v>
      </c>
      <c r="M10" s="32">
        <v>164.3</v>
      </c>
      <c r="N10" s="32">
        <f t="shared" si="22"/>
        <v>2.6288</v>
      </c>
      <c r="O10" s="62">
        <f t="shared" si="23"/>
        <v>161.8</v>
      </c>
      <c r="P10" s="11">
        <f t="shared" si="24"/>
        <v>3.5355339059327378</v>
      </c>
      <c r="Q10" s="72">
        <f t="shared" si="25"/>
        <v>2.5888</v>
      </c>
      <c r="R10" s="63">
        <f t="shared" si="26"/>
        <v>0.05656854249492354</v>
      </c>
      <c r="S10" s="32">
        <v>166.8</v>
      </c>
      <c r="T10" s="32">
        <f t="shared" si="27"/>
        <v>2.6688</v>
      </c>
      <c r="U10" s="32">
        <v>172.1</v>
      </c>
      <c r="V10" s="32">
        <f t="shared" si="28"/>
        <v>2.7536</v>
      </c>
      <c r="W10" s="62">
        <f t="shared" si="0"/>
        <v>169.45</v>
      </c>
      <c r="X10" s="11">
        <f t="shared" si="29"/>
        <v>3.7476659402886896</v>
      </c>
      <c r="Y10" s="72">
        <f t="shared" si="52"/>
        <v>2.7112</v>
      </c>
      <c r="Z10" s="63">
        <f t="shared" si="30"/>
        <v>0.05996265504461922</v>
      </c>
      <c r="AA10" s="32">
        <v>170.8</v>
      </c>
      <c r="AB10" s="32">
        <f t="shared" si="1"/>
        <v>2.7328</v>
      </c>
      <c r="AC10" s="32">
        <v>176.5</v>
      </c>
      <c r="AD10" s="32">
        <f t="shared" si="2"/>
        <v>2.824</v>
      </c>
      <c r="AE10" s="62">
        <f t="shared" si="31"/>
        <v>173.65</v>
      </c>
      <c r="AF10" s="11">
        <f t="shared" si="32"/>
        <v>4.030508652763313</v>
      </c>
      <c r="AG10" s="72">
        <f t="shared" si="3"/>
        <v>2.7784</v>
      </c>
      <c r="AH10" s="63">
        <f t="shared" si="4"/>
        <v>2.7784</v>
      </c>
      <c r="AI10" s="38">
        <f t="shared" si="33"/>
        <v>1.1357238605898123</v>
      </c>
      <c r="AJ10" s="38">
        <f t="shared" si="34"/>
        <v>1.073238566131026</v>
      </c>
      <c r="AK10" s="60">
        <f t="shared" si="5"/>
        <v>1.1357238605898123</v>
      </c>
      <c r="AL10" s="39">
        <f t="shared" si="6"/>
        <v>1.073238566131026</v>
      </c>
      <c r="AM10" s="31" t="s">
        <v>35</v>
      </c>
      <c r="AN10" s="32">
        <v>130.4</v>
      </c>
      <c r="AO10" s="32">
        <f t="shared" si="7"/>
        <v>2.0864000000000003</v>
      </c>
      <c r="AP10" s="32">
        <v>136.4</v>
      </c>
      <c r="AQ10" s="32">
        <f t="shared" si="8"/>
        <v>2.1824</v>
      </c>
      <c r="AR10" s="62">
        <f t="shared" si="35"/>
        <v>133.4</v>
      </c>
      <c r="AS10" s="11">
        <f t="shared" si="36"/>
        <v>4.242640687119285</v>
      </c>
      <c r="AT10" s="65">
        <f t="shared" si="37"/>
        <v>2.1344000000000003</v>
      </c>
      <c r="AU10" s="63">
        <f t="shared" si="38"/>
        <v>0.06788225099390831</v>
      </c>
      <c r="AV10" s="32">
        <v>114.4</v>
      </c>
      <c r="AW10" s="32">
        <f t="shared" si="9"/>
        <v>1.8304</v>
      </c>
      <c r="AX10" s="32">
        <v>119.1</v>
      </c>
      <c r="AY10" s="32">
        <f t="shared" si="10"/>
        <v>1.9056</v>
      </c>
      <c r="AZ10" s="62">
        <f t="shared" si="53"/>
        <v>116.75</v>
      </c>
      <c r="BA10" s="11">
        <f t="shared" si="39"/>
        <v>3.3234018715767655</v>
      </c>
      <c r="BB10" s="72">
        <f t="shared" si="11"/>
        <v>1.868</v>
      </c>
      <c r="BC10" s="66">
        <f t="shared" si="40"/>
        <v>0.05317442994522833</v>
      </c>
      <c r="BD10" s="32">
        <v>161.9</v>
      </c>
      <c r="BE10" s="32">
        <f t="shared" si="12"/>
        <v>2.5904000000000003</v>
      </c>
      <c r="BF10" s="32">
        <v>166.3</v>
      </c>
      <c r="BG10" s="32">
        <f t="shared" si="13"/>
        <v>2.6608</v>
      </c>
      <c r="BH10" s="62">
        <f t="shared" si="41"/>
        <v>164.10000000000002</v>
      </c>
      <c r="BI10" s="11">
        <f t="shared" si="42"/>
        <v>3.111269837220813</v>
      </c>
      <c r="BJ10" s="72">
        <f t="shared" si="43"/>
        <v>2.6256000000000004</v>
      </c>
      <c r="BK10" s="66">
        <f t="shared" si="44"/>
        <v>0.049780317395532805</v>
      </c>
      <c r="BL10" s="32">
        <v>147.4</v>
      </c>
      <c r="BM10" s="32">
        <f t="shared" si="14"/>
        <v>2.3584</v>
      </c>
      <c r="BN10" s="32">
        <v>152.4</v>
      </c>
      <c r="BO10" s="32">
        <f t="shared" si="15"/>
        <v>2.4384</v>
      </c>
      <c r="BP10" s="62">
        <f t="shared" si="45"/>
        <v>149.9</v>
      </c>
      <c r="BQ10" s="11">
        <f t="shared" si="46"/>
        <v>3.5355339059327378</v>
      </c>
      <c r="BR10" s="68">
        <f t="shared" si="47"/>
        <v>2.3984</v>
      </c>
      <c r="BS10" s="67">
        <f t="shared" si="48"/>
        <v>0.05656854249492385</v>
      </c>
      <c r="BT10" s="64">
        <f t="shared" si="54"/>
        <v>1.2301349325337332</v>
      </c>
      <c r="BU10" s="64">
        <f t="shared" si="49"/>
        <v>1.2839400428265526</v>
      </c>
      <c r="BV10" s="44">
        <f t="shared" si="55"/>
        <v>1.2301349325337332</v>
      </c>
      <c r="BW10" s="44">
        <f t="shared" si="50"/>
        <v>1.2839400428265524</v>
      </c>
      <c r="BX10" s="12"/>
      <c r="BY10" s="12"/>
      <c r="BZ10" s="12"/>
      <c r="CA10" s="12"/>
      <c r="CB10" s="12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ht="24.75" customHeight="1" thickBot="1">
      <c r="A11" s="31" t="s">
        <v>36</v>
      </c>
      <c r="B11" s="37">
        <v>80</v>
      </c>
      <c r="C11" s="32">
        <v>184.1</v>
      </c>
      <c r="D11" s="32">
        <f t="shared" si="16"/>
        <v>2.30125</v>
      </c>
      <c r="E11" s="32">
        <v>195.6</v>
      </c>
      <c r="F11" s="32">
        <f t="shared" si="17"/>
        <v>2.445</v>
      </c>
      <c r="G11" s="62">
        <f t="shared" si="18"/>
        <v>189.85</v>
      </c>
      <c r="H11" s="11">
        <f t="shared" si="19"/>
        <v>8.131727983645296</v>
      </c>
      <c r="I11" s="72">
        <f t="shared" si="20"/>
        <v>2.373125</v>
      </c>
      <c r="J11" s="63">
        <f t="shared" si="51"/>
        <v>0.10164659979556608</v>
      </c>
      <c r="K11" s="32">
        <v>157.9</v>
      </c>
      <c r="L11" s="32">
        <f t="shared" si="21"/>
        <v>1.9737500000000001</v>
      </c>
      <c r="M11" s="32">
        <v>168.2</v>
      </c>
      <c r="N11" s="32">
        <f t="shared" si="22"/>
        <v>2.1025</v>
      </c>
      <c r="O11" s="62">
        <f t="shared" si="23"/>
        <v>163.05</v>
      </c>
      <c r="P11" s="11">
        <f t="shared" si="24"/>
        <v>7.283199846221428</v>
      </c>
      <c r="Q11" s="72">
        <f t="shared" si="25"/>
        <v>2.038125</v>
      </c>
      <c r="R11" s="63">
        <f t="shared" si="26"/>
        <v>0.09103999807776794</v>
      </c>
      <c r="S11" s="32">
        <v>164.5</v>
      </c>
      <c r="T11" s="32">
        <f t="shared" si="27"/>
        <v>2.05625</v>
      </c>
      <c r="U11" s="32">
        <v>175.6</v>
      </c>
      <c r="V11" s="32">
        <f t="shared" si="28"/>
        <v>2.195</v>
      </c>
      <c r="W11" s="62">
        <f aca="true" t="shared" si="56" ref="W11:W31">AVERAGE(S11,U11)</f>
        <v>170.05</v>
      </c>
      <c r="X11" s="11">
        <f t="shared" si="29"/>
        <v>7.848885271170674</v>
      </c>
      <c r="Y11" s="72">
        <f t="shared" si="52"/>
        <v>2.1256250000000003</v>
      </c>
      <c r="Z11" s="63">
        <f t="shared" si="30"/>
        <v>0.09811106588963342</v>
      </c>
      <c r="AA11" s="32">
        <v>169.3</v>
      </c>
      <c r="AB11" s="32">
        <f t="shared" si="1"/>
        <v>2.11625</v>
      </c>
      <c r="AC11" s="32">
        <v>178.1</v>
      </c>
      <c r="AD11" s="32">
        <f t="shared" si="2"/>
        <v>2.22625</v>
      </c>
      <c r="AE11" s="62">
        <f t="shared" si="31"/>
        <v>173.7</v>
      </c>
      <c r="AF11" s="11">
        <f t="shared" si="32"/>
        <v>6.222539674441606</v>
      </c>
      <c r="AG11" s="72">
        <f t="shared" si="3"/>
        <v>2.1712499999999997</v>
      </c>
      <c r="AH11" s="63">
        <f t="shared" si="4"/>
        <v>2.1712499999999997</v>
      </c>
      <c r="AI11" s="38">
        <f t="shared" si="33"/>
        <v>0.8957071372135897</v>
      </c>
      <c r="AJ11" s="38">
        <f t="shared" si="34"/>
        <v>1.0653173873045076</v>
      </c>
      <c r="AK11" s="60">
        <f t="shared" si="5"/>
        <v>0.8957071372135899</v>
      </c>
      <c r="AL11" s="39">
        <f t="shared" si="6"/>
        <v>1.0653173873045076</v>
      </c>
      <c r="AM11" s="31" t="s">
        <v>36</v>
      </c>
      <c r="AN11" s="32">
        <v>125</v>
      </c>
      <c r="AO11" s="32">
        <f t="shared" si="7"/>
        <v>1.5625</v>
      </c>
      <c r="AP11" s="32">
        <v>131.2</v>
      </c>
      <c r="AQ11" s="32">
        <f t="shared" si="8"/>
        <v>1.64</v>
      </c>
      <c r="AR11" s="62">
        <f t="shared" si="35"/>
        <v>128.1</v>
      </c>
      <c r="AS11" s="11">
        <f t="shared" si="36"/>
        <v>4.384062043356586</v>
      </c>
      <c r="AT11" s="65">
        <f t="shared" si="37"/>
        <v>1.6012499999999998</v>
      </c>
      <c r="AU11" s="63">
        <f t="shared" si="38"/>
        <v>0.054800775541957364</v>
      </c>
      <c r="AV11" s="32">
        <v>101.4</v>
      </c>
      <c r="AW11" s="32">
        <f t="shared" si="9"/>
        <v>1.2675</v>
      </c>
      <c r="AX11" s="32">
        <v>106.4</v>
      </c>
      <c r="AY11" s="32">
        <f t="shared" si="10"/>
        <v>1.33</v>
      </c>
      <c r="AZ11" s="62">
        <f t="shared" si="53"/>
        <v>103.9</v>
      </c>
      <c r="BA11" s="11">
        <f t="shared" si="39"/>
        <v>3.5355339059327378</v>
      </c>
      <c r="BB11" s="72">
        <f t="shared" si="11"/>
        <v>1.29875</v>
      </c>
      <c r="BC11" s="66">
        <f t="shared" si="40"/>
        <v>0.04419417382415922</v>
      </c>
      <c r="BD11" s="32">
        <v>99</v>
      </c>
      <c r="BE11" s="32">
        <f t="shared" si="12"/>
        <v>1.2375</v>
      </c>
      <c r="BF11" s="32">
        <v>104.2</v>
      </c>
      <c r="BG11" s="32">
        <f t="shared" si="13"/>
        <v>1.3025</v>
      </c>
      <c r="BH11" s="62">
        <f t="shared" si="41"/>
        <v>101.6</v>
      </c>
      <c r="BI11" s="11">
        <f t="shared" si="42"/>
        <v>3.676955262170049</v>
      </c>
      <c r="BJ11" s="72">
        <f t="shared" si="43"/>
        <v>1.27</v>
      </c>
      <c r="BK11" s="66">
        <f t="shared" si="44"/>
        <v>0.04596194077712555</v>
      </c>
      <c r="BL11" s="32">
        <v>107.4</v>
      </c>
      <c r="BM11" s="32">
        <f t="shared" si="14"/>
        <v>1.3425</v>
      </c>
      <c r="BN11" s="32">
        <v>113.7</v>
      </c>
      <c r="BO11" s="32">
        <f t="shared" si="15"/>
        <v>1.4212500000000001</v>
      </c>
      <c r="BP11" s="62">
        <f t="shared" si="45"/>
        <v>110.55000000000001</v>
      </c>
      <c r="BQ11" s="11">
        <f t="shared" si="46"/>
        <v>4.454772721475248</v>
      </c>
      <c r="BR11" s="68">
        <f t="shared" si="47"/>
        <v>1.381875</v>
      </c>
      <c r="BS11" s="67">
        <f t="shared" si="48"/>
        <v>0.05568465901844069</v>
      </c>
      <c r="BT11" s="64">
        <f t="shared" si="54"/>
        <v>0.7931303669008587</v>
      </c>
      <c r="BU11" s="64">
        <f t="shared" si="49"/>
        <v>1.0640038498556306</v>
      </c>
      <c r="BV11" s="44">
        <f t="shared" si="55"/>
        <v>0.7931303669008588</v>
      </c>
      <c r="BW11" s="44">
        <f t="shared" si="50"/>
        <v>1.0640038498556303</v>
      </c>
      <c r="BX11" s="12"/>
      <c r="BY11" s="12"/>
      <c r="BZ11" s="12"/>
      <c r="CA11" s="12"/>
      <c r="CB11" s="12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1:103" ht="24.75" customHeight="1" thickBot="1">
      <c r="A12" s="31" t="s">
        <v>37</v>
      </c>
      <c r="B12" s="37">
        <v>70.2</v>
      </c>
      <c r="C12" s="32">
        <v>150.1</v>
      </c>
      <c r="D12" s="32">
        <f t="shared" si="16"/>
        <v>2.138176638176638</v>
      </c>
      <c r="E12" s="32">
        <v>156.9</v>
      </c>
      <c r="F12" s="32">
        <f t="shared" si="17"/>
        <v>2.235042735042735</v>
      </c>
      <c r="G12" s="62">
        <f t="shared" si="18"/>
        <v>153.5</v>
      </c>
      <c r="H12" s="11">
        <f t="shared" si="19"/>
        <v>4.808326112068531</v>
      </c>
      <c r="I12" s="72">
        <f t="shared" si="20"/>
        <v>2.1866096866096862</v>
      </c>
      <c r="J12" s="63">
        <f t="shared" si="51"/>
        <v>0.06849467396109035</v>
      </c>
      <c r="K12" s="32">
        <v>134.7</v>
      </c>
      <c r="L12" s="32">
        <f t="shared" si="21"/>
        <v>1.9188034188034186</v>
      </c>
      <c r="M12" s="32">
        <v>140.2</v>
      </c>
      <c r="N12" s="32">
        <f t="shared" si="22"/>
        <v>1.9971509971509969</v>
      </c>
      <c r="O12" s="62">
        <f t="shared" si="23"/>
        <v>137.45</v>
      </c>
      <c r="P12" s="11">
        <f t="shared" si="24"/>
        <v>3.8890872965260113</v>
      </c>
      <c r="Q12" s="72">
        <f t="shared" si="25"/>
        <v>1.9579772079772078</v>
      </c>
      <c r="R12" s="63">
        <f t="shared" si="26"/>
        <v>0.05540010393911688</v>
      </c>
      <c r="S12" s="32">
        <v>183.6</v>
      </c>
      <c r="T12" s="32">
        <f t="shared" si="27"/>
        <v>2.6153846153846154</v>
      </c>
      <c r="U12" s="32">
        <v>189.1</v>
      </c>
      <c r="V12" s="32">
        <f t="shared" si="28"/>
        <v>2.6937321937321936</v>
      </c>
      <c r="W12" s="62">
        <f t="shared" si="56"/>
        <v>186.35</v>
      </c>
      <c r="X12" s="11">
        <f t="shared" si="29"/>
        <v>3.8890872965260113</v>
      </c>
      <c r="Y12" s="72">
        <f t="shared" si="52"/>
        <v>2.6545584045584043</v>
      </c>
      <c r="Z12" s="63">
        <f t="shared" si="30"/>
        <v>0.05540010393911688</v>
      </c>
      <c r="AA12" s="32">
        <v>166.5</v>
      </c>
      <c r="AB12" s="32">
        <f t="shared" si="1"/>
        <v>2.371794871794872</v>
      </c>
      <c r="AC12" s="32">
        <v>172.1</v>
      </c>
      <c r="AD12" s="32">
        <f t="shared" si="2"/>
        <v>2.4515669515669516</v>
      </c>
      <c r="AE12" s="62">
        <f t="shared" si="31"/>
        <v>169.3</v>
      </c>
      <c r="AF12" s="11">
        <f t="shared" si="32"/>
        <v>3.959797974644662</v>
      </c>
      <c r="AG12" s="72">
        <f t="shared" si="3"/>
        <v>2.4116809116809117</v>
      </c>
      <c r="AH12" s="63">
        <f t="shared" si="4"/>
        <v>2.4116809116809117</v>
      </c>
      <c r="AI12" s="38">
        <f t="shared" si="33"/>
        <v>1.2140065146579804</v>
      </c>
      <c r="AJ12" s="38">
        <f t="shared" si="34"/>
        <v>1.2317206256820663</v>
      </c>
      <c r="AK12" s="60">
        <f t="shared" si="5"/>
        <v>1.2140065146579806</v>
      </c>
      <c r="AL12" s="39">
        <f t="shared" si="6"/>
        <v>1.2317206256820663</v>
      </c>
      <c r="AM12" s="31" t="s">
        <v>37</v>
      </c>
      <c r="AN12" s="32">
        <v>124.2</v>
      </c>
      <c r="AO12" s="32">
        <f t="shared" si="7"/>
        <v>1.7692307692307692</v>
      </c>
      <c r="AP12" s="32">
        <v>129.7</v>
      </c>
      <c r="AQ12" s="32">
        <f t="shared" si="8"/>
        <v>1.8475783475783474</v>
      </c>
      <c r="AR12" s="62">
        <f t="shared" si="35"/>
        <v>126.94999999999999</v>
      </c>
      <c r="AS12" s="11">
        <f t="shared" si="36"/>
        <v>3.8890872965260015</v>
      </c>
      <c r="AT12" s="65">
        <f t="shared" si="37"/>
        <v>1.8084045584045583</v>
      </c>
      <c r="AU12" s="63">
        <f t="shared" si="38"/>
        <v>0.05540010393911688</v>
      </c>
      <c r="AV12" s="32">
        <v>119.5</v>
      </c>
      <c r="AW12" s="32">
        <f t="shared" si="9"/>
        <v>1.7022792022792022</v>
      </c>
      <c r="AX12" s="32">
        <v>125.3</v>
      </c>
      <c r="AY12" s="32">
        <f t="shared" si="10"/>
        <v>1.7849002849002849</v>
      </c>
      <c r="AZ12" s="62">
        <f t="shared" si="53"/>
        <v>122.4</v>
      </c>
      <c r="BA12" s="11">
        <f t="shared" si="39"/>
        <v>4.101219330881974</v>
      </c>
      <c r="BB12" s="72">
        <f t="shared" si="11"/>
        <v>1.7435897435897436</v>
      </c>
      <c r="BC12" s="66">
        <f t="shared" si="40"/>
        <v>0.05842192779034158</v>
      </c>
      <c r="BD12" s="32">
        <v>114.5</v>
      </c>
      <c r="BE12" s="32">
        <f t="shared" si="12"/>
        <v>1.6310541310541309</v>
      </c>
      <c r="BF12" s="32">
        <v>120</v>
      </c>
      <c r="BG12" s="32">
        <f t="shared" si="13"/>
        <v>1.7094017094017093</v>
      </c>
      <c r="BH12" s="62">
        <f t="shared" si="41"/>
        <v>117.25</v>
      </c>
      <c r="BI12" s="11">
        <f t="shared" si="42"/>
        <v>3.8890872965260113</v>
      </c>
      <c r="BJ12" s="72">
        <f t="shared" si="43"/>
        <v>1.6702279202279202</v>
      </c>
      <c r="BK12" s="66">
        <f t="shared" si="44"/>
        <v>0.05540010393911703</v>
      </c>
      <c r="BL12" s="32">
        <v>117.3</v>
      </c>
      <c r="BM12" s="32">
        <f t="shared" si="14"/>
        <v>1.6709401709401708</v>
      </c>
      <c r="BN12" s="32">
        <v>123.7</v>
      </c>
      <c r="BO12" s="32">
        <f t="shared" si="15"/>
        <v>1.762108262108262</v>
      </c>
      <c r="BP12" s="62">
        <f t="shared" si="45"/>
        <v>120.5</v>
      </c>
      <c r="BQ12" s="11">
        <f t="shared" si="46"/>
        <v>4.5254833995939086</v>
      </c>
      <c r="BR12" s="68">
        <f t="shared" si="47"/>
        <v>1.7165242165242165</v>
      </c>
      <c r="BS12" s="67">
        <f t="shared" si="48"/>
        <v>0.06446557549279068</v>
      </c>
      <c r="BT12" s="64">
        <f t="shared" si="54"/>
        <v>0.9235919653406854</v>
      </c>
      <c r="BU12" s="64">
        <f t="shared" si="49"/>
        <v>0.9844771241830065</v>
      </c>
      <c r="BV12" s="44">
        <f t="shared" si="55"/>
        <v>0.9235919653406853</v>
      </c>
      <c r="BW12" s="44">
        <f t="shared" si="50"/>
        <v>0.9844771241830065</v>
      </c>
      <c r="BX12" s="12"/>
      <c r="BY12" s="12"/>
      <c r="BZ12" s="12"/>
      <c r="CA12" s="12"/>
      <c r="CB12" s="12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1:103" ht="24.75" customHeight="1" thickBot="1">
      <c r="A13" s="31" t="s">
        <v>38</v>
      </c>
      <c r="B13" s="37">
        <v>70</v>
      </c>
      <c r="C13" s="32">
        <v>157</v>
      </c>
      <c r="D13" s="32">
        <f t="shared" si="16"/>
        <v>2.242857142857143</v>
      </c>
      <c r="E13" s="32">
        <v>162.4</v>
      </c>
      <c r="F13" s="32">
        <f t="shared" si="17"/>
        <v>2.3200000000000003</v>
      </c>
      <c r="G13" s="62">
        <f t="shared" si="18"/>
        <v>159.7</v>
      </c>
      <c r="H13" s="11">
        <f t="shared" si="19"/>
        <v>3.8183766184073606</v>
      </c>
      <c r="I13" s="72">
        <f t="shared" si="20"/>
        <v>2.2814285714285716</v>
      </c>
      <c r="J13" s="63">
        <f t="shared" si="51"/>
        <v>0.054548237405819565</v>
      </c>
      <c r="K13" s="32">
        <v>154</v>
      </c>
      <c r="L13" s="32">
        <f t="shared" si="21"/>
        <v>2.2</v>
      </c>
      <c r="M13" s="32">
        <v>159.1</v>
      </c>
      <c r="N13" s="32">
        <f t="shared" si="22"/>
        <v>2.2728571428571427</v>
      </c>
      <c r="O13" s="62">
        <f t="shared" si="23"/>
        <v>156.55</v>
      </c>
      <c r="P13" s="11">
        <f t="shared" si="24"/>
        <v>3.6062445840513884</v>
      </c>
      <c r="Q13" s="72">
        <f t="shared" si="25"/>
        <v>2.236428571428571</v>
      </c>
      <c r="R13" s="63">
        <f t="shared" si="26"/>
        <v>0.0515177797721625</v>
      </c>
      <c r="S13" s="32">
        <v>179.9</v>
      </c>
      <c r="T13" s="32">
        <f t="shared" si="27"/>
        <v>2.5700000000000003</v>
      </c>
      <c r="U13" s="32">
        <v>184.3</v>
      </c>
      <c r="V13" s="32">
        <f t="shared" si="28"/>
        <v>2.632857142857143</v>
      </c>
      <c r="W13" s="62">
        <f t="shared" si="56"/>
        <v>182.10000000000002</v>
      </c>
      <c r="X13" s="11">
        <f t="shared" si="29"/>
        <v>3.111269837220813</v>
      </c>
      <c r="Y13" s="72">
        <f t="shared" si="52"/>
        <v>2.601428571428572</v>
      </c>
      <c r="Z13" s="63">
        <f t="shared" si="30"/>
        <v>0.044446711960297175</v>
      </c>
      <c r="AA13" s="32">
        <v>179.9</v>
      </c>
      <c r="AB13" s="32">
        <f t="shared" si="1"/>
        <v>2.5700000000000003</v>
      </c>
      <c r="AC13" s="32">
        <v>185</v>
      </c>
      <c r="AD13" s="32">
        <f t="shared" si="2"/>
        <v>2.642857142857143</v>
      </c>
      <c r="AE13" s="62">
        <f t="shared" si="31"/>
        <v>182.45</v>
      </c>
      <c r="AF13" s="11">
        <f t="shared" si="32"/>
        <v>3.6062445840513884</v>
      </c>
      <c r="AG13" s="72">
        <f t="shared" si="3"/>
        <v>2.6064285714285713</v>
      </c>
      <c r="AH13" s="63">
        <f t="shared" si="4"/>
        <v>2.6064285714285713</v>
      </c>
      <c r="AI13" s="38">
        <f t="shared" si="33"/>
        <v>1.1402629931120853</v>
      </c>
      <c r="AJ13" s="38">
        <f t="shared" si="34"/>
        <v>1.1654423506866813</v>
      </c>
      <c r="AK13" s="60">
        <f t="shared" si="5"/>
        <v>1.1402629931120853</v>
      </c>
      <c r="AL13" s="39">
        <f t="shared" si="6"/>
        <v>1.1654423506866816</v>
      </c>
      <c r="AM13" s="31" t="s">
        <v>38</v>
      </c>
      <c r="AN13" s="32">
        <v>141.6</v>
      </c>
      <c r="AO13" s="32">
        <f t="shared" si="7"/>
        <v>2.0228571428571427</v>
      </c>
      <c r="AP13" s="32">
        <v>145.7</v>
      </c>
      <c r="AQ13" s="32">
        <f t="shared" si="8"/>
        <v>2.0814285714285714</v>
      </c>
      <c r="AR13" s="62">
        <f t="shared" si="35"/>
        <v>143.64999999999998</v>
      </c>
      <c r="AS13" s="11">
        <f t="shared" si="36"/>
        <v>2.899137802864841</v>
      </c>
      <c r="AT13" s="65">
        <f t="shared" si="37"/>
        <v>2.0521428571428566</v>
      </c>
      <c r="AU13" s="63">
        <f t="shared" si="38"/>
        <v>0.04141625432664074</v>
      </c>
      <c r="AV13" s="32">
        <v>117.2</v>
      </c>
      <c r="AW13" s="32">
        <f t="shared" si="9"/>
        <v>1.6742857142857144</v>
      </c>
      <c r="AX13" s="32">
        <v>122.3</v>
      </c>
      <c r="AY13" s="32">
        <f t="shared" si="10"/>
        <v>1.747142857142857</v>
      </c>
      <c r="AZ13" s="62">
        <f t="shared" si="53"/>
        <v>119.75</v>
      </c>
      <c r="BA13" s="11">
        <f t="shared" si="39"/>
        <v>3.6062445840513884</v>
      </c>
      <c r="BB13" s="72">
        <f t="shared" si="11"/>
        <v>1.7107142857142856</v>
      </c>
      <c r="BC13" s="66">
        <f t="shared" si="40"/>
        <v>0.05151777977216266</v>
      </c>
      <c r="BD13" s="32">
        <v>97.4</v>
      </c>
      <c r="BE13" s="32">
        <f t="shared" si="12"/>
        <v>1.3914285714285715</v>
      </c>
      <c r="BF13" s="32">
        <v>103.2</v>
      </c>
      <c r="BG13" s="32">
        <f t="shared" si="13"/>
        <v>1.4742857142857144</v>
      </c>
      <c r="BH13" s="62">
        <f t="shared" si="41"/>
        <v>100.30000000000001</v>
      </c>
      <c r="BI13" s="11">
        <f t="shared" si="42"/>
        <v>4.101219330881974</v>
      </c>
      <c r="BJ13" s="72">
        <f t="shared" si="43"/>
        <v>1.432857142857143</v>
      </c>
      <c r="BK13" s="66">
        <f t="shared" si="44"/>
        <v>0.0585888475840283</v>
      </c>
      <c r="BL13" s="32">
        <v>156.6</v>
      </c>
      <c r="BM13" s="32">
        <f t="shared" si="14"/>
        <v>2.237142857142857</v>
      </c>
      <c r="BN13" s="32">
        <v>162.4</v>
      </c>
      <c r="BO13" s="32">
        <f t="shared" si="15"/>
        <v>2.3200000000000003</v>
      </c>
      <c r="BP13" s="62">
        <f t="shared" si="45"/>
        <v>159.5</v>
      </c>
      <c r="BQ13" s="11">
        <f t="shared" si="46"/>
        <v>4.1012193308819835</v>
      </c>
      <c r="BR13" s="68">
        <f t="shared" si="47"/>
        <v>2.2785714285714285</v>
      </c>
      <c r="BS13" s="67">
        <f t="shared" si="48"/>
        <v>0.05858884758402845</v>
      </c>
      <c r="BT13" s="64">
        <f t="shared" si="54"/>
        <v>0.6982248520710062</v>
      </c>
      <c r="BU13" s="64">
        <f t="shared" si="49"/>
        <v>1.3319415448851775</v>
      </c>
      <c r="BV13" s="44">
        <f t="shared" si="55"/>
        <v>0.6982248520710062</v>
      </c>
      <c r="BW13" s="44">
        <f t="shared" si="50"/>
        <v>1.3319415448851775</v>
      </c>
      <c r="BX13" s="12"/>
      <c r="BY13" s="12"/>
      <c r="BZ13" s="12"/>
      <c r="CA13" s="12"/>
      <c r="CB13" s="12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1:103" ht="24.75" customHeight="1" thickBot="1">
      <c r="A14" s="31" t="s">
        <v>39</v>
      </c>
      <c r="B14" s="37">
        <v>92</v>
      </c>
      <c r="C14" s="32">
        <v>172</v>
      </c>
      <c r="D14" s="32">
        <f t="shared" si="16"/>
        <v>1.8695652173913044</v>
      </c>
      <c r="E14" s="32">
        <v>175.4</v>
      </c>
      <c r="F14" s="32">
        <f t="shared" si="17"/>
        <v>1.9065217391304348</v>
      </c>
      <c r="G14" s="62">
        <f t="shared" si="18"/>
        <v>173.7</v>
      </c>
      <c r="H14" s="11">
        <f t="shared" si="19"/>
        <v>2.4041630560342657</v>
      </c>
      <c r="I14" s="72">
        <f t="shared" si="20"/>
        <v>1.8880434782608697</v>
      </c>
      <c r="J14" s="63">
        <f t="shared" si="51"/>
        <v>0.026132207130807116</v>
      </c>
      <c r="K14" s="32">
        <v>160.4</v>
      </c>
      <c r="L14" s="32">
        <f t="shared" si="21"/>
        <v>1.7434782608695654</v>
      </c>
      <c r="M14" s="32">
        <v>164.2</v>
      </c>
      <c r="N14" s="32">
        <f t="shared" si="22"/>
        <v>1.784782608695652</v>
      </c>
      <c r="O14" s="62">
        <f t="shared" si="23"/>
        <v>162.3</v>
      </c>
      <c r="P14" s="11">
        <f t="shared" si="24"/>
        <v>2.6870057685088686</v>
      </c>
      <c r="Q14" s="72">
        <f t="shared" si="25"/>
        <v>1.7641304347826088</v>
      </c>
      <c r="R14" s="63">
        <f t="shared" si="26"/>
        <v>0.02920658444031367</v>
      </c>
      <c r="S14" s="32">
        <v>155.3</v>
      </c>
      <c r="T14" s="32">
        <f t="shared" si="27"/>
        <v>1.6880434782608698</v>
      </c>
      <c r="U14" s="32">
        <v>159.4</v>
      </c>
      <c r="V14" s="32">
        <f t="shared" si="28"/>
        <v>1.732608695652174</v>
      </c>
      <c r="W14" s="62">
        <f t="shared" si="56"/>
        <v>157.35000000000002</v>
      </c>
      <c r="X14" s="11">
        <f t="shared" si="29"/>
        <v>2.899137802864841</v>
      </c>
      <c r="Y14" s="72">
        <f t="shared" si="52"/>
        <v>1.710326086956522</v>
      </c>
      <c r="Z14" s="63">
        <f t="shared" si="30"/>
        <v>0.0315123674224439</v>
      </c>
      <c r="AA14" s="32">
        <v>153.2</v>
      </c>
      <c r="AB14" s="32">
        <f t="shared" si="1"/>
        <v>1.6652173913043478</v>
      </c>
      <c r="AC14" s="32">
        <v>158.1</v>
      </c>
      <c r="AD14" s="32">
        <f t="shared" si="2"/>
        <v>1.7184782608695652</v>
      </c>
      <c r="AE14" s="62">
        <f t="shared" si="31"/>
        <v>155.64999999999998</v>
      </c>
      <c r="AF14" s="11">
        <f t="shared" si="32"/>
        <v>3.4648232278140867</v>
      </c>
      <c r="AG14" s="72">
        <f t="shared" si="3"/>
        <v>1.6918478260869563</v>
      </c>
      <c r="AH14" s="63">
        <f t="shared" si="4"/>
        <v>1.6918478260869565</v>
      </c>
      <c r="AI14" s="38">
        <f t="shared" si="33"/>
        <v>0.9058721934369605</v>
      </c>
      <c r="AJ14" s="38">
        <f t="shared" si="34"/>
        <v>0.9590264941466418</v>
      </c>
      <c r="AK14" s="60">
        <f t="shared" si="5"/>
        <v>0.9058721934369603</v>
      </c>
      <c r="AL14" s="39">
        <f t="shared" si="6"/>
        <v>0.9590264941466419</v>
      </c>
      <c r="AM14" s="31" t="s">
        <v>39</v>
      </c>
      <c r="AN14" s="32">
        <v>126.7</v>
      </c>
      <c r="AO14" s="32">
        <f t="shared" si="7"/>
        <v>1.3771739130434784</v>
      </c>
      <c r="AP14" s="32">
        <v>132.2</v>
      </c>
      <c r="AQ14" s="32">
        <f t="shared" si="8"/>
        <v>1.4369565217391302</v>
      </c>
      <c r="AR14" s="62">
        <f t="shared" si="35"/>
        <v>129.45</v>
      </c>
      <c r="AS14" s="11">
        <f t="shared" si="36"/>
        <v>3.8890872965260015</v>
      </c>
      <c r="AT14" s="65">
        <f t="shared" si="37"/>
        <v>1.4070652173913043</v>
      </c>
      <c r="AU14" s="63">
        <f t="shared" si="38"/>
        <v>0.04227268800571731</v>
      </c>
      <c r="AV14" s="32">
        <v>164</v>
      </c>
      <c r="AW14" s="32">
        <f t="shared" si="9"/>
        <v>1.7826086956521738</v>
      </c>
      <c r="AX14" s="32">
        <v>171.2</v>
      </c>
      <c r="AY14" s="32">
        <f t="shared" si="10"/>
        <v>1.8608695652173912</v>
      </c>
      <c r="AZ14" s="62">
        <f t="shared" si="53"/>
        <v>167.6</v>
      </c>
      <c r="BA14" s="11">
        <f t="shared" si="39"/>
        <v>5.091168824543134</v>
      </c>
      <c r="BB14" s="72">
        <f t="shared" si="11"/>
        <v>1.8217391304347825</v>
      </c>
      <c r="BC14" s="66">
        <f t="shared" si="40"/>
        <v>0.05533879157112111</v>
      </c>
      <c r="BD14" s="32">
        <v>107.3</v>
      </c>
      <c r="BE14" s="32">
        <f t="shared" si="12"/>
        <v>1.1663043478260868</v>
      </c>
      <c r="BF14" s="32">
        <v>110.5</v>
      </c>
      <c r="BG14" s="32">
        <f t="shared" si="13"/>
        <v>1.201086956521739</v>
      </c>
      <c r="BH14" s="62">
        <f t="shared" si="41"/>
        <v>108.9</v>
      </c>
      <c r="BI14" s="11">
        <f t="shared" si="42"/>
        <v>2.2627416997969543</v>
      </c>
      <c r="BJ14" s="72">
        <f t="shared" si="43"/>
        <v>1.183695652173913</v>
      </c>
      <c r="BK14" s="66">
        <f t="shared" si="44"/>
        <v>0.024595018476053842</v>
      </c>
      <c r="BL14" s="32">
        <v>141.8</v>
      </c>
      <c r="BM14" s="32">
        <f t="shared" si="14"/>
        <v>1.541304347826087</v>
      </c>
      <c r="BN14" s="32">
        <v>144.5</v>
      </c>
      <c r="BO14" s="32">
        <f t="shared" si="15"/>
        <v>1.5706521739130435</v>
      </c>
      <c r="BP14" s="62">
        <f t="shared" si="45"/>
        <v>143.15</v>
      </c>
      <c r="BQ14" s="11">
        <f t="shared" si="46"/>
        <v>1.9091883092036703</v>
      </c>
      <c r="BR14" s="68">
        <f t="shared" si="47"/>
        <v>1.5559782608695651</v>
      </c>
      <c r="BS14" s="67">
        <f t="shared" si="48"/>
        <v>0.020752046839170337</v>
      </c>
      <c r="BT14" s="64">
        <f t="shared" si="54"/>
        <v>0.8412514484356896</v>
      </c>
      <c r="BU14" s="64">
        <f t="shared" si="49"/>
        <v>0.8541169451073987</v>
      </c>
      <c r="BV14" s="44">
        <f t="shared" si="55"/>
        <v>0.8412514484356894</v>
      </c>
      <c r="BW14" s="44">
        <f t="shared" si="50"/>
        <v>0.8541169451073986</v>
      </c>
      <c r="BX14" s="12"/>
      <c r="BY14" s="12"/>
      <c r="BZ14" s="12"/>
      <c r="CA14" s="12"/>
      <c r="CB14" s="12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1:103" ht="24.75" customHeight="1" thickBot="1">
      <c r="A15" s="31" t="s">
        <v>40</v>
      </c>
      <c r="B15" s="37">
        <v>67</v>
      </c>
      <c r="C15" s="32">
        <v>167.4</v>
      </c>
      <c r="D15" s="32">
        <f t="shared" si="16"/>
        <v>2.4985074626865673</v>
      </c>
      <c r="E15" s="32">
        <v>172.4</v>
      </c>
      <c r="F15" s="32">
        <f t="shared" si="17"/>
        <v>2.573134328358209</v>
      </c>
      <c r="G15" s="62">
        <f t="shared" si="18"/>
        <v>169.9</v>
      </c>
      <c r="H15" s="11">
        <f t="shared" si="19"/>
        <v>3.5355339059327378</v>
      </c>
      <c r="I15" s="72">
        <f t="shared" si="20"/>
        <v>2.535820895522388</v>
      </c>
      <c r="J15" s="63">
        <f t="shared" si="51"/>
        <v>0.05276916277511548</v>
      </c>
      <c r="K15" s="32">
        <v>142.5</v>
      </c>
      <c r="L15" s="32">
        <f t="shared" si="21"/>
        <v>2.126865671641791</v>
      </c>
      <c r="M15" s="32">
        <v>146.7</v>
      </c>
      <c r="N15" s="32">
        <f t="shared" si="22"/>
        <v>2.18955223880597</v>
      </c>
      <c r="O15" s="62">
        <f t="shared" si="23"/>
        <v>144.6</v>
      </c>
      <c r="P15" s="11">
        <f t="shared" si="24"/>
        <v>2.9698484809834915</v>
      </c>
      <c r="Q15" s="72">
        <f t="shared" si="25"/>
        <v>2.1582089552238806</v>
      </c>
      <c r="R15" s="63">
        <f t="shared" si="26"/>
        <v>0.044326096731096915</v>
      </c>
      <c r="S15" s="32">
        <v>193.4</v>
      </c>
      <c r="T15" s="32">
        <f t="shared" si="27"/>
        <v>2.8865671641791044</v>
      </c>
      <c r="U15" s="32">
        <v>198.8</v>
      </c>
      <c r="V15" s="32">
        <f t="shared" si="28"/>
        <v>2.967164179104478</v>
      </c>
      <c r="W15" s="62">
        <f t="shared" si="56"/>
        <v>196.10000000000002</v>
      </c>
      <c r="X15" s="11">
        <f t="shared" si="29"/>
        <v>3.8183766184073606</v>
      </c>
      <c r="Y15" s="72">
        <f t="shared" si="52"/>
        <v>2.9268656716417913</v>
      </c>
      <c r="Z15" s="63">
        <f t="shared" si="30"/>
        <v>0.05699069579712492</v>
      </c>
      <c r="AA15" s="32">
        <v>197.4</v>
      </c>
      <c r="AB15" s="32">
        <f t="shared" si="1"/>
        <v>2.946268656716418</v>
      </c>
      <c r="AC15" s="32">
        <v>201.3</v>
      </c>
      <c r="AD15" s="32">
        <f t="shared" si="2"/>
        <v>3.0044776119402985</v>
      </c>
      <c r="AE15" s="62">
        <f t="shared" si="31"/>
        <v>199.35000000000002</v>
      </c>
      <c r="AF15" s="11">
        <f t="shared" si="32"/>
        <v>2.7577164466275392</v>
      </c>
      <c r="AG15" s="72">
        <f t="shared" si="3"/>
        <v>2.9753731343283585</v>
      </c>
      <c r="AH15" s="63">
        <f t="shared" si="4"/>
        <v>2.9753731343283585</v>
      </c>
      <c r="AI15" s="38">
        <f t="shared" si="33"/>
        <v>1.1542083578575633</v>
      </c>
      <c r="AJ15" s="38">
        <f t="shared" si="34"/>
        <v>1.378630705394191</v>
      </c>
      <c r="AK15" s="60">
        <f t="shared" si="5"/>
        <v>1.1542083578575635</v>
      </c>
      <c r="AL15" s="39">
        <f t="shared" si="6"/>
        <v>1.378630705394191</v>
      </c>
      <c r="AM15" s="31" t="s">
        <v>40</v>
      </c>
      <c r="AN15" s="32">
        <v>188.6</v>
      </c>
      <c r="AO15" s="32">
        <f t="shared" si="7"/>
        <v>2.8149253731343284</v>
      </c>
      <c r="AP15" s="32">
        <v>193.2</v>
      </c>
      <c r="AQ15" s="32">
        <f t="shared" si="8"/>
        <v>2.8835820895522386</v>
      </c>
      <c r="AR15" s="62">
        <f t="shared" si="35"/>
        <v>190.89999999999998</v>
      </c>
      <c r="AS15" s="11">
        <f t="shared" si="36"/>
        <v>3.2526911934581144</v>
      </c>
      <c r="AT15" s="65">
        <f t="shared" si="37"/>
        <v>2.8492537313432833</v>
      </c>
      <c r="AU15" s="63">
        <f t="shared" si="38"/>
        <v>0.048547629753106045</v>
      </c>
      <c r="AV15" s="32">
        <v>199.3</v>
      </c>
      <c r="AW15" s="32">
        <f t="shared" si="9"/>
        <v>2.974626865671642</v>
      </c>
      <c r="AX15" s="32">
        <v>204.3</v>
      </c>
      <c r="AY15" s="32">
        <f t="shared" si="10"/>
        <v>3.049253731343284</v>
      </c>
      <c r="AZ15" s="62">
        <f t="shared" si="53"/>
        <v>201.8</v>
      </c>
      <c r="BA15" s="11">
        <f t="shared" si="39"/>
        <v>3.5355339059327378</v>
      </c>
      <c r="BB15" s="72">
        <f t="shared" si="11"/>
        <v>3.011940298507463</v>
      </c>
      <c r="BC15" s="66">
        <f t="shared" si="40"/>
        <v>0.05276916277511548</v>
      </c>
      <c r="BD15" s="32">
        <v>183.3</v>
      </c>
      <c r="BE15" s="32">
        <f t="shared" si="12"/>
        <v>2.735820895522388</v>
      </c>
      <c r="BF15" s="32">
        <v>192.4</v>
      </c>
      <c r="BG15" s="32">
        <f t="shared" si="13"/>
        <v>2.8716417910447762</v>
      </c>
      <c r="BH15" s="62">
        <f t="shared" si="41"/>
        <v>187.85000000000002</v>
      </c>
      <c r="BI15" s="11">
        <f t="shared" si="42"/>
        <v>6.434671708797578</v>
      </c>
      <c r="BJ15" s="72">
        <f t="shared" si="43"/>
        <v>2.8037313432835824</v>
      </c>
      <c r="BK15" s="66">
        <f t="shared" si="44"/>
        <v>0.0960398762507102</v>
      </c>
      <c r="BL15" s="32">
        <v>182.8</v>
      </c>
      <c r="BM15" s="32">
        <f t="shared" si="14"/>
        <v>2.728358208955224</v>
      </c>
      <c r="BN15" s="32">
        <v>191.2</v>
      </c>
      <c r="BO15" s="32">
        <f t="shared" si="15"/>
        <v>2.853731343283582</v>
      </c>
      <c r="BP15" s="62">
        <f t="shared" si="45"/>
        <v>187</v>
      </c>
      <c r="BQ15" s="11">
        <f t="shared" si="46"/>
        <v>5.939696961966983</v>
      </c>
      <c r="BR15" s="68">
        <f t="shared" si="47"/>
        <v>2.791044776119403</v>
      </c>
      <c r="BS15" s="67">
        <f t="shared" si="48"/>
        <v>0.08865219346219383</v>
      </c>
      <c r="BT15" s="64">
        <f t="shared" si="54"/>
        <v>0.9840230487166058</v>
      </c>
      <c r="BU15" s="64">
        <f t="shared" si="49"/>
        <v>0.9266600594648166</v>
      </c>
      <c r="BV15" s="44">
        <f t="shared" si="55"/>
        <v>0.9840230487166057</v>
      </c>
      <c r="BW15" s="44">
        <f t="shared" si="50"/>
        <v>0.9266600594648166</v>
      </c>
      <c r="BX15" s="12"/>
      <c r="BY15" s="12"/>
      <c r="BZ15" s="12"/>
      <c r="CA15" s="12"/>
      <c r="CB15" s="12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1:103" ht="24.75" customHeight="1" thickBot="1">
      <c r="A16" s="31" t="s">
        <v>41</v>
      </c>
      <c r="B16" s="37">
        <v>65</v>
      </c>
      <c r="C16" s="32">
        <v>136.1</v>
      </c>
      <c r="D16" s="32">
        <f t="shared" si="16"/>
        <v>2.0938461538461537</v>
      </c>
      <c r="E16" s="32">
        <v>142.5</v>
      </c>
      <c r="F16" s="32">
        <f t="shared" si="17"/>
        <v>2.1923076923076925</v>
      </c>
      <c r="G16" s="62">
        <f t="shared" si="18"/>
        <v>139.3</v>
      </c>
      <c r="H16" s="11">
        <f t="shared" si="19"/>
        <v>4.5254833995939086</v>
      </c>
      <c r="I16" s="72">
        <f t="shared" si="20"/>
        <v>2.143076923076923</v>
      </c>
      <c r="J16" s="63">
        <f t="shared" si="51"/>
        <v>0.06962282153221416</v>
      </c>
      <c r="K16" s="32">
        <v>129.8</v>
      </c>
      <c r="L16" s="32">
        <f t="shared" si="21"/>
        <v>1.996923076923077</v>
      </c>
      <c r="M16" s="32">
        <v>133.4</v>
      </c>
      <c r="N16" s="32">
        <f t="shared" si="22"/>
        <v>2.0523076923076924</v>
      </c>
      <c r="O16" s="62">
        <f t="shared" si="23"/>
        <v>131.60000000000002</v>
      </c>
      <c r="P16" s="11">
        <f t="shared" si="24"/>
        <v>2.545584412271567</v>
      </c>
      <c r="Q16" s="72">
        <f t="shared" si="25"/>
        <v>2.0246153846153847</v>
      </c>
      <c r="R16" s="63">
        <f t="shared" si="26"/>
        <v>0.03916283711187031</v>
      </c>
      <c r="S16" s="32">
        <v>96.1</v>
      </c>
      <c r="T16" s="32">
        <f t="shared" si="27"/>
        <v>1.4784615384615383</v>
      </c>
      <c r="U16" s="32">
        <v>105.7</v>
      </c>
      <c r="V16" s="32">
        <f t="shared" si="28"/>
        <v>1.6261538461538463</v>
      </c>
      <c r="W16" s="62">
        <f t="shared" si="56"/>
        <v>100.9</v>
      </c>
      <c r="X16" s="11">
        <f t="shared" si="29"/>
        <v>6.788225099390862</v>
      </c>
      <c r="Y16" s="72">
        <f t="shared" si="52"/>
        <v>1.5523076923076924</v>
      </c>
      <c r="Z16" s="63">
        <f t="shared" si="30"/>
        <v>0.10443423229832109</v>
      </c>
      <c r="AA16" s="32">
        <v>96.6</v>
      </c>
      <c r="AB16" s="32">
        <f t="shared" si="1"/>
        <v>1.4861538461538462</v>
      </c>
      <c r="AC16" s="32">
        <v>106</v>
      </c>
      <c r="AD16" s="32">
        <f t="shared" si="2"/>
        <v>1.6307692307692307</v>
      </c>
      <c r="AE16" s="62">
        <f t="shared" si="31"/>
        <v>101.3</v>
      </c>
      <c r="AF16" s="11">
        <f t="shared" si="32"/>
        <v>6.646803743153551</v>
      </c>
      <c r="AG16" s="72">
        <f t="shared" si="3"/>
        <v>1.5584615384615383</v>
      </c>
      <c r="AH16" s="63">
        <f t="shared" si="4"/>
        <v>1.5584615384615383</v>
      </c>
      <c r="AI16" s="38">
        <f t="shared" si="33"/>
        <v>0.7243359655419956</v>
      </c>
      <c r="AJ16" s="38">
        <f t="shared" si="34"/>
        <v>0.769756838905775</v>
      </c>
      <c r="AK16" s="60">
        <f t="shared" si="5"/>
        <v>0.7243359655419958</v>
      </c>
      <c r="AL16" s="39">
        <f t="shared" si="6"/>
        <v>0.769756838905775</v>
      </c>
      <c r="AM16" s="31" t="s">
        <v>41</v>
      </c>
      <c r="AN16" s="32">
        <v>125.9</v>
      </c>
      <c r="AO16" s="32">
        <f t="shared" si="7"/>
        <v>1.936923076923077</v>
      </c>
      <c r="AP16" s="32">
        <v>130.2</v>
      </c>
      <c r="AQ16" s="32">
        <f t="shared" si="8"/>
        <v>2.003076923076923</v>
      </c>
      <c r="AR16" s="62">
        <f t="shared" si="35"/>
        <v>128.05</v>
      </c>
      <c r="AS16" s="11">
        <f t="shared" si="36"/>
        <v>3.040559159102142</v>
      </c>
      <c r="AT16" s="65">
        <f t="shared" si="37"/>
        <v>1.9700000000000002</v>
      </c>
      <c r="AU16" s="63">
        <f t="shared" si="38"/>
        <v>0.04677783321695612</v>
      </c>
      <c r="AV16" s="32">
        <v>139.1</v>
      </c>
      <c r="AW16" s="32">
        <f t="shared" si="9"/>
        <v>2.14</v>
      </c>
      <c r="AX16" s="32">
        <v>144.2</v>
      </c>
      <c r="AY16" s="32">
        <f t="shared" si="10"/>
        <v>2.2184615384615385</v>
      </c>
      <c r="AZ16" s="62">
        <f t="shared" si="53"/>
        <v>141.64999999999998</v>
      </c>
      <c r="BA16" s="11">
        <f t="shared" si="39"/>
        <v>3.6062445840513884</v>
      </c>
      <c r="BB16" s="72">
        <f t="shared" si="11"/>
        <v>2.179230769230769</v>
      </c>
      <c r="BC16" s="66">
        <f t="shared" si="40"/>
        <v>0.05548068590848289</v>
      </c>
      <c r="BD16" s="32">
        <v>123.4</v>
      </c>
      <c r="BE16" s="32">
        <f t="shared" si="12"/>
        <v>1.8984615384615386</v>
      </c>
      <c r="BF16" s="32">
        <v>129.5</v>
      </c>
      <c r="BG16" s="32">
        <f t="shared" si="13"/>
        <v>1.9923076923076923</v>
      </c>
      <c r="BH16" s="62">
        <f t="shared" si="41"/>
        <v>126.45</v>
      </c>
      <c r="BI16" s="11">
        <f t="shared" si="42"/>
        <v>4.313351365237936</v>
      </c>
      <c r="BJ16" s="72">
        <f t="shared" si="43"/>
        <v>1.9453846153846155</v>
      </c>
      <c r="BK16" s="66">
        <f t="shared" si="44"/>
        <v>0.06635925177289127</v>
      </c>
      <c r="BL16" s="32">
        <v>123.3</v>
      </c>
      <c r="BM16" s="32">
        <f t="shared" si="14"/>
        <v>1.896923076923077</v>
      </c>
      <c r="BN16" s="32">
        <v>128.6</v>
      </c>
      <c r="BO16" s="32">
        <f t="shared" si="15"/>
        <v>1.9784615384615383</v>
      </c>
      <c r="BP16" s="62">
        <f t="shared" si="45"/>
        <v>125.94999999999999</v>
      </c>
      <c r="BQ16" s="11">
        <f t="shared" si="46"/>
        <v>3.7476659402887</v>
      </c>
      <c r="BR16" s="68">
        <f t="shared" si="47"/>
        <v>1.9376923076923076</v>
      </c>
      <c r="BS16" s="67">
        <f t="shared" si="48"/>
        <v>0.0576563990813645</v>
      </c>
      <c r="BT16" s="64">
        <f t="shared" si="54"/>
        <v>0.987504880905896</v>
      </c>
      <c r="BU16" s="64">
        <f t="shared" si="49"/>
        <v>0.8891634309918814</v>
      </c>
      <c r="BV16" s="44">
        <f t="shared" si="55"/>
        <v>0.987504880905896</v>
      </c>
      <c r="BW16" s="44">
        <f t="shared" si="50"/>
        <v>0.8891634309918816</v>
      </c>
      <c r="BX16" s="12"/>
      <c r="BY16" s="12"/>
      <c r="BZ16" s="12"/>
      <c r="CA16" s="12"/>
      <c r="CB16" s="12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1:103" ht="24.75" customHeight="1" thickBot="1">
      <c r="A17" s="31" t="s">
        <v>42</v>
      </c>
      <c r="B17" s="37">
        <v>80</v>
      </c>
      <c r="C17" s="32">
        <v>166.9</v>
      </c>
      <c r="D17" s="32">
        <f t="shared" si="16"/>
        <v>2.08625</v>
      </c>
      <c r="E17" s="32">
        <v>176.4</v>
      </c>
      <c r="F17" s="32">
        <f t="shared" si="17"/>
        <v>2.205</v>
      </c>
      <c r="G17" s="62">
        <f t="shared" si="18"/>
        <v>171.65</v>
      </c>
      <c r="H17" s="11">
        <f t="shared" si="19"/>
        <v>6.7175144212722016</v>
      </c>
      <c r="I17" s="72">
        <f t="shared" si="20"/>
        <v>2.145625</v>
      </c>
      <c r="J17" s="63">
        <f t="shared" si="51"/>
        <v>0.08396893026590245</v>
      </c>
      <c r="K17" s="32">
        <v>153.4</v>
      </c>
      <c r="L17" s="32">
        <f t="shared" si="21"/>
        <v>1.9175</v>
      </c>
      <c r="M17" s="32">
        <v>165.3</v>
      </c>
      <c r="N17" s="32">
        <f t="shared" si="22"/>
        <v>2.06625</v>
      </c>
      <c r="O17" s="62">
        <f t="shared" si="23"/>
        <v>159.35000000000002</v>
      </c>
      <c r="P17" s="11">
        <f t="shared" si="24"/>
        <v>8.414570696119918</v>
      </c>
      <c r="Q17" s="72">
        <f t="shared" si="25"/>
        <v>1.991875</v>
      </c>
      <c r="R17" s="63">
        <f t="shared" si="26"/>
        <v>0.10518213370149905</v>
      </c>
      <c r="S17" s="32">
        <v>211.3</v>
      </c>
      <c r="T17" s="32">
        <f t="shared" si="27"/>
        <v>2.6412500000000003</v>
      </c>
      <c r="U17" s="32">
        <v>224.5</v>
      </c>
      <c r="V17" s="32">
        <f t="shared" si="28"/>
        <v>2.80625</v>
      </c>
      <c r="W17" s="62">
        <f t="shared" si="56"/>
        <v>217.9</v>
      </c>
      <c r="X17" s="11">
        <f t="shared" si="29"/>
        <v>9.33380951166242</v>
      </c>
      <c r="Y17" s="72">
        <f t="shared" si="52"/>
        <v>2.72375</v>
      </c>
      <c r="Z17" s="63">
        <f t="shared" si="30"/>
        <v>0.11667261889578005</v>
      </c>
      <c r="AA17" s="32">
        <v>167.8</v>
      </c>
      <c r="AB17" s="32">
        <f t="shared" si="1"/>
        <v>2.0975</v>
      </c>
      <c r="AC17" s="32">
        <v>180.3</v>
      </c>
      <c r="AD17" s="32">
        <f t="shared" si="2"/>
        <v>2.25375</v>
      </c>
      <c r="AE17" s="62">
        <f t="shared" si="31"/>
        <v>174.05</v>
      </c>
      <c r="AF17" s="11">
        <f t="shared" si="32"/>
        <v>8.838834764831844</v>
      </c>
      <c r="AG17" s="72">
        <f t="shared" si="3"/>
        <v>2.175625</v>
      </c>
      <c r="AH17" s="63">
        <f t="shared" si="4"/>
        <v>2.175625</v>
      </c>
      <c r="AI17" s="38">
        <f t="shared" si="33"/>
        <v>1.2694436353043985</v>
      </c>
      <c r="AJ17" s="38">
        <f t="shared" si="34"/>
        <v>1.0922497646689675</v>
      </c>
      <c r="AK17" s="60">
        <f t="shared" si="5"/>
        <v>1.2694436353043985</v>
      </c>
      <c r="AL17" s="39">
        <f t="shared" si="6"/>
        <v>1.0922497646689677</v>
      </c>
      <c r="AM17" s="31" t="s">
        <v>42</v>
      </c>
      <c r="AN17" s="32">
        <v>130.5</v>
      </c>
      <c r="AO17" s="32">
        <f t="shared" si="7"/>
        <v>1.63125</v>
      </c>
      <c r="AP17" s="32">
        <v>135.4</v>
      </c>
      <c r="AQ17" s="32">
        <f t="shared" si="8"/>
        <v>1.6925000000000001</v>
      </c>
      <c r="AR17" s="62">
        <f t="shared" si="35"/>
        <v>132.95</v>
      </c>
      <c r="AS17" s="11">
        <f t="shared" si="36"/>
        <v>3.4648232278140867</v>
      </c>
      <c r="AT17" s="65">
        <f t="shared" si="37"/>
        <v>1.6618749999999998</v>
      </c>
      <c r="AU17" s="63">
        <f t="shared" si="38"/>
        <v>0.043310290347676056</v>
      </c>
      <c r="AV17" s="32">
        <v>122</v>
      </c>
      <c r="AW17" s="32">
        <f t="shared" si="9"/>
        <v>1.525</v>
      </c>
      <c r="AX17" s="32">
        <v>127.1</v>
      </c>
      <c r="AY17" s="32">
        <f t="shared" si="10"/>
        <v>1.5887499999999999</v>
      </c>
      <c r="AZ17" s="62">
        <f t="shared" si="53"/>
        <v>124.55</v>
      </c>
      <c r="BA17" s="11">
        <f t="shared" si="39"/>
        <v>3.6062445840513884</v>
      </c>
      <c r="BB17" s="72">
        <f t="shared" si="11"/>
        <v>1.556875</v>
      </c>
      <c r="BC17" s="66">
        <f t="shared" si="40"/>
        <v>0.045078057300642384</v>
      </c>
      <c r="BD17" s="32">
        <v>132</v>
      </c>
      <c r="BE17" s="32">
        <f t="shared" si="12"/>
        <v>1.65</v>
      </c>
      <c r="BF17" s="32">
        <v>137</v>
      </c>
      <c r="BG17" s="32">
        <f t="shared" si="13"/>
        <v>1.7125</v>
      </c>
      <c r="BH17" s="62">
        <f t="shared" si="41"/>
        <v>134.5</v>
      </c>
      <c r="BI17" s="11">
        <f t="shared" si="42"/>
        <v>3.5355339059327378</v>
      </c>
      <c r="BJ17" s="72">
        <f t="shared" si="43"/>
        <v>1.68125</v>
      </c>
      <c r="BK17" s="66">
        <f t="shared" si="44"/>
        <v>0.04419417382415922</v>
      </c>
      <c r="BL17" s="32">
        <v>152.2</v>
      </c>
      <c r="BM17" s="32">
        <f t="shared" si="14"/>
        <v>1.9024999999999999</v>
      </c>
      <c r="BN17" s="32">
        <v>157.3</v>
      </c>
      <c r="BO17" s="32">
        <f t="shared" si="15"/>
        <v>1.96625</v>
      </c>
      <c r="BP17" s="62">
        <f t="shared" si="45"/>
        <v>154.75</v>
      </c>
      <c r="BQ17" s="11">
        <f t="shared" si="46"/>
        <v>3.6062445840514084</v>
      </c>
      <c r="BR17" s="68">
        <f t="shared" si="47"/>
        <v>1.934375</v>
      </c>
      <c r="BS17" s="67">
        <f t="shared" si="48"/>
        <v>0.04507805730064254</v>
      </c>
      <c r="BT17" s="64">
        <f t="shared" si="54"/>
        <v>1.01165851823994</v>
      </c>
      <c r="BU17" s="64">
        <f t="shared" si="49"/>
        <v>1.2424729024488157</v>
      </c>
      <c r="BV17" s="44">
        <f t="shared" si="55"/>
        <v>1.01165851823994</v>
      </c>
      <c r="BW17" s="44">
        <f t="shared" si="50"/>
        <v>1.2424729024488157</v>
      </c>
      <c r="BX17" s="12"/>
      <c r="BY17" s="12"/>
      <c r="BZ17" s="12"/>
      <c r="CA17" s="12"/>
      <c r="CB17" s="12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1:106" ht="24.75" customHeight="1" thickBot="1">
      <c r="A18" s="31" t="s">
        <v>43</v>
      </c>
      <c r="B18" s="37">
        <v>66</v>
      </c>
      <c r="C18" s="32">
        <v>156.9</v>
      </c>
      <c r="D18" s="32">
        <f t="shared" si="16"/>
        <v>2.3772727272727274</v>
      </c>
      <c r="E18" s="32">
        <v>157.8</v>
      </c>
      <c r="F18" s="32">
        <f t="shared" si="17"/>
        <v>2.390909090909091</v>
      </c>
      <c r="G18" s="62">
        <f t="shared" si="18"/>
        <v>157.35000000000002</v>
      </c>
      <c r="H18" s="11">
        <f t="shared" si="19"/>
        <v>0.6363961030678968</v>
      </c>
      <c r="I18" s="72">
        <f t="shared" si="20"/>
        <v>2.3840909090909093</v>
      </c>
      <c r="J18" s="63">
        <f t="shared" si="51"/>
        <v>0.009642365197998399</v>
      </c>
      <c r="K18" s="32">
        <v>168.2</v>
      </c>
      <c r="L18" s="32">
        <f t="shared" si="21"/>
        <v>2.5484848484848484</v>
      </c>
      <c r="M18" s="32">
        <v>170.1</v>
      </c>
      <c r="N18" s="32">
        <f t="shared" si="22"/>
        <v>2.577272727272727</v>
      </c>
      <c r="O18" s="62">
        <f t="shared" si="23"/>
        <v>169.14999999999998</v>
      </c>
      <c r="P18" s="11">
        <f t="shared" si="24"/>
        <v>1.3435028842544443</v>
      </c>
      <c r="Q18" s="72">
        <f t="shared" si="25"/>
        <v>2.5628787878787875</v>
      </c>
      <c r="R18" s="63">
        <f t="shared" si="26"/>
        <v>0.020356104306885472</v>
      </c>
      <c r="S18" s="32">
        <v>176.8</v>
      </c>
      <c r="T18" s="32">
        <f t="shared" si="27"/>
        <v>2.678787878787879</v>
      </c>
      <c r="U18" s="32">
        <v>178.9</v>
      </c>
      <c r="V18" s="32">
        <f t="shared" si="28"/>
        <v>2.710606060606061</v>
      </c>
      <c r="W18" s="62">
        <f t="shared" si="56"/>
        <v>177.85000000000002</v>
      </c>
      <c r="X18" s="11">
        <f t="shared" si="29"/>
        <v>1.4849242404917458</v>
      </c>
      <c r="Y18" s="72">
        <f t="shared" si="52"/>
        <v>2.6946969696969703</v>
      </c>
      <c r="Z18" s="63">
        <f t="shared" si="30"/>
        <v>0.022498852128662823</v>
      </c>
      <c r="AA18" s="32">
        <v>158.9</v>
      </c>
      <c r="AB18" s="32">
        <f t="shared" si="1"/>
        <v>2.4075757575757577</v>
      </c>
      <c r="AC18" s="32">
        <v>160.3</v>
      </c>
      <c r="AD18" s="32">
        <f t="shared" si="2"/>
        <v>2.428787878787879</v>
      </c>
      <c r="AE18" s="62">
        <f t="shared" si="31"/>
        <v>159.60000000000002</v>
      </c>
      <c r="AF18" s="11">
        <f t="shared" si="32"/>
        <v>0.9899494936611706</v>
      </c>
      <c r="AG18" s="72">
        <f t="shared" si="3"/>
        <v>2.4181818181818184</v>
      </c>
      <c r="AH18" s="63">
        <f t="shared" si="4"/>
        <v>2.4181818181818184</v>
      </c>
      <c r="AI18" s="38">
        <f t="shared" si="33"/>
        <v>1.1302828090244676</v>
      </c>
      <c r="AJ18" s="38">
        <f t="shared" si="34"/>
        <v>0.9435412355897135</v>
      </c>
      <c r="AK18" s="60">
        <f t="shared" si="5"/>
        <v>1.1302828090244679</v>
      </c>
      <c r="AL18" s="39">
        <f t="shared" si="6"/>
        <v>0.9435412355897135</v>
      </c>
      <c r="AM18" s="31" t="s">
        <v>43</v>
      </c>
      <c r="AN18" s="13">
        <v>144.2</v>
      </c>
      <c r="AO18" s="32">
        <f t="shared" si="7"/>
        <v>2.1848484848484846</v>
      </c>
      <c r="AP18" s="32">
        <v>149.4</v>
      </c>
      <c r="AQ18" s="32">
        <f t="shared" si="8"/>
        <v>2.2636363636363637</v>
      </c>
      <c r="AR18" s="62">
        <f t="shared" si="35"/>
        <v>146.8</v>
      </c>
      <c r="AS18" s="11">
        <f t="shared" si="36"/>
        <v>3.676955262170059</v>
      </c>
      <c r="AT18" s="65">
        <f t="shared" si="37"/>
        <v>2.2242424242424246</v>
      </c>
      <c r="AU18" s="63">
        <f t="shared" si="38"/>
        <v>0.05571144336621304</v>
      </c>
      <c r="AV18" s="32">
        <v>127.2</v>
      </c>
      <c r="AW18" s="32">
        <f t="shared" si="9"/>
        <v>1.9272727272727272</v>
      </c>
      <c r="AX18" s="32">
        <v>132.2</v>
      </c>
      <c r="AY18" s="32">
        <f t="shared" si="10"/>
        <v>2.003030303030303</v>
      </c>
      <c r="AZ18" s="62">
        <f t="shared" si="53"/>
        <v>129.7</v>
      </c>
      <c r="BA18" s="11">
        <f t="shared" si="39"/>
        <v>3.5355339059327275</v>
      </c>
      <c r="BB18" s="72">
        <f t="shared" si="11"/>
        <v>1.9651515151515149</v>
      </c>
      <c r="BC18" s="66">
        <f t="shared" si="40"/>
        <v>0.05356869554443537</v>
      </c>
      <c r="BD18" s="13">
        <v>219.2</v>
      </c>
      <c r="BE18" s="32">
        <f t="shared" si="12"/>
        <v>3.321212121212121</v>
      </c>
      <c r="BF18" s="32">
        <v>223.9</v>
      </c>
      <c r="BG18" s="32">
        <f t="shared" si="13"/>
        <v>3.3924242424242426</v>
      </c>
      <c r="BH18" s="62">
        <f t="shared" si="41"/>
        <v>221.55</v>
      </c>
      <c r="BI18" s="11">
        <f t="shared" si="42"/>
        <v>3.3234018715767855</v>
      </c>
      <c r="BJ18" s="72">
        <f t="shared" si="43"/>
        <v>3.356818181818182</v>
      </c>
      <c r="BK18" s="66">
        <f t="shared" si="44"/>
        <v>0.05035457381176966</v>
      </c>
      <c r="BL18" s="32">
        <v>219.4</v>
      </c>
      <c r="BM18" s="32">
        <f t="shared" si="14"/>
        <v>3.324242424242424</v>
      </c>
      <c r="BN18" s="32">
        <v>224.1</v>
      </c>
      <c r="BO18" s="32">
        <f t="shared" si="15"/>
        <v>3.3954545454545455</v>
      </c>
      <c r="BP18" s="62">
        <f t="shared" si="45"/>
        <v>221.75</v>
      </c>
      <c r="BQ18" s="11">
        <f t="shared" si="46"/>
        <v>3.3234018715767655</v>
      </c>
      <c r="BR18" s="68">
        <f t="shared" si="47"/>
        <v>3.359848484848485</v>
      </c>
      <c r="BS18" s="67">
        <f t="shared" si="48"/>
        <v>0.05035457381176934</v>
      </c>
      <c r="BT18" s="64">
        <f t="shared" si="54"/>
        <v>1.5091961852861036</v>
      </c>
      <c r="BU18" s="64">
        <f t="shared" si="49"/>
        <v>1.7097147262914418</v>
      </c>
      <c r="BV18" s="44">
        <f t="shared" si="55"/>
        <v>1.5091961852861033</v>
      </c>
      <c r="BW18" s="44">
        <f t="shared" si="50"/>
        <v>1.709714726291442</v>
      </c>
      <c r="BX18" s="12"/>
      <c r="BY18" s="12"/>
      <c r="BZ18" s="12"/>
      <c r="CA18" s="12"/>
      <c r="CB18" s="12"/>
      <c r="CC18" s="12"/>
      <c r="CD18" s="12"/>
      <c r="CE18" s="12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ht="24.75" customHeight="1" thickBot="1">
      <c r="A19" s="31" t="s">
        <v>44</v>
      </c>
      <c r="B19" s="37">
        <v>67.2</v>
      </c>
      <c r="C19" s="32">
        <v>160</v>
      </c>
      <c r="D19" s="32">
        <f t="shared" si="16"/>
        <v>2.380952380952381</v>
      </c>
      <c r="E19" s="32">
        <v>165.3</v>
      </c>
      <c r="F19" s="32">
        <f t="shared" si="17"/>
        <v>2.459821428571429</v>
      </c>
      <c r="G19" s="62">
        <f t="shared" si="18"/>
        <v>162.65</v>
      </c>
      <c r="H19" s="11">
        <f t="shared" si="19"/>
        <v>3.74766594028871</v>
      </c>
      <c r="I19" s="72">
        <f t="shared" si="20"/>
        <v>2.420386904761905</v>
      </c>
      <c r="J19" s="63">
        <f t="shared" si="51"/>
        <v>0.05576883839715349</v>
      </c>
      <c r="K19" s="32">
        <v>146.5</v>
      </c>
      <c r="L19" s="32">
        <f t="shared" si="21"/>
        <v>2.1800595238095237</v>
      </c>
      <c r="M19" s="32">
        <v>151.2</v>
      </c>
      <c r="N19" s="32">
        <f t="shared" si="22"/>
        <v>2.2499999999999996</v>
      </c>
      <c r="O19" s="62">
        <f t="shared" si="23"/>
        <v>148.85</v>
      </c>
      <c r="P19" s="11">
        <f t="shared" si="24"/>
        <v>3.3234018715767655</v>
      </c>
      <c r="Q19" s="72">
        <f t="shared" si="25"/>
        <v>2.215029761904762</v>
      </c>
      <c r="R19" s="63">
        <f t="shared" si="26"/>
        <v>0.04945538499370173</v>
      </c>
      <c r="S19" s="32">
        <v>171.3</v>
      </c>
      <c r="T19" s="32">
        <f t="shared" si="27"/>
        <v>2.549107142857143</v>
      </c>
      <c r="U19" s="32">
        <v>176.3</v>
      </c>
      <c r="V19" s="32">
        <f t="shared" si="28"/>
        <v>2.6235119047619047</v>
      </c>
      <c r="W19" s="62">
        <f t="shared" si="56"/>
        <v>173.8</v>
      </c>
      <c r="X19" s="11">
        <f t="shared" si="29"/>
        <v>3.5355339059327378</v>
      </c>
      <c r="Y19" s="72">
        <f t="shared" si="52"/>
        <v>2.5863095238095237</v>
      </c>
      <c r="Z19" s="63">
        <f t="shared" si="30"/>
        <v>0.052612111695427614</v>
      </c>
      <c r="AA19" s="32">
        <v>174.5</v>
      </c>
      <c r="AB19" s="32">
        <f t="shared" si="1"/>
        <v>2.5967261904761902</v>
      </c>
      <c r="AC19" s="32">
        <v>180.1</v>
      </c>
      <c r="AD19" s="32">
        <f t="shared" si="2"/>
        <v>2.6800595238095237</v>
      </c>
      <c r="AE19" s="62">
        <f t="shared" si="31"/>
        <v>177.3</v>
      </c>
      <c r="AF19" s="11">
        <f t="shared" si="32"/>
        <v>3.959797974644662</v>
      </c>
      <c r="AG19" s="72">
        <f t="shared" si="3"/>
        <v>2.638392857142857</v>
      </c>
      <c r="AH19" s="63">
        <f t="shared" si="4"/>
        <v>2.6383928571428568</v>
      </c>
      <c r="AI19" s="38">
        <f t="shared" si="33"/>
        <v>1.0685521057485399</v>
      </c>
      <c r="AJ19" s="38">
        <f t="shared" si="34"/>
        <v>1.191132012092711</v>
      </c>
      <c r="AK19" s="60">
        <f t="shared" si="5"/>
        <v>1.0685521057485396</v>
      </c>
      <c r="AL19" s="39">
        <f t="shared" si="6"/>
        <v>1.191132012092711</v>
      </c>
      <c r="AM19" s="31" t="s">
        <v>44</v>
      </c>
      <c r="AN19" s="32">
        <v>162.2</v>
      </c>
      <c r="AO19" s="32">
        <f t="shared" si="7"/>
        <v>2.413690476190476</v>
      </c>
      <c r="AP19" s="32">
        <v>167.3</v>
      </c>
      <c r="AQ19" s="32">
        <f t="shared" si="8"/>
        <v>2.4895833333333335</v>
      </c>
      <c r="AR19" s="62">
        <f t="shared" si="35"/>
        <v>164.75</v>
      </c>
      <c r="AS19" s="11">
        <f t="shared" si="36"/>
        <v>3.6062445840514084</v>
      </c>
      <c r="AT19" s="65">
        <f t="shared" si="37"/>
        <v>2.4516369047619047</v>
      </c>
      <c r="AU19" s="63">
        <f t="shared" si="38"/>
        <v>0.05366435392933656</v>
      </c>
      <c r="AV19" s="32">
        <v>144.8</v>
      </c>
      <c r="AW19" s="32">
        <f t="shared" si="9"/>
        <v>2.1547619047619047</v>
      </c>
      <c r="AX19" s="32">
        <v>129.1</v>
      </c>
      <c r="AY19" s="32">
        <f t="shared" si="10"/>
        <v>1.921130952380952</v>
      </c>
      <c r="AZ19" s="62">
        <f t="shared" si="53"/>
        <v>136.95</v>
      </c>
      <c r="BA19" s="11">
        <f t="shared" si="39"/>
        <v>11.101576464628808</v>
      </c>
      <c r="BB19" s="72">
        <f t="shared" si="11"/>
        <v>2.0379464285714284</v>
      </c>
      <c r="BC19" s="66">
        <f t="shared" si="40"/>
        <v>0.16520203072364292</v>
      </c>
      <c r="BD19" s="32">
        <v>169.1</v>
      </c>
      <c r="BE19" s="32">
        <f t="shared" si="12"/>
        <v>2.5163690476190474</v>
      </c>
      <c r="BF19" s="32">
        <v>174.2</v>
      </c>
      <c r="BG19" s="32">
        <f t="shared" si="13"/>
        <v>2.5922619047619047</v>
      </c>
      <c r="BH19" s="62">
        <f t="shared" si="41"/>
        <v>171.64999999999998</v>
      </c>
      <c r="BI19" s="11">
        <f t="shared" si="42"/>
        <v>3.6062445840513884</v>
      </c>
      <c r="BJ19" s="72">
        <f t="shared" si="43"/>
        <v>2.554315476190476</v>
      </c>
      <c r="BK19" s="66">
        <f t="shared" si="44"/>
        <v>0.05366435392933624</v>
      </c>
      <c r="BL19" s="32">
        <v>168.3</v>
      </c>
      <c r="BM19" s="32">
        <f t="shared" si="14"/>
        <v>2.5044642857142856</v>
      </c>
      <c r="BN19" s="32">
        <v>173.2</v>
      </c>
      <c r="BO19" s="32">
        <f t="shared" si="15"/>
        <v>2.577380952380952</v>
      </c>
      <c r="BP19" s="62">
        <f t="shared" si="45"/>
        <v>170.75</v>
      </c>
      <c r="BQ19" s="11">
        <f t="shared" si="46"/>
        <v>3.4648232278140667</v>
      </c>
      <c r="BR19" s="68">
        <f t="shared" si="47"/>
        <v>2.5409226190476186</v>
      </c>
      <c r="BS19" s="67">
        <f t="shared" si="48"/>
        <v>0.051559869461518984</v>
      </c>
      <c r="BT19" s="64">
        <f t="shared" si="54"/>
        <v>1.0418816388467373</v>
      </c>
      <c r="BU19" s="64">
        <f t="shared" si="49"/>
        <v>1.2468054034319096</v>
      </c>
      <c r="BV19" s="44">
        <f t="shared" si="55"/>
        <v>1.0418816388467373</v>
      </c>
      <c r="BW19" s="44">
        <f t="shared" si="50"/>
        <v>1.2468054034319094</v>
      </c>
      <c r="BX19" s="12"/>
      <c r="BY19" s="12"/>
      <c r="BZ19" s="12"/>
      <c r="CA19" s="12"/>
      <c r="CB19" s="12"/>
      <c r="CC19" s="12"/>
      <c r="CD19" s="12"/>
      <c r="CE19" s="12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24.75" customHeight="1" thickBot="1">
      <c r="A20" s="31" t="s">
        <v>45</v>
      </c>
      <c r="B20" s="37">
        <v>65</v>
      </c>
      <c r="C20" s="32">
        <v>133.5</v>
      </c>
      <c r="D20" s="32">
        <f t="shared" si="16"/>
        <v>2.0538461538461537</v>
      </c>
      <c r="E20" s="32">
        <v>154.3</v>
      </c>
      <c r="F20" s="32">
        <f t="shared" si="17"/>
        <v>2.373846153846154</v>
      </c>
      <c r="G20" s="62">
        <f t="shared" si="18"/>
        <v>143.9</v>
      </c>
      <c r="H20" s="11">
        <f t="shared" si="19"/>
        <v>14.707821048680197</v>
      </c>
      <c r="I20" s="72">
        <f t="shared" si="20"/>
        <v>2.213846153846154</v>
      </c>
      <c r="J20" s="63">
        <f t="shared" si="51"/>
        <v>0.2262741699796954</v>
      </c>
      <c r="K20" s="32">
        <v>146.8</v>
      </c>
      <c r="L20" s="32">
        <f t="shared" si="21"/>
        <v>2.2584615384615385</v>
      </c>
      <c r="M20" s="32">
        <v>157.8</v>
      </c>
      <c r="N20" s="32">
        <f t="shared" si="22"/>
        <v>2.427692307692308</v>
      </c>
      <c r="O20" s="62">
        <f t="shared" si="23"/>
        <v>152.3</v>
      </c>
      <c r="P20" s="11">
        <f t="shared" si="24"/>
        <v>7.7781745930520225</v>
      </c>
      <c r="Q20" s="72">
        <f t="shared" si="25"/>
        <v>2.3430769230769233</v>
      </c>
      <c r="R20" s="63">
        <f t="shared" si="26"/>
        <v>0.11966422450849286</v>
      </c>
      <c r="S20" s="32">
        <v>195.2</v>
      </c>
      <c r="T20" s="32">
        <f t="shared" si="27"/>
        <v>3.003076923076923</v>
      </c>
      <c r="U20" s="32">
        <v>205.6</v>
      </c>
      <c r="V20" s="32">
        <f t="shared" si="28"/>
        <v>3.163076923076923</v>
      </c>
      <c r="W20" s="62">
        <f t="shared" si="56"/>
        <v>200.39999999999998</v>
      </c>
      <c r="X20" s="11">
        <f t="shared" si="29"/>
        <v>7.353910524340098</v>
      </c>
      <c r="Y20" s="72">
        <f t="shared" si="52"/>
        <v>3.0830769230769226</v>
      </c>
      <c r="Z20" s="63">
        <f t="shared" si="30"/>
        <v>0.1131370849898477</v>
      </c>
      <c r="AA20" s="32">
        <v>150.7</v>
      </c>
      <c r="AB20" s="32">
        <f t="shared" si="1"/>
        <v>2.318461538461538</v>
      </c>
      <c r="AC20" s="32">
        <v>155.4</v>
      </c>
      <c r="AD20" s="32">
        <f t="shared" si="2"/>
        <v>2.390769230769231</v>
      </c>
      <c r="AE20" s="62">
        <f t="shared" si="31"/>
        <v>153.05</v>
      </c>
      <c r="AF20" s="11">
        <f t="shared" si="32"/>
        <v>3.3234018715767855</v>
      </c>
      <c r="AG20" s="72">
        <f t="shared" si="3"/>
        <v>2.3546153846153848</v>
      </c>
      <c r="AH20" s="63">
        <f t="shared" si="4"/>
        <v>2.3546153846153848</v>
      </c>
      <c r="AI20" s="38">
        <f t="shared" si="33"/>
        <v>1.3926337734537872</v>
      </c>
      <c r="AJ20" s="38">
        <f t="shared" si="34"/>
        <v>1.0049244911359159</v>
      </c>
      <c r="AK20" s="60">
        <f t="shared" si="5"/>
        <v>1.3926337734537872</v>
      </c>
      <c r="AL20" s="39">
        <f t="shared" si="6"/>
        <v>1.0049244911359159</v>
      </c>
      <c r="AM20" s="31" t="s">
        <v>45</v>
      </c>
      <c r="AN20" s="13">
        <v>172.3</v>
      </c>
      <c r="AO20" s="32">
        <f t="shared" si="7"/>
        <v>2.6507692307692308</v>
      </c>
      <c r="AP20" s="32">
        <v>179.4</v>
      </c>
      <c r="AQ20" s="32">
        <f t="shared" si="8"/>
        <v>2.7600000000000002</v>
      </c>
      <c r="AR20" s="62">
        <f t="shared" si="35"/>
        <v>175.85000000000002</v>
      </c>
      <c r="AS20" s="11">
        <f t="shared" si="36"/>
        <v>5.020458146424484</v>
      </c>
      <c r="AT20" s="65">
        <f t="shared" si="37"/>
        <v>2.7053846153846157</v>
      </c>
      <c r="AU20" s="63">
        <f t="shared" si="38"/>
        <v>0.07723781763729998</v>
      </c>
      <c r="AV20" s="32">
        <v>134.8</v>
      </c>
      <c r="AW20" s="32">
        <f t="shared" si="9"/>
        <v>2.073846153846154</v>
      </c>
      <c r="AX20" s="32">
        <v>139.2</v>
      </c>
      <c r="AY20" s="32">
        <f t="shared" si="10"/>
        <v>2.1415384615384614</v>
      </c>
      <c r="AZ20" s="62">
        <f t="shared" si="53"/>
        <v>137</v>
      </c>
      <c r="BA20" s="11">
        <f t="shared" si="39"/>
        <v>3.111269837220793</v>
      </c>
      <c r="BB20" s="72">
        <f t="shared" si="11"/>
        <v>2.1076923076923078</v>
      </c>
      <c r="BC20" s="66">
        <f t="shared" si="40"/>
        <v>0.04786568980339677</v>
      </c>
      <c r="BD20" s="13">
        <v>132.7</v>
      </c>
      <c r="BE20" s="32">
        <f t="shared" si="12"/>
        <v>2.0415384615384613</v>
      </c>
      <c r="BF20" s="32">
        <v>138.5</v>
      </c>
      <c r="BG20" s="32">
        <f t="shared" si="13"/>
        <v>2.1307692307692307</v>
      </c>
      <c r="BH20" s="62">
        <f t="shared" si="41"/>
        <v>135.6</v>
      </c>
      <c r="BI20" s="11">
        <f t="shared" si="42"/>
        <v>4.1012193308819835</v>
      </c>
      <c r="BJ20" s="72">
        <f t="shared" si="43"/>
        <v>2.086153846153846</v>
      </c>
      <c r="BK20" s="66">
        <f t="shared" si="44"/>
        <v>0.06309568201356901</v>
      </c>
      <c r="BL20" s="32">
        <v>178.1</v>
      </c>
      <c r="BM20" s="32">
        <f t="shared" si="14"/>
        <v>2.7399999999999998</v>
      </c>
      <c r="BN20" s="32">
        <v>183.2</v>
      </c>
      <c r="BO20" s="32">
        <f t="shared" si="15"/>
        <v>2.818461538461538</v>
      </c>
      <c r="BP20" s="62">
        <f t="shared" si="45"/>
        <v>180.64999999999998</v>
      </c>
      <c r="BQ20" s="11">
        <f t="shared" si="46"/>
        <v>3.6062445840513884</v>
      </c>
      <c r="BR20" s="68">
        <f t="shared" si="47"/>
        <v>2.779230769230769</v>
      </c>
      <c r="BS20" s="67">
        <f t="shared" si="48"/>
        <v>0.05548068590848289</v>
      </c>
      <c r="BT20" s="64">
        <f t="shared" si="54"/>
        <v>0.7711117429627522</v>
      </c>
      <c r="BU20" s="64">
        <f t="shared" si="49"/>
        <v>1.3186131386861313</v>
      </c>
      <c r="BV20" s="44">
        <f t="shared" si="55"/>
        <v>0.7711117429627522</v>
      </c>
      <c r="BW20" s="44">
        <f t="shared" si="50"/>
        <v>1.3186131386861313</v>
      </c>
      <c r="BX20" s="12"/>
      <c r="BY20" s="12"/>
      <c r="BZ20" s="12"/>
      <c r="CA20" s="12"/>
      <c r="CB20" s="12"/>
      <c r="CC20" s="12"/>
      <c r="CD20" s="12"/>
      <c r="CE20" s="12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ht="24.75" customHeight="1" thickBot="1">
      <c r="A21" s="31" t="s">
        <v>46</v>
      </c>
      <c r="B21" s="37">
        <v>64.1</v>
      </c>
      <c r="C21" s="32">
        <v>128.3</v>
      </c>
      <c r="D21" s="32">
        <f t="shared" si="16"/>
        <v>2.0015600624024965</v>
      </c>
      <c r="E21" s="32">
        <v>143.6</v>
      </c>
      <c r="F21" s="32">
        <f t="shared" si="17"/>
        <v>2.2402496099843994</v>
      </c>
      <c r="G21" s="62">
        <f t="shared" si="18"/>
        <v>135.95</v>
      </c>
      <c r="H21" s="11">
        <f t="shared" si="19"/>
        <v>10.818733752154165</v>
      </c>
      <c r="I21" s="72">
        <f t="shared" si="20"/>
        <v>2.120904836193448</v>
      </c>
      <c r="J21" s="63">
        <f t="shared" si="51"/>
        <v>0.16877899769351262</v>
      </c>
      <c r="K21" s="32">
        <v>126.3</v>
      </c>
      <c r="L21" s="32">
        <f t="shared" si="21"/>
        <v>1.9703588143525743</v>
      </c>
      <c r="M21" s="32">
        <v>141.2</v>
      </c>
      <c r="N21" s="32">
        <f t="shared" si="22"/>
        <v>2.202808112324493</v>
      </c>
      <c r="O21" s="62">
        <f t="shared" si="23"/>
        <v>133.75</v>
      </c>
      <c r="P21" s="11">
        <f t="shared" si="24"/>
        <v>10.535891039679552</v>
      </c>
      <c r="Q21" s="72">
        <f t="shared" si="25"/>
        <v>2.086583463338534</v>
      </c>
      <c r="R21" s="63">
        <f t="shared" si="26"/>
        <v>0.16436647487799605</v>
      </c>
      <c r="S21" s="32">
        <v>123.6</v>
      </c>
      <c r="T21" s="32">
        <f t="shared" si="27"/>
        <v>1.9282371294851794</v>
      </c>
      <c r="U21" s="32">
        <v>140.3</v>
      </c>
      <c r="V21" s="32">
        <f t="shared" si="28"/>
        <v>2.1887675507020283</v>
      </c>
      <c r="W21" s="62">
        <f t="shared" si="56"/>
        <v>131.95</v>
      </c>
      <c r="X21" s="11">
        <f t="shared" si="29"/>
        <v>11.808683245815356</v>
      </c>
      <c r="Y21" s="72">
        <f t="shared" si="52"/>
        <v>2.0585023400936038</v>
      </c>
      <c r="Z21" s="63">
        <f t="shared" si="30"/>
        <v>0.18422282754782143</v>
      </c>
      <c r="AA21" s="32">
        <v>116.7</v>
      </c>
      <c r="AB21" s="32">
        <f t="shared" si="1"/>
        <v>1.8205928237129487</v>
      </c>
      <c r="AC21" s="32">
        <v>130</v>
      </c>
      <c r="AD21" s="32">
        <f t="shared" si="2"/>
        <v>2.02808112324493</v>
      </c>
      <c r="AE21" s="62">
        <f t="shared" si="31"/>
        <v>123.35</v>
      </c>
      <c r="AF21" s="11">
        <f t="shared" si="32"/>
        <v>9.40452018978108</v>
      </c>
      <c r="AG21" s="72">
        <f t="shared" si="3"/>
        <v>1.9243369734789393</v>
      </c>
      <c r="AH21" s="63">
        <f t="shared" si="4"/>
        <v>1.9243369734789395</v>
      </c>
      <c r="AI21" s="38">
        <f t="shared" si="33"/>
        <v>0.9705774181684442</v>
      </c>
      <c r="AJ21" s="38">
        <f t="shared" si="34"/>
        <v>0.9222429906542056</v>
      </c>
      <c r="AK21" s="60">
        <f t="shared" si="5"/>
        <v>0.9705774181684441</v>
      </c>
      <c r="AL21" s="39">
        <f t="shared" si="6"/>
        <v>0.9222429906542056</v>
      </c>
      <c r="AM21" s="31" t="s">
        <v>46</v>
      </c>
      <c r="AN21" s="32">
        <v>108</v>
      </c>
      <c r="AO21" s="32">
        <f t="shared" si="7"/>
        <v>1.684867394695788</v>
      </c>
      <c r="AP21" s="32">
        <v>113.4</v>
      </c>
      <c r="AQ21" s="32">
        <f t="shared" si="8"/>
        <v>1.7691107644305775</v>
      </c>
      <c r="AR21" s="62">
        <f t="shared" si="35"/>
        <v>110.7</v>
      </c>
      <c r="AS21" s="11">
        <f t="shared" si="36"/>
        <v>3.8183766184073606</v>
      </c>
      <c r="AT21" s="65">
        <f t="shared" si="37"/>
        <v>1.7269890795631828</v>
      </c>
      <c r="AU21" s="63">
        <f t="shared" si="38"/>
        <v>0.059569058009475234</v>
      </c>
      <c r="AV21" s="32">
        <v>112.6</v>
      </c>
      <c r="AW21" s="32">
        <f t="shared" si="9"/>
        <v>1.7566302652106085</v>
      </c>
      <c r="AX21" s="32">
        <v>117.2</v>
      </c>
      <c r="AY21" s="32">
        <f t="shared" si="10"/>
        <v>1.8283931357254293</v>
      </c>
      <c r="AZ21" s="62">
        <f t="shared" si="53"/>
        <v>114.9</v>
      </c>
      <c r="BA21" s="11">
        <f t="shared" si="39"/>
        <v>3.2526911934581246</v>
      </c>
      <c r="BB21" s="72">
        <f t="shared" si="11"/>
        <v>1.7925117004680189</v>
      </c>
      <c r="BC21" s="66">
        <f t="shared" si="40"/>
        <v>0.050744012378441915</v>
      </c>
      <c r="BD21" s="32">
        <v>120.9</v>
      </c>
      <c r="BE21" s="32">
        <f t="shared" si="12"/>
        <v>1.886115444617785</v>
      </c>
      <c r="BF21" s="32">
        <v>127.2</v>
      </c>
      <c r="BG21" s="32">
        <f t="shared" si="13"/>
        <v>1.9843993759750391</v>
      </c>
      <c r="BH21" s="62">
        <f t="shared" si="41"/>
        <v>124.05000000000001</v>
      </c>
      <c r="BI21" s="11">
        <f t="shared" si="42"/>
        <v>4.454772721475248</v>
      </c>
      <c r="BJ21" s="72">
        <f t="shared" si="43"/>
        <v>1.9352574102964122</v>
      </c>
      <c r="BK21" s="66">
        <f t="shared" si="44"/>
        <v>0.06949723434438754</v>
      </c>
      <c r="BL21" s="32">
        <v>103.5</v>
      </c>
      <c r="BM21" s="32">
        <f t="shared" si="14"/>
        <v>1.6146645865834635</v>
      </c>
      <c r="BN21" s="32">
        <v>110.1</v>
      </c>
      <c r="BO21" s="32">
        <f t="shared" si="15"/>
        <v>1.717628705148206</v>
      </c>
      <c r="BP21" s="62">
        <f t="shared" si="45"/>
        <v>106.8</v>
      </c>
      <c r="BQ21" s="11">
        <f t="shared" si="46"/>
        <v>4.66690475583121</v>
      </c>
      <c r="BR21" s="68">
        <f t="shared" si="47"/>
        <v>1.6661466458658347</v>
      </c>
      <c r="BS21" s="67">
        <f t="shared" si="48"/>
        <v>0.07280662645602512</v>
      </c>
      <c r="BT21" s="64">
        <f t="shared" si="54"/>
        <v>1.1205962059620598</v>
      </c>
      <c r="BU21" s="64">
        <f t="shared" si="49"/>
        <v>0.9295039164490861</v>
      </c>
      <c r="BV21" s="44">
        <f t="shared" si="55"/>
        <v>1.1205962059620596</v>
      </c>
      <c r="BW21" s="44">
        <f t="shared" si="50"/>
        <v>0.9295039164490861</v>
      </c>
      <c r="BX21" s="12"/>
      <c r="BY21" s="12"/>
      <c r="BZ21" s="12"/>
      <c r="CA21" s="12"/>
      <c r="CB21" s="12"/>
      <c r="CC21" s="12"/>
      <c r="CD21" s="12"/>
      <c r="CE21" s="12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ht="24.75" customHeight="1" thickBot="1">
      <c r="A22" s="31" t="s">
        <v>47</v>
      </c>
      <c r="B22" s="37">
        <v>65.1</v>
      </c>
      <c r="C22" s="32">
        <v>115.6</v>
      </c>
      <c r="D22" s="32">
        <f t="shared" si="16"/>
        <v>1.7757296466973886</v>
      </c>
      <c r="E22" s="32">
        <v>120.2</v>
      </c>
      <c r="F22" s="32">
        <f t="shared" si="17"/>
        <v>1.8463901689708144</v>
      </c>
      <c r="G22" s="62">
        <f t="shared" si="18"/>
        <v>117.9</v>
      </c>
      <c r="H22" s="11">
        <f t="shared" si="19"/>
        <v>3.2526911934581246</v>
      </c>
      <c r="I22" s="72">
        <f t="shared" si="20"/>
        <v>1.8110599078341014</v>
      </c>
      <c r="J22" s="63">
        <f t="shared" si="51"/>
        <v>0.04996453446172246</v>
      </c>
      <c r="K22" s="32">
        <v>105.4</v>
      </c>
      <c r="L22" s="32">
        <f t="shared" si="21"/>
        <v>1.6190476190476193</v>
      </c>
      <c r="M22" s="32">
        <v>110.3</v>
      </c>
      <c r="N22" s="32">
        <f t="shared" si="22"/>
        <v>1.6943164362519203</v>
      </c>
      <c r="O22" s="62">
        <f t="shared" si="23"/>
        <v>107.85</v>
      </c>
      <c r="P22" s="11">
        <f t="shared" si="24"/>
        <v>3.464823227814077</v>
      </c>
      <c r="Q22" s="72">
        <f t="shared" si="25"/>
        <v>1.6566820276497698</v>
      </c>
      <c r="R22" s="63">
        <f t="shared" si="26"/>
        <v>0.05322309105705192</v>
      </c>
      <c r="S22" s="32">
        <v>236.1</v>
      </c>
      <c r="T22" s="32">
        <f t="shared" si="27"/>
        <v>3.6267281105990787</v>
      </c>
      <c r="U22" s="32">
        <v>239.6</v>
      </c>
      <c r="V22" s="32">
        <f t="shared" si="28"/>
        <v>3.6804915514592937</v>
      </c>
      <c r="W22" s="62">
        <f t="shared" si="56"/>
        <v>237.85</v>
      </c>
      <c r="X22" s="11">
        <f t="shared" si="29"/>
        <v>2.4748737341529163</v>
      </c>
      <c r="Y22" s="72">
        <f t="shared" si="52"/>
        <v>3.6536098310291862</v>
      </c>
      <c r="Z22" s="63">
        <f t="shared" si="30"/>
        <v>0.038016493612179944</v>
      </c>
      <c r="AA22" s="32">
        <v>226.1</v>
      </c>
      <c r="AB22" s="32">
        <f t="shared" si="1"/>
        <v>3.4731182795698925</v>
      </c>
      <c r="AC22" s="32">
        <v>230.1</v>
      </c>
      <c r="AD22" s="32">
        <f t="shared" si="2"/>
        <v>3.534562211981567</v>
      </c>
      <c r="AE22" s="62">
        <f t="shared" si="31"/>
        <v>228.1</v>
      </c>
      <c r="AF22" s="11">
        <f t="shared" si="32"/>
        <v>2.8284271247461903</v>
      </c>
      <c r="AG22" s="72">
        <f t="shared" si="3"/>
        <v>3.50384024577573</v>
      </c>
      <c r="AH22" s="63">
        <f t="shared" si="4"/>
        <v>3.50384024577573</v>
      </c>
      <c r="AI22" s="38">
        <f t="shared" si="33"/>
        <v>2.0173876166242577</v>
      </c>
      <c r="AJ22" s="38">
        <f t="shared" si="34"/>
        <v>2.114974501622624</v>
      </c>
      <c r="AK22" s="60">
        <f t="shared" si="5"/>
        <v>2.017387616624258</v>
      </c>
      <c r="AL22" s="39">
        <f t="shared" si="6"/>
        <v>2.114974501622624</v>
      </c>
      <c r="AM22" s="31" t="s">
        <v>47</v>
      </c>
      <c r="AN22" s="32">
        <v>118.1</v>
      </c>
      <c r="AO22" s="32">
        <f t="shared" si="7"/>
        <v>1.8141321044546852</v>
      </c>
      <c r="AP22" s="32">
        <v>121.1</v>
      </c>
      <c r="AQ22" s="32">
        <f t="shared" si="8"/>
        <v>1.860215053763441</v>
      </c>
      <c r="AR22" s="62">
        <f t="shared" si="35"/>
        <v>119.6</v>
      </c>
      <c r="AS22" s="11">
        <f t="shared" si="36"/>
        <v>2.1213203435596424</v>
      </c>
      <c r="AT22" s="65">
        <f t="shared" si="37"/>
        <v>1.837173579109063</v>
      </c>
      <c r="AU22" s="63">
        <f t="shared" si="38"/>
        <v>0.03258556595329713</v>
      </c>
      <c r="AV22" s="32">
        <v>101.7</v>
      </c>
      <c r="AW22" s="32">
        <f t="shared" si="9"/>
        <v>1.5622119815668205</v>
      </c>
      <c r="AX22" s="32">
        <v>105.9</v>
      </c>
      <c r="AY22" s="32">
        <f t="shared" si="10"/>
        <v>1.6267281105990785</v>
      </c>
      <c r="AZ22" s="62">
        <f t="shared" si="53"/>
        <v>103.80000000000001</v>
      </c>
      <c r="BA22" s="11">
        <f t="shared" si="39"/>
        <v>2.9698484809835013</v>
      </c>
      <c r="BB22" s="72">
        <f t="shared" si="11"/>
        <v>1.5944700460829497</v>
      </c>
      <c r="BC22" s="66">
        <f t="shared" si="40"/>
        <v>0.04561979233461593</v>
      </c>
      <c r="BD22" s="32">
        <v>153.5</v>
      </c>
      <c r="BE22" s="32">
        <f t="shared" si="12"/>
        <v>2.3579109062980033</v>
      </c>
      <c r="BF22" s="32">
        <v>158.4</v>
      </c>
      <c r="BG22" s="32">
        <f t="shared" si="13"/>
        <v>2.4331797235023043</v>
      </c>
      <c r="BH22" s="62">
        <f t="shared" si="41"/>
        <v>155.95</v>
      </c>
      <c r="BI22" s="11">
        <f t="shared" si="42"/>
        <v>3.4648232278140867</v>
      </c>
      <c r="BJ22" s="72">
        <f t="shared" si="43"/>
        <v>2.3955453149001538</v>
      </c>
      <c r="BK22" s="66">
        <f t="shared" si="44"/>
        <v>0.05322309105705192</v>
      </c>
      <c r="BL22" s="32">
        <v>143.2</v>
      </c>
      <c r="BM22" s="32">
        <f t="shared" si="14"/>
        <v>2.1996927803379416</v>
      </c>
      <c r="BN22" s="32">
        <v>148.9</v>
      </c>
      <c r="BO22" s="32">
        <f t="shared" si="15"/>
        <v>2.2872503840245777</v>
      </c>
      <c r="BP22" s="62">
        <f t="shared" si="45"/>
        <v>146.05</v>
      </c>
      <c r="BQ22" s="11">
        <f t="shared" si="46"/>
        <v>4.0305086527633325</v>
      </c>
      <c r="BR22" s="68">
        <f t="shared" si="47"/>
        <v>2.2434715821812596</v>
      </c>
      <c r="BS22" s="67">
        <f t="shared" si="48"/>
        <v>0.06191257531126465</v>
      </c>
      <c r="BT22" s="64">
        <f t="shared" si="54"/>
        <v>1.3039297658862876</v>
      </c>
      <c r="BU22" s="64">
        <f t="shared" si="49"/>
        <v>1.4070327552986512</v>
      </c>
      <c r="BV22" s="44">
        <f t="shared" si="55"/>
        <v>1.3039297658862876</v>
      </c>
      <c r="BW22" s="44">
        <f t="shared" si="50"/>
        <v>1.4070327552986508</v>
      </c>
      <c r="BX22" s="12"/>
      <c r="BY22" s="12"/>
      <c r="BZ22" s="12"/>
      <c r="CA22" s="12"/>
      <c r="CB22" s="12"/>
      <c r="CC22" s="12"/>
      <c r="CD22" s="12"/>
      <c r="CE22" s="12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83" s="9" customFormat="1" ht="24.75" customHeight="1" thickBot="1">
      <c r="A23" s="31" t="s">
        <v>48</v>
      </c>
      <c r="B23" s="37">
        <v>74</v>
      </c>
      <c r="C23" s="32">
        <v>115</v>
      </c>
      <c r="D23" s="32">
        <f t="shared" si="16"/>
        <v>1.554054054054054</v>
      </c>
      <c r="E23" s="32">
        <v>121.8</v>
      </c>
      <c r="F23" s="32">
        <f t="shared" si="17"/>
        <v>1.645945945945946</v>
      </c>
      <c r="G23" s="62">
        <f t="shared" si="18"/>
        <v>118.4</v>
      </c>
      <c r="H23" s="11">
        <f t="shared" si="19"/>
        <v>4.808326112068521</v>
      </c>
      <c r="I23" s="72">
        <f t="shared" si="20"/>
        <v>1.6</v>
      </c>
      <c r="J23" s="63">
        <f t="shared" si="51"/>
        <v>0.064977379892818</v>
      </c>
      <c r="K23" s="32">
        <v>107.7</v>
      </c>
      <c r="L23" s="32">
        <f t="shared" si="21"/>
        <v>1.4554054054054055</v>
      </c>
      <c r="M23" s="32">
        <v>113.4</v>
      </c>
      <c r="N23" s="32">
        <f t="shared" si="22"/>
        <v>1.5324324324324325</v>
      </c>
      <c r="O23" s="62">
        <f t="shared" si="23"/>
        <v>110.55000000000001</v>
      </c>
      <c r="P23" s="11">
        <f t="shared" si="24"/>
        <v>4.030508652763323</v>
      </c>
      <c r="Q23" s="72">
        <f t="shared" si="25"/>
        <v>1.493918918918919</v>
      </c>
      <c r="R23" s="63">
        <f t="shared" si="26"/>
        <v>0.054466333145450276</v>
      </c>
      <c r="S23" s="32">
        <v>105.5</v>
      </c>
      <c r="T23" s="32">
        <f t="shared" si="27"/>
        <v>1.4256756756756757</v>
      </c>
      <c r="U23" s="32">
        <v>111.1</v>
      </c>
      <c r="V23" s="32">
        <f t="shared" si="28"/>
        <v>1.5013513513513512</v>
      </c>
      <c r="W23" s="62">
        <f t="shared" si="56"/>
        <v>108.3</v>
      </c>
      <c r="X23" s="11">
        <f t="shared" si="29"/>
        <v>3.959797974644662</v>
      </c>
      <c r="Y23" s="72">
        <f t="shared" si="52"/>
        <v>1.4635135135135136</v>
      </c>
      <c r="Z23" s="63">
        <f t="shared" si="30"/>
        <v>0.053510783441144065</v>
      </c>
      <c r="AA23" s="32">
        <v>114.7</v>
      </c>
      <c r="AB23" s="32">
        <f t="shared" si="1"/>
        <v>1.55</v>
      </c>
      <c r="AC23" s="32">
        <v>120.4</v>
      </c>
      <c r="AD23" s="32">
        <f t="shared" si="2"/>
        <v>1.627027027027027</v>
      </c>
      <c r="AE23" s="62">
        <f t="shared" si="31"/>
        <v>117.55000000000001</v>
      </c>
      <c r="AF23" s="11">
        <f t="shared" si="32"/>
        <v>4.030508652763323</v>
      </c>
      <c r="AG23" s="72">
        <f t="shared" si="3"/>
        <v>1.5885135135135138</v>
      </c>
      <c r="AH23" s="63">
        <f t="shared" si="4"/>
        <v>1.5885135135135136</v>
      </c>
      <c r="AI23" s="38">
        <f t="shared" si="33"/>
        <v>0.9146959459459458</v>
      </c>
      <c r="AJ23" s="38">
        <f t="shared" si="34"/>
        <v>1.063319764812302</v>
      </c>
      <c r="AK23" s="60">
        <f t="shared" si="5"/>
        <v>0.9146959459459459</v>
      </c>
      <c r="AL23" s="39">
        <f t="shared" si="6"/>
        <v>1.0633197648123023</v>
      </c>
      <c r="AM23" s="31" t="s">
        <v>48</v>
      </c>
      <c r="AN23" s="32">
        <v>112.2</v>
      </c>
      <c r="AO23" s="32">
        <f t="shared" si="7"/>
        <v>1.5162162162162163</v>
      </c>
      <c r="AP23" s="32">
        <v>117.3</v>
      </c>
      <c r="AQ23" s="32">
        <f t="shared" si="8"/>
        <v>1.585135135135135</v>
      </c>
      <c r="AR23" s="62">
        <f t="shared" si="35"/>
        <v>114.75</v>
      </c>
      <c r="AS23" s="11">
        <f t="shared" si="36"/>
        <v>3.6062445840513884</v>
      </c>
      <c r="AT23" s="65">
        <f t="shared" si="37"/>
        <v>1.5506756756756757</v>
      </c>
      <c r="AU23" s="63">
        <f t="shared" si="38"/>
        <v>0.048733034919613304</v>
      </c>
      <c r="AV23" s="32">
        <v>110.5</v>
      </c>
      <c r="AW23" s="32">
        <f t="shared" si="9"/>
        <v>1.4932432432432432</v>
      </c>
      <c r="AX23" s="32">
        <v>115.6</v>
      </c>
      <c r="AY23" s="32">
        <f t="shared" si="10"/>
        <v>1.5621621621621622</v>
      </c>
      <c r="AZ23" s="62">
        <f t="shared" si="53"/>
        <v>113.05</v>
      </c>
      <c r="BA23" s="11">
        <f t="shared" si="39"/>
        <v>3.6062445840513884</v>
      </c>
      <c r="BB23" s="72">
        <f t="shared" si="11"/>
        <v>1.5277027027027026</v>
      </c>
      <c r="BC23" s="66">
        <f t="shared" si="40"/>
        <v>0.04873303491961346</v>
      </c>
      <c r="BD23" s="32">
        <v>96.5</v>
      </c>
      <c r="BE23" s="32">
        <f t="shared" si="12"/>
        <v>1.304054054054054</v>
      </c>
      <c r="BF23" s="32">
        <v>101.2</v>
      </c>
      <c r="BG23" s="32">
        <f t="shared" si="13"/>
        <v>1.3675675675675676</v>
      </c>
      <c r="BH23" s="62">
        <f t="shared" si="41"/>
        <v>98.85</v>
      </c>
      <c r="BI23" s="11">
        <f t="shared" si="42"/>
        <v>3.3234018715767752</v>
      </c>
      <c r="BJ23" s="72">
        <f t="shared" si="43"/>
        <v>1.3358108108108107</v>
      </c>
      <c r="BK23" s="66">
        <f t="shared" si="44"/>
        <v>0.04491083610238892</v>
      </c>
      <c r="BL23" s="32">
        <v>114.1</v>
      </c>
      <c r="BM23" s="32">
        <f t="shared" si="14"/>
        <v>1.5418918918918918</v>
      </c>
      <c r="BN23" s="32">
        <v>119.3</v>
      </c>
      <c r="BO23" s="32">
        <f t="shared" si="15"/>
        <v>1.612162162162162</v>
      </c>
      <c r="BP23" s="62">
        <f t="shared" si="45"/>
        <v>116.69999999999999</v>
      </c>
      <c r="BQ23" s="11">
        <f t="shared" si="46"/>
        <v>3.676955262170049</v>
      </c>
      <c r="BR23" s="68">
        <f t="shared" si="47"/>
        <v>1.577027027027027</v>
      </c>
      <c r="BS23" s="67">
        <f t="shared" si="48"/>
        <v>0.049688584623919514</v>
      </c>
      <c r="BT23" s="64">
        <f t="shared" si="54"/>
        <v>0.861437908496732</v>
      </c>
      <c r="BU23" s="64">
        <f t="shared" si="49"/>
        <v>1.0322865988500662</v>
      </c>
      <c r="BV23" s="44">
        <f t="shared" si="55"/>
        <v>0.861437908496732</v>
      </c>
      <c r="BW23" s="44">
        <f t="shared" si="50"/>
        <v>1.0322865988500665</v>
      </c>
      <c r="BX23" s="12"/>
      <c r="BY23" s="12"/>
      <c r="BZ23" s="12"/>
      <c r="CA23" s="12"/>
      <c r="CB23" s="12"/>
      <c r="CC23" s="12"/>
      <c r="CD23" s="12"/>
      <c r="CE23" s="12"/>
    </row>
    <row r="24" spans="1:106" ht="24.75" customHeight="1" thickBot="1">
      <c r="A24" s="31" t="s">
        <v>49</v>
      </c>
      <c r="B24" s="37">
        <v>71</v>
      </c>
      <c r="C24" s="32">
        <v>123.8</v>
      </c>
      <c r="D24" s="32">
        <f t="shared" si="16"/>
        <v>1.7436619718309858</v>
      </c>
      <c r="E24" s="32">
        <v>125.3</v>
      </c>
      <c r="F24" s="32">
        <f t="shared" si="17"/>
        <v>1.764788732394366</v>
      </c>
      <c r="G24" s="62">
        <f t="shared" si="18"/>
        <v>124.55</v>
      </c>
      <c r="H24" s="11">
        <f t="shared" si="19"/>
        <v>1.0606601717798212</v>
      </c>
      <c r="I24" s="72">
        <f t="shared" si="20"/>
        <v>1.7542253521126758</v>
      </c>
      <c r="J24" s="63">
        <f>STDEV(F24,D24)</f>
        <v>0.014938875658870702</v>
      </c>
      <c r="K24" s="32">
        <v>155.4</v>
      </c>
      <c r="L24" s="32">
        <f t="shared" si="21"/>
        <v>2.1887323943661974</v>
      </c>
      <c r="M24" s="32">
        <v>160.3</v>
      </c>
      <c r="N24" s="32">
        <f t="shared" si="22"/>
        <v>2.2577464788732398</v>
      </c>
      <c r="O24" s="62">
        <f t="shared" si="23"/>
        <v>157.85000000000002</v>
      </c>
      <c r="P24" s="11">
        <f t="shared" si="24"/>
        <v>3.4648232278140867</v>
      </c>
      <c r="Q24" s="72">
        <f t="shared" si="25"/>
        <v>2.2232394366197186</v>
      </c>
      <c r="R24" s="63">
        <f t="shared" si="26"/>
        <v>0.04880032715231112</v>
      </c>
      <c r="S24" s="32">
        <v>165</v>
      </c>
      <c r="T24" s="32">
        <f t="shared" si="27"/>
        <v>2.323943661971831</v>
      </c>
      <c r="U24" s="32">
        <v>170.3</v>
      </c>
      <c r="V24" s="32">
        <f t="shared" si="28"/>
        <v>2.398591549295775</v>
      </c>
      <c r="W24" s="62">
        <f t="shared" si="56"/>
        <v>167.65</v>
      </c>
      <c r="X24" s="11">
        <f t="shared" si="29"/>
        <v>3.74766594028871</v>
      </c>
      <c r="Y24" s="72">
        <f t="shared" si="52"/>
        <v>2.361267605633803</v>
      </c>
      <c r="Z24" s="63">
        <f t="shared" si="30"/>
        <v>0.05278402732800998</v>
      </c>
      <c r="AA24" s="32">
        <v>161.2</v>
      </c>
      <c r="AB24" s="32">
        <f t="shared" si="1"/>
        <v>2.2704225352112672</v>
      </c>
      <c r="AC24" s="32">
        <v>156.7</v>
      </c>
      <c r="AD24" s="32">
        <f t="shared" si="2"/>
        <v>2.2070422535211267</v>
      </c>
      <c r="AE24" s="62">
        <f t="shared" si="31"/>
        <v>158.95</v>
      </c>
      <c r="AF24" s="11">
        <f t="shared" si="32"/>
        <v>3.181980515339464</v>
      </c>
      <c r="AG24" s="72">
        <f t="shared" si="3"/>
        <v>2.238732394366197</v>
      </c>
      <c r="AH24" s="63">
        <f t="shared" si="4"/>
        <v>2.238732394366197</v>
      </c>
      <c r="AI24" s="38">
        <f t="shared" si="33"/>
        <v>1.3460457647531112</v>
      </c>
      <c r="AJ24" s="38">
        <f t="shared" si="34"/>
        <v>1.0069686411149823</v>
      </c>
      <c r="AK24" s="60">
        <f t="shared" si="5"/>
        <v>1.3460457647531114</v>
      </c>
      <c r="AL24" s="39">
        <f t="shared" si="6"/>
        <v>1.0069686411149825</v>
      </c>
      <c r="AM24" s="31" t="s">
        <v>49</v>
      </c>
      <c r="AN24" s="32">
        <v>131.7</v>
      </c>
      <c r="AO24" s="32">
        <f t="shared" si="7"/>
        <v>1.8549295774647885</v>
      </c>
      <c r="AP24" s="32">
        <v>135.6</v>
      </c>
      <c r="AQ24" s="32">
        <f t="shared" si="8"/>
        <v>1.9098591549295774</v>
      </c>
      <c r="AR24" s="62">
        <f t="shared" si="35"/>
        <v>133.64999999999998</v>
      </c>
      <c r="AS24" s="11">
        <f t="shared" si="36"/>
        <v>2.7577164466275392</v>
      </c>
      <c r="AT24" s="65">
        <f t="shared" si="37"/>
        <v>1.8823943661971827</v>
      </c>
      <c r="AU24" s="63">
        <f t="shared" si="38"/>
        <v>0.038841076713063985</v>
      </c>
      <c r="AV24" s="32">
        <v>112.4</v>
      </c>
      <c r="AW24" s="32">
        <f t="shared" si="9"/>
        <v>1.5830985915492959</v>
      </c>
      <c r="AX24" s="32">
        <v>117.5</v>
      </c>
      <c r="AY24" s="32">
        <f t="shared" si="10"/>
        <v>1.6549295774647887</v>
      </c>
      <c r="AZ24" s="62">
        <f t="shared" si="53"/>
        <v>114.95</v>
      </c>
      <c r="BA24" s="11">
        <f t="shared" si="39"/>
        <v>3.6062445840513884</v>
      </c>
      <c r="BB24" s="72">
        <f t="shared" si="11"/>
        <v>1.6190140845070422</v>
      </c>
      <c r="BC24" s="66">
        <f t="shared" si="40"/>
        <v>0.050792177240160385</v>
      </c>
      <c r="BD24" s="32">
        <v>142.2</v>
      </c>
      <c r="BE24" s="32">
        <f t="shared" si="12"/>
        <v>2.0028169014084507</v>
      </c>
      <c r="BF24" s="32">
        <v>147.5</v>
      </c>
      <c r="BG24" s="32">
        <f t="shared" si="13"/>
        <v>2.0774647887323945</v>
      </c>
      <c r="BH24" s="62">
        <f t="shared" si="41"/>
        <v>144.85</v>
      </c>
      <c r="BI24" s="11">
        <f t="shared" si="42"/>
        <v>3.74766594028871</v>
      </c>
      <c r="BJ24" s="72">
        <f t="shared" si="43"/>
        <v>2.0401408450704226</v>
      </c>
      <c r="BK24" s="66">
        <f t="shared" si="44"/>
        <v>0.05278402732800998</v>
      </c>
      <c r="BL24" s="32">
        <v>105.7</v>
      </c>
      <c r="BM24" s="32">
        <f t="shared" si="14"/>
        <v>1.4887323943661972</v>
      </c>
      <c r="BN24" s="32">
        <v>110.3</v>
      </c>
      <c r="BO24" s="32">
        <f t="shared" si="15"/>
        <v>1.5535211267605633</v>
      </c>
      <c r="BP24" s="62">
        <f t="shared" si="45"/>
        <v>108</v>
      </c>
      <c r="BQ24" s="11">
        <f t="shared" si="46"/>
        <v>3.2526911934581144</v>
      </c>
      <c r="BR24" s="68">
        <f t="shared" si="47"/>
        <v>1.5211267605633803</v>
      </c>
      <c r="BS24" s="67">
        <f t="shared" si="48"/>
        <v>0.04581255202053682</v>
      </c>
      <c r="BT24" s="64">
        <f>BH24/AR24</f>
        <v>1.0838009726898616</v>
      </c>
      <c r="BU24" s="64">
        <f t="shared" si="49"/>
        <v>0.9395389299695519</v>
      </c>
      <c r="BV24" s="44">
        <f t="shared" si="55"/>
        <v>1.0838009726898619</v>
      </c>
      <c r="BW24" s="44">
        <f t="shared" si="50"/>
        <v>0.939538929969552</v>
      </c>
      <c r="BX24" s="12"/>
      <c r="BY24" s="12"/>
      <c r="BZ24" s="12"/>
      <c r="CA24" s="12"/>
      <c r="CB24" s="12"/>
      <c r="CC24" s="12"/>
      <c r="CD24" s="12"/>
      <c r="CE24" s="12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83" s="9" customFormat="1" ht="24.75" customHeight="1" thickBot="1">
      <c r="A25" s="31" t="s">
        <v>50</v>
      </c>
      <c r="B25" s="37">
        <v>64</v>
      </c>
      <c r="C25" s="32">
        <v>173.7</v>
      </c>
      <c r="D25" s="32">
        <f t="shared" si="16"/>
        <v>2.7140625</v>
      </c>
      <c r="E25" s="32">
        <v>176.7</v>
      </c>
      <c r="F25" s="32">
        <f t="shared" si="17"/>
        <v>2.7609375</v>
      </c>
      <c r="G25" s="62">
        <f t="shared" si="18"/>
        <v>175.2</v>
      </c>
      <c r="H25" s="11">
        <f t="shared" si="19"/>
        <v>2.1213203435596424</v>
      </c>
      <c r="I25" s="72">
        <f t="shared" si="20"/>
        <v>2.7375</v>
      </c>
      <c r="J25" s="63">
        <f t="shared" si="51"/>
        <v>0.03314563036811941</v>
      </c>
      <c r="K25" s="32">
        <v>163.1</v>
      </c>
      <c r="L25" s="32">
        <f t="shared" si="21"/>
        <v>2.5484375</v>
      </c>
      <c r="M25" s="32">
        <v>167.8</v>
      </c>
      <c r="N25" s="32">
        <f t="shared" si="22"/>
        <v>2.621875</v>
      </c>
      <c r="O25" s="62">
        <f t="shared" si="23"/>
        <v>165.45</v>
      </c>
      <c r="P25" s="11">
        <f t="shared" si="24"/>
        <v>3.3234018715767855</v>
      </c>
      <c r="Q25" s="72">
        <f t="shared" si="25"/>
        <v>2.58515625</v>
      </c>
      <c r="R25" s="63">
        <f t="shared" si="26"/>
        <v>0.05192815424338727</v>
      </c>
      <c r="S25" s="32">
        <v>160.8</v>
      </c>
      <c r="T25" s="32">
        <f t="shared" si="27"/>
        <v>2.5125</v>
      </c>
      <c r="U25" s="32">
        <v>164.8</v>
      </c>
      <c r="V25" s="32">
        <f t="shared" si="28"/>
        <v>2.575</v>
      </c>
      <c r="W25" s="62">
        <f t="shared" si="56"/>
        <v>162.8</v>
      </c>
      <c r="X25" s="11">
        <f t="shared" si="29"/>
        <v>2.8284271247461903</v>
      </c>
      <c r="Y25" s="72">
        <f t="shared" si="52"/>
        <v>2.54375</v>
      </c>
      <c r="Z25" s="63">
        <f t="shared" si="30"/>
        <v>0.04419417382415922</v>
      </c>
      <c r="AA25" s="32">
        <v>152.4</v>
      </c>
      <c r="AB25" s="32">
        <f t="shared" si="1"/>
        <v>2.38125</v>
      </c>
      <c r="AC25" s="32">
        <v>156.8</v>
      </c>
      <c r="AD25" s="32">
        <f t="shared" si="2"/>
        <v>2.45</v>
      </c>
      <c r="AE25" s="62">
        <f t="shared" si="31"/>
        <v>154.60000000000002</v>
      </c>
      <c r="AF25" s="11">
        <f t="shared" si="32"/>
        <v>3.111269837220813</v>
      </c>
      <c r="AG25" s="72">
        <f t="shared" si="3"/>
        <v>2.4156250000000004</v>
      </c>
      <c r="AH25" s="63">
        <f t="shared" si="4"/>
        <v>2.4156250000000004</v>
      </c>
      <c r="AI25" s="38">
        <f t="shared" si="33"/>
        <v>0.9292237442922375</v>
      </c>
      <c r="AJ25" s="38">
        <f t="shared" si="34"/>
        <v>0.9344212753097615</v>
      </c>
      <c r="AK25" s="60">
        <f t="shared" si="5"/>
        <v>0.9292237442922375</v>
      </c>
      <c r="AL25" s="39">
        <f t="shared" si="6"/>
        <v>0.9344212753097615</v>
      </c>
      <c r="AM25" s="31" t="s">
        <v>50</v>
      </c>
      <c r="AN25" s="32">
        <v>185.1</v>
      </c>
      <c r="AO25" s="32">
        <f t="shared" si="7"/>
        <v>2.8921875</v>
      </c>
      <c r="AP25" s="32">
        <v>191.2</v>
      </c>
      <c r="AQ25" s="32">
        <f t="shared" si="8"/>
        <v>2.9875</v>
      </c>
      <c r="AR25" s="62">
        <f t="shared" si="35"/>
        <v>188.14999999999998</v>
      </c>
      <c r="AS25" s="11">
        <f t="shared" si="36"/>
        <v>4.313351365237936</v>
      </c>
      <c r="AT25" s="65">
        <f t="shared" si="37"/>
        <v>2.9398437499999996</v>
      </c>
      <c r="AU25" s="63">
        <f t="shared" si="38"/>
        <v>0.06739611508184275</v>
      </c>
      <c r="AV25" s="32">
        <v>186</v>
      </c>
      <c r="AW25" s="32">
        <f t="shared" si="9"/>
        <v>2.90625</v>
      </c>
      <c r="AX25" s="32">
        <v>191.2</v>
      </c>
      <c r="AY25" s="32">
        <f t="shared" si="10"/>
        <v>2.9875</v>
      </c>
      <c r="AZ25" s="62">
        <f t="shared" si="53"/>
        <v>188.6</v>
      </c>
      <c r="BA25" s="11">
        <f t="shared" si="39"/>
        <v>3.676955262170039</v>
      </c>
      <c r="BB25" s="72">
        <f t="shared" si="11"/>
        <v>2.946875</v>
      </c>
      <c r="BC25" s="66">
        <f t="shared" si="40"/>
        <v>0.05745242597140686</v>
      </c>
      <c r="BD25" s="32">
        <v>139.6</v>
      </c>
      <c r="BE25" s="32">
        <f t="shared" si="12"/>
        <v>2.18125</v>
      </c>
      <c r="BF25" s="32">
        <v>144.3</v>
      </c>
      <c r="BG25" s="32">
        <f t="shared" si="13"/>
        <v>2.2546875</v>
      </c>
      <c r="BH25" s="62">
        <f t="shared" si="41"/>
        <v>141.95</v>
      </c>
      <c r="BI25" s="11">
        <f t="shared" si="42"/>
        <v>3.3234018715767855</v>
      </c>
      <c r="BJ25" s="72">
        <f t="shared" si="43"/>
        <v>2.21796875</v>
      </c>
      <c r="BK25" s="66">
        <f t="shared" si="44"/>
        <v>0.05192815424338727</v>
      </c>
      <c r="BL25" s="32">
        <v>182.1</v>
      </c>
      <c r="BM25" s="32">
        <f t="shared" si="14"/>
        <v>2.8453125</v>
      </c>
      <c r="BN25" s="32">
        <v>187.4</v>
      </c>
      <c r="BO25" s="32">
        <f t="shared" si="15"/>
        <v>2.928125</v>
      </c>
      <c r="BP25" s="62">
        <f t="shared" si="45"/>
        <v>184.75</v>
      </c>
      <c r="BQ25" s="11">
        <f t="shared" si="46"/>
        <v>3.74766594028871</v>
      </c>
      <c r="BR25" s="68">
        <f t="shared" si="47"/>
        <v>2.88671875</v>
      </c>
      <c r="BS25" s="67">
        <f t="shared" si="48"/>
        <v>0.058557280317011094</v>
      </c>
      <c r="BT25" s="64">
        <f>BH25/AR25</f>
        <v>0.7544512357161839</v>
      </c>
      <c r="BU25" s="64">
        <f t="shared" si="49"/>
        <v>0.9795864262990456</v>
      </c>
      <c r="BV25" s="44">
        <f t="shared" si="55"/>
        <v>0.7544512357161839</v>
      </c>
      <c r="BW25" s="44">
        <f t="shared" si="50"/>
        <v>0.9795864262990456</v>
      </c>
      <c r="BX25" s="12"/>
      <c r="BY25" s="12"/>
      <c r="BZ25" s="12"/>
      <c r="CA25" s="12"/>
      <c r="CB25" s="12"/>
      <c r="CC25" s="12"/>
      <c r="CD25" s="12"/>
      <c r="CE25" s="12"/>
    </row>
    <row r="26" spans="1:106" ht="24.75" customHeight="1" thickBot="1">
      <c r="A26" s="31" t="s">
        <v>51</v>
      </c>
      <c r="B26" s="37">
        <v>66</v>
      </c>
      <c r="C26" s="32">
        <v>119.7</v>
      </c>
      <c r="D26" s="32">
        <f t="shared" si="16"/>
        <v>1.8136363636363637</v>
      </c>
      <c r="E26" s="32">
        <v>121.3</v>
      </c>
      <c r="F26" s="32">
        <f t="shared" si="17"/>
        <v>1.837878787878788</v>
      </c>
      <c r="G26" s="62">
        <f t="shared" si="18"/>
        <v>120.5</v>
      </c>
      <c r="H26" s="11">
        <f t="shared" si="19"/>
        <v>1.131370849898472</v>
      </c>
      <c r="I26" s="72">
        <f t="shared" si="20"/>
        <v>1.8257575757575757</v>
      </c>
      <c r="J26" s="63">
        <f t="shared" si="51"/>
        <v>0.017141982574219287</v>
      </c>
      <c r="K26" s="32">
        <v>116.1</v>
      </c>
      <c r="L26" s="32">
        <f t="shared" si="21"/>
        <v>1.759090909090909</v>
      </c>
      <c r="M26" s="32">
        <v>120.3</v>
      </c>
      <c r="N26" s="32">
        <f t="shared" si="22"/>
        <v>1.8227272727272728</v>
      </c>
      <c r="O26" s="62">
        <f t="shared" si="23"/>
        <v>118.19999999999999</v>
      </c>
      <c r="P26" s="11">
        <f t="shared" si="24"/>
        <v>2.9698484809835013</v>
      </c>
      <c r="Q26" s="72">
        <f t="shared" si="25"/>
        <v>1.790909090909091</v>
      </c>
      <c r="R26" s="63">
        <f t="shared" si="26"/>
        <v>0.044997704257325806</v>
      </c>
      <c r="S26" s="32">
        <v>112.3</v>
      </c>
      <c r="T26" s="32">
        <f t="shared" si="27"/>
        <v>1.7015151515151514</v>
      </c>
      <c r="U26" s="32">
        <v>116.8</v>
      </c>
      <c r="V26" s="32">
        <f t="shared" si="28"/>
        <v>1.7696969696969695</v>
      </c>
      <c r="W26" s="62">
        <f t="shared" si="56"/>
        <v>114.55</v>
      </c>
      <c r="X26" s="11">
        <f t="shared" si="29"/>
        <v>3.181980515339464</v>
      </c>
      <c r="Y26" s="72">
        <f t="shared" si="52"/>
        <v>1.7356060606060606</v>
      </c>
      <c r="Z26" s="63">
        <f t="shared" si="30"/>
        <v>0.04821182598999183</v>
      </c>
      <c r="AA26" s="32">
        <v>109.8</v>
      </c>
      <c r="AB26" s="32">
        <f t="shared" si="1"/>
        <v>1.6636363636363636</v>
      </c>
      <c r="AC26" s="32">
        <v>142.5</v>
      </c>
      <c r="AD26" s="32">
        <f t="shared" si="2"/>
        <v>2.159090909090909</v>
      </c>
      <c r="AE26" s="62">
        <f t="shared" si="31"/>
        <v>126.15</v>
      </c>
      <c r="AF26" s="11">
        <f t="shared" si="32"/>
        <v>23.122391744800034</v>
      </c>
      <c r="AG26" s="72">
        <f t="shared" si="3"/>
        <v>1.9113636363636364</v>
      </c>
      <c r="AH26" s="63">
        <f t="shared" si="4"/>
        <v>1.9113636363636364</v>
      </c>
      <c r="AI26" s="38">
        <f t="shared" si="33"/>
        <v>0.9506224066390041</v>
      </c>
      <c r="AJ26" s="38">
        <f t="shared" si="34"/>
        <v>1.067258883248731</v>
      </c>
      <c r="AK26" s="60">
        <f t="shared" si="5"/>
        <v>0.9506224066390042</v>
      </c>
      <c r="AL26" s="39">
        <f t="shared" si="6"/>
        <v>1.0672588832487309</v>
      </c>
      <c r="AM26" s="31" t="s">
        <v>51</v>
      </c>
      <c r="AN26" s="32">
        <v>149.2</v>
      </c>
      <c r="AO26" s="32">
        <f t="shared" si="7"/>
        <v>2.2606060606060603</v>
      </c>
      <c r="AP26" s="32">
        <v>154.3</v>
      </c>
      <c r="AQ26" s="32">
        <f t="shared" si="8"/>
        <v>2.337878787878788</v>
      </c>
      <c r="AR26" s="62">
        <f t="shared" si="35"/>
        <v>151.75</v>
      </c>
      <c r="AS26" s="11">
        <f t="shared" si="36"/>
        <v>3.6062445840514084</v>
      </c>
      <c r="AT26" s="65">
        <f t="shared" si="37"/>
        <v>2.2992424242424243</v>
      </c>
      <c r="AU26" s="63">
        <f t="shared" si="38"/>
        <v>0.05464006945532436</v>
      </c>
      <c r="AV26" s="32">
        <v>95.3</v>
      </c>
      <c r="AW26" s="32">
        <f t="shared" si="9"/>
        <v>1.4439393939393939</v>
      </c>
      <c r="AX26" s="32">
        <v>101.2</v>
      </c>
      <c r="AY26" s="32">
        <f t="shared" si="10"/>
        <v>1.5333333333333334</v>
      </c>
      <c r="AZ26" s="62">
        <f t="shared" si="53"/>
        <v>98.25</v>
      </c>
      <c r="BA26" s="11">
        <f t="shared" si="39"/>
        <v>4.171930009000635</v>
      </c>
      <c r="BB26" s="72">
        <f t="shared" si="11"/>
        <v>1.4886363636363635</v>
      </c>
      <c r="BC26" s="66">
        <f t="shared" si="40"/>
        <v>0.06321106074243392</v>
      </c>
      <c r="BD26" s="32">
        <v>114.6</v>
      </c>
      <c r="BE26" s="32">
        <f t="shared" si="12"/>
        <v>1.7363636363636363</v>
      </c>
      <c r="BF26" s="32">
        <v>119.4</v>
      </c>
      <c r="BG26" s="32">
        <f t="shared" si="13"/>
        <v>1.809090909090909</v>
      </c>
      <c r="BH26" s="62">
        <f t="shared" si="41"/>
        <v>117</v>
      </c>
      <c r="BI26" s="11">
        <f t="shared" si="42"/>
        <v>3.394112549695436</v>
      </c>
      <c r="BJ26" s="72">
        <f t="shared" si="43"/>
        <v>1.7727272727272727</v>
      </c>
      <c r="BK26" s="66">
        <f t="shared" si="44"/>
        <v>0.05142594772265802</v>
      </c>
      <c r="BL26" s="32">
        <v>137.2</v>
      </c>
      <c r="BM26" s="32">
        <f t="shared" si="14"/>
        <v>2.0787878787878786</v>
      </c>
      <c r="BN26" s="32">
        <v>142.3</v>
      </c>
      <c r="BO26" s="32">
        <f t="shared" si="15"/>
        <v>2.1560606060606062</v>
      </c>
      <c r="BP26" s="62">
        <f t="shared" si="45"/>
        <v>139.75</v>
      </c>
      <c r="BQ26" s="11">
        <f t="shared" si="46"/>
        <v>3.6062445840514084</v>
      </c>
      <c r="BR26" s="68">
        <f t="shared" si="47"/>
        <v>2.117424242424242</v>
      </c>
      <c r="BS26" s="67">
        <f t="shared" si="48"/>
        <v>0.05464006945532436</v>
      </c>
      <c r="BT26" s="64">
        <f t="shared" si="54"/>
        <v>0.771004942339374</v>
      </c>
      <c r="BU26" s="64">
        <f t="shared" si="49"/>
        <v>1.4223918575063612</v>
      </c>
      <c r="BV26" s="44">
        <f t="shared" si="55"/>
        <v>0.7710049423393739</v>
      </c>
      <c r="BW26" s="44">
        <f t="shared" si="50"/>
        <v>1.4223918575063612</v>
      </c>
      <c r="BX26" s="12"/>
      <c r="BY26" s="12"/>
      <c r="BZ26" s="12"/>
      <c r="CA26" s="12"/>
      <c r="CB26" s="12"/>
      <c r="CC26" s="12"/>
      <c r="CD26" s="12"/>
      <c r="CE26" s="12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83" s="9" customFormat="1" ht="24.75" customHeight="1" thickBot="1">
      <c r="A27" s="31" t="s">
        <v>52</v>
      </c>
      <c r="B27" s="37">
        <v>72.2</v>
      </c>
      <c r="C27" s="32">
        <v>122.4</v>
      </c>
      <c r="D27" s="32">
        <f t="shared" si="16"/>
        <v>1.6952908587257618</v>
      </c>
      <c r="E27" s="32">
        <v>125.7</v>
      </c>
      <c r="F27" s="32">
        <f t="shared" si="17"/>
        <v>1.7409972299168974</v>
      </c>
      <c r="G27" s="62">
        <f t="shared" si="18"/>
        <v>124.05000000000001</v>
      </c>
      <c r="H27" s="11">
        <f t="shared" si="19"/>
        <v>2.333452377915605</v>
      </c>
      <c r="I27" s="72">
        <f t="shared" si="20"/>
        <v>1.7181440443213296</v>
      </c>
      <c r="J27" s="63">
        <f t="shared" si="51"/>
        <v>0.03231928501268146</v>
      </c>
      <c r="K27" s="32">
        <v>118.7</v>
      </c>
      <c r="L27" s="32">
        <f t="shared" si="21"/>
        <v>1.6440443213296398</v>
      </c>
      <c r="M27" s="32">
        <v>122.4</v>
      </c>
      <c r="N27" s="32">
        <f t="shared" si="22"/>
        <v>1.6952908587257618</v>
      </c>
      <c r="O27" s="62">
        <f t="shared" si="23"/>
        <v>120.55000000000001</v>
      </c>
      <c r="P27" s="11">
        <f t="shared" si="24"/>
        <v>2.616295090390228</v>
      </c>
      <c r="Q27" s="72">
        <f t="shared" si="25"/>
        <v>1.669667590027701</v>
      </c>
      <c r="R27" s="63">
        <f t="shared" si="26"/>
        <v>0.03623677410512782</v>
      </c>
      <c r="S27" s="32">
        <v>123.5</v>
      </c>
      <c r="T27" s="32">
        <f t="shared" si="27"/>
        <v>1.7105263157894737</v>
      </c>
      <c r="U27" s="32">
        <v>127.9</v>
      </c>
      <c r="V27" s="32">
        <f t="shared" si="28"/>
        <v>1.7714681440443214</v>
      </c>
      <c r="W27" s="62">
        <f t="shared" si="56"/>
        <v>125.7</v>
      </c>
      <c r="X27" s="11">
        <f t="shared" si="29"/>
        <v>3.111269837220813</v>
      </c>
      <c r="Y27" s="72">
        <f t="shared" si="52"/>
        <v>1.7409972299168974</v>
      </c>
      <c r="Z27" s="63">
        <f t="shared" si="30"/>
        <v>0.04309238001690877</v>
      </c>
      <c r="AA27" s="32">
        <v>144.2</v>
      </c>
      <c r="AB27" s="32">
        <f t="shared" si="1"/>
        <v>1.9972299168975067</v>
      </c>
      <c r="AC27" s="32">
        <v>148.9</v>
      </c>
      <c r="AD27" s="32">
        <f t="shared" si="2"/>
        <v>2.0623268698060944</v>
      </c>
      <c r="AE27" s="62">
        <f t="shared" si="31"/>
        <v>146.55</v>
      </c>
      <c r="AF27" s="11">
        <f t="shared" si="32"/>
        <v>3.3234018715767855</v>
      </c>
      <c r="AG27" s="72">
        <f t="shared" si="3"/>
        <v>2.0297783933518008</v>
      </c>
      <c r="AH27" s="63">
        <f t="shared" si="4"/>
        <v>2.0297783933518003</v>
      </c>
      <c r="AI27" s="38">
        <f t="shared" si="33"/>
        <v>1.0133010882708584</v>
      </c>
      <c r="AJ27" s="38">
        <f t="shared" si="34"/>
        <v>1.2156781418498548</v>
      </c>
      <c r="AK27" s="60">
        <f t="shared" si="5"/>
        <v>1.0133010882708584</v>
      </c>
      <c r="AL27" s="39">
        <f t="shared" si="6"/>
        <v>1.2156781418498548</v>
      </c>
      <c r="AM27" s="31" t="s">
        <v>52</v>
      </c>
      <c r="AN27" s="32">
        <v>104.8</v>
      </c>
      <c r="AO27" s="32">
        <f t="shared" si="7"/>
        <v>1.451523545706371</v>
      </c>
      <c r="AP27" s="32">
        <v>109.9</v>
      </c>
      <c r="AQ27" s="32">
        <f t="shared" si="8"/>
        <v>1.5221606648199446</v>
      </c>
      <c r="AR27" s="62">
        <f t="shared" si="35"/>
        <v>107.35</v>
      </c>
      <c r="AS27" s="11">
        <f t="shared" si="36"/>
        <v>3.6062445840513986</v>
      </c>
      <c r="AT27" s="65">
        <f t="shared" si="37"/>
        <v>1.4868421052631577</v>
      </c>
      <c r="AU27" s="63">
        <f t="shared" si="38"/>
        <v>0.049947985928689716</v>
      </c>
      <c r="AV27" s="32">
        <v>117.1</v>
      </c>
      <c r="AW27" s="32">
        <f t="shared" si="9"/>
        <v>1.6218836565096952</v>
      </c>
      <c r="AX27" s="32">
        <v>122.3</v>
      </c>
      <c r="AY27" s="32">
        <f t="shared" si="10"/>
        <v>1.6939058171745152</v>
      </c>
      <c r="AZ27" s="62">
        <f t="shared" si="53"/>
        <v>119.69999999999999</v>
      </c>
      <c r="BA27" s="11">
        <f t="shared" si="39"/>
        <v>3.676955262170049</v>
      </c>
      <c r="BB27" s="72">
        <f t="shared" si="11"/>
        <v>1.657894736842105</v>
      </c>
      <c r="BC27" s="66">
        <f t="shared" si="40"/>
        <v>0.05092735820180119</v>
      </c>
      <c r="BD27" s="32">
        <v>159</v>
      </c>
      <c r="BE27" s="32">
        <f t="shared" si="12"/>
        <v>2.2022160664819945</v>
      </c>
      <c r="BF27" s="32">
        <v>164.4</v>
      </c>
      <c r="BG27" s="32">
        <f t="shared" si="13"/>
        <v>2.2770083102493075</v>
      </c>
      <c r="BH27" s="62">
        <f t="shared" si="41"/>
        <v>161.7</v>
      </c>
      <c r="BI27" s="11">
        <f t="shared" si="42"/>
        <v>3.8183766184073606</v>
      </c>
      <c r="BJ27" s="72">
        <f t="shared" si="43"/>
        <v>2.239612188365651</v>
      </c>
      <c r="BK27" s="66">
        <f t="shared" si="44"/>
        <v>0.05288610274802429</v>
      </c>
      <c r="BL27" s="32">
        <v>113</v>
      </c>
      <c r="BM27" s="32">
        <f t="shared" si="14"/>
        <v>1.5650969529085872</v>
      </c>
      <c r="BN27" s="32">
        <v>118.2</v>
      </c>
      <c r="BO27" s="32">
        <f t="shared" si="15"/>
        <v>1.6371191135734071</v>
      </c>
      <c r="BP27" s="62">
        <f t="shared" si="45"/>
        <v>115.6</v>
      </c>
      <c r="BQ27" s="11">
        <f t="shared" si="46"/>
        <v>3.676955262170049</v>
      </c>
      <c r="BR27" s="68">
        <f t="shared" si="47"/>
        <v>1.601108033240997</v>
      </c>
      <c r="BS27" s="67">
        <f t="shared" si="48"/>
        <v>0.05092735820180119</v>
      </c>
      <c r="BT27" s="64">
        <f t="shared" si="54"/>
        <v>1.5062878435025617</v>
      </c>
      <c r="BU27" s="64">
        <f t="shared" si="49"/>
        <v>0.9657477025898079</v>
      </c>
      <c r="BV27" s="44">
        <f t="shared" si="55"/>
        <v>1.5062878435025617</v>
      </c>
      <c r="BW27" s="44">
        <f t="shared" si="50"/>
        <v>0.9657477025898078</v>
      </c>
      <c r="BX27" s="12"/>
      <c r="BY27" s="12"/>
      <c r="BZ27" s="12"/>
      <c r="CA27" s="12"/>
      <c r="CB27" s="12"/>
      <c r="CC27" s="12"/>
      <c r="CD27" s="12"/>
      <c r="CE27" s="12"/>
    </row>
    <row r="28" spans="1:106" ht="24.75" customHeight="1" thickBot="1">
      <c r="A28" s="31" t="s">
        <v>53</v>
      </c>
      <c r="B28" s="37">
        <v>75.5</v>
      </c>
      <c r="C28" s="32">
        <v>174</v>
      </c>
      <c r="D28" s="32">
        <f t="shared" si="16"/>
        <v>2.3046357615894038</v>
      </c>
      <c r="E28" s="32">
        <v>181</v>
      </c>
      <c r="F28" s="32">
        <f t="shared" si="17"/>
        <v>2.3973509933774833</v>
      </c>
      <c r="G28" s="62">
        <f t="shared" si="18"/>
        <v>177.5</v>
      </c>
      <c r="H28" s="11">
        <f t="shared" si="19"/>
        <v>4.949747468305833</v>
      </c>
      <c r="I28" s="72">
        <f t="shared" si="20"/>
        <v>2.3509933774834435</v>
      </c>
      <c r="J28" s="63">
        <f t="shared" si="51"/>
        <v>0.06555956911663356</v>
      </c>
      <c r="K28" s="32">
        <v>172.8</v>
      </c>
      <c r="L28" s="32">
        <f t="shared" si="21"/>
        <v>2.2887417218543047</v>
      </c>
      <c r="M28" s="32">
        <v>179.8</v>
      </c>
      <c r="N28" s="32">
        <f t="shared" si="22"/>
        <v>2.381456953642384</v>
      </c>
      <c r="O28" s="62">
        <f t="shared" si="23"/>
        <v>176.3</v>
      </c>
      <c r="P28" s="11">
        <f t="shared" si="24"/>
        <v>4.949747468305833</v>
      </c>
      <c r="Q28" s="72">
        <f t="shared" si="25"/>
        <v>2.3350993377483444</v>
      </c>
      <c r="R28" s="63">
        <f t="shared" si="26"/>
        <v>0.06555956911663356</v>
      </c>
      <c r="S28" s="32">
        <v>216.7</v>
      </c>
      <c r="T28" s="32">
        <f t="shared" si="27"/>
        <v>2.8701986754966886</v>
      </c>
      <c r="U28" s="32">
        <v>221.4</v>
      </c>
      <c r="V28" s="32">
        <f t="shared" si="28"/>
        <v>2.932450331125828</v>
      </c>
      <c r="W28" s="62">
        <f t="shared" si="56"/>
        <v>219.05</v>
      </c>
      <c r="X28" s="11">
        <f t="shared" si="29"/>
        <v>3.3234018715767855</v>
      </c>
      <c r="Y28" s="72">
        <f t="shared" si="52"/>
        <v>2.9013245033112582</v>
      </c>
      <c r="Z28" s="63">
        <f t="shared" si="30"/>
        <v>0.04401856783545408</v>
      </c>
      <c r="AA28" s="32">
        <v>232.3</v>
      </c>
      <c r="AB28" s="32">
        <f t="shared" si="1"/>
        <v>3.0768211920529804</v>
      </c>
      <c r="AC28" s="32">
        <v>237.5</v>
      </c>
      <c r="AD28" s="32">
        <f t="shared" si="2"/>
        <v>3.1456953642384105</v>
      </c>
      <c r="AE28" s="62">
        <f t="shared" si="31"/>
        <v>234.9</v>
      </c>
      <c r="AF28" s="11">
        <f t="shared" si="32"/>
        <v>3.676955262170039</v>
      </c>
      <c r="AG28" s="72">
        <f t="shared" si="3"/>
        <v>3.111258278145695</v>
      </c>
      <c r="AH28" s="63">
        <f t="shared" si="4"/>
        <v>3.111258278145695</v>
      </c>
      <c r="AI28" s="38">
        <f t="shared" si="33"/>
        <v>1.2340845070422535</v>
      </c>
      <c r="AJ28" s="38">
        <f t="shared" si="34"/>
        <v>1.3323879750425411</v>
      </c>
      <c r="AK28" s="60">
        <f t="shared" si="5"/>
        <v>1.2340845070422537</v>
      </c>
      <c r="AL28" s="39">
        <f t="shared" si="6"/>
        <v>1.332387975042541</v>
      </c>
      <c r="AM28" s="31" t="s">
        <v>53</v>
      </c>
      <c r="AN28" s="32">
        <v>240.9</v>
      </c>
      <c r="AO28" s="32">
        <f t="shared" si="7"/>
        <v>3.1907284768211923</v>
      </c>
      <c r="AP28" s="32">
        <v>245</v>
      </c>
      <c r="AQ28" s="32">
        <f t="shared" si="8"/>
        <v>3.2450331125827816</v>
      </c>
      <c r="AR28" s="62">
        <f t="shared" si="35"/>
        <v>242.95</v>
      </c>
      <c r="AS28" s="11">
        <f t="shared" si="36"/>
        <v>2.899137802864841</v>
      </c>
      <c r="AT28" s="65">
        <f t="shared" si="37"/>
        <v>3.2178807947019865</v>
      </c>
      <c r="AU28" s="63">
        <f t="shared" si="38"/>
        <v>0.03839917619688528</v>
      </c>
      <c r="AV28" s="32">
        <v>249.5</v>
      </c>
      <c r="AW28" s="32">
        <f t="shared" si="9"/>
        <v>3.3046357615894038</v>
      </c>
      <c r="AX28" s="32">
        <v>254.2</v>
      </c>
      <c r="AY28" s="32">
        <f t="shared" si="10"/>
        <v>3.366887417218543</v>
      </c>
      <c r="AZ28" s="62">
        <f t="shared" si="53"/>
        <v>251.85</v>
      </c>
      <c r="BA28" s="11">
        <f t="shared" si="39"/>
        <v>3.3234018715767655</v>
      </c>
      <c r="BB28" s="72">
        <f t="shared" si="11"/>
        <v>3.3357615894039734</v>
      </c>
      <c r="BC28" s="66">
        <f t="shared" si="40"/>
        <v>0.04401856783545408</v>
      </c>
      <c r="BD28" s="32">
        <v>268</v>
      </c>
      <c r="BE28" s="32">
        <f t="shared" si="12"/>
        <v>3.5496688741721854</v>
      </c>
      <c r="BF28" s="32">
        <v>173.6</v>
      </c>
      <c r="BG28" s="32">
        <f t="shared" si="13"/>
        <v>2.299337748344371</v>
      </c>
      <c r="BH28" s="62">
        <f t="shared" si="41"/>
        <v>220.8</v>
      </c>
      <c r="BI28" s="11">
        <f t="shared" si="42"/>
        <v>66.75088014400993</v>
      </c>
      <c r="BJ28" s="72">
        <f t="shared" si="43"/>
        <v>2.9245033112582783</v>
      </c>
      <c r="BK28" s="66">
        <f t="shared" si="44"/>
        <v>0.8841176178014564</v>
      </c>
      <c r="BL28" s="32">
        <v>270.1</v>
      </c>
      <c r="BM28" s="32">
        <f t="shared" si="14"/>
        <v>3.5774834437086094</v>
      </c>
      <c r="BN28" s="32">
        <v>275.3</v>
      </c>
      <c r="BO28" s="32">
        <f t="shared" si="15"/>
        <v>3.64635761589404</v>
      </c>
      <c r="BP28" s="62">
        <f t="shared" si="45"/>
        <v>272.70000000000005</v>
      </c>
      <c r="BQ28" s="11">
        <f t="shared" si="46"/>
        <v>3.676955262170039</v>
      </c>
      <c r="BR28" s="68">
        <f t="shared" si="47"/>
        <v>3.6119205298013246</v>
      </c>
      <c r="BS28" s="67">
        <f t="shared" si="48"/>
        <v>0.04870139420092777</v>
      </c>
      <c r="BT28" s="64">
        <f t="shared" si="54"/>
        <v>0.9088289771557935</v>
      </c>
      <c r="BU28" s="64">
        <f t="shared" si="49"/>
        <v>1.0827873734365696</v>
      </c>
      <c r="BV28" s="44">
        <f t="shared" si="55"/>
        <v>0.9088289771557935</v>
      </c>
      <c r="BW28" s="44">
        <f t="shared" si="50"/>
        <v>1.0827873734365694</v>
      </c>
      <c r="BX28" s="12"/>
      <c r="BY28" s="12"/>
      <c r="BZ28" s="12"/>
      <c r="CA28" s="12"/>
      <c r="CB28" s="12"/>
      <c r="CC28" s="12"/>
      <c r="CD28" s="12"/>
      <c r="CE28" s="12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83" s="9" customFormat="1" ht="24.75" customHeight="1" thickBot="1">
      <c r="A29" s="31" t="s">
        <v>54</v>
      </c>
      <c r="B29" s="37">
        <v>65.1</v>
      </c>
      <c r="C29" s="32">
        <v>123.7</v>
      </c>
      <c r="D29" s="32">
        <f t="shared" si="16"/>
        <v>1.9001536098310294</v>
      </c>
      <c r="E29" s="32">
        <v>125.6</v>
      </c>
      <c r="F29" s="32">
        <f t="shared" si="17"/>
        <v>1.9293394777265747</v>
      </c>
      <c r="G29" s="62">
        <f t="shared" si="18"/>
        <v>124.65</v>
      </c>
      <c r="H29" s="11">
        <f t="shared" si="19"/>
        <v>1.3435028842544343</v>
      </c>
      <c r="I29" s="72">
        <f t="shared" si="20"/>
        <v>1.914746543778802</v>
      </c>
      <c r="J29" s="63">
        <f t="shared" si="51"/>
        <v>0.02063752510375478</v>
      </c>
      <c r="K29" s="32">
        <v>113.4</v>
      </c>
      <c r="L29" s="32">
        <f t="shared" si="21"/>
        <v>1.741935483870968</v>
      </c>
      <c r="M29" s="32">
        <v>118.3</v>
      </c>
      <c r="N29" s="32">
        <f t="shared" si="22"/>
        <v>1.817204301075269</v>
      </c>
      <c r="O29" s="62">
        <f t="shared" si="23"/>
        <v>115.85</v>
      </c>
      <c r="P29" s="11">
        <f t="shared" si="24"/>
        <v>3.464823227814077</v>
      </c>
      <c r="Q29" s="72">
        <f t="shared" si="25"/>
        <v>1.7795698924731185</v>
      </c>
      <c r="R29" s="63">
        <f t="shared" si="26"/>
        <v>0.05322309105705192</v>
      </c>
      <c r="S29" s="32">
        <v>134.7</v>
      </c>
      <c r="T29" s="32">
        <f t="shared" si="27"/>
        <v>2.0691244239631335</v>
      </c>
      <c r="U29" s="32">
        <v>139.9</v>
      </c>
      <c r="V29" s="32">
        <f t="shared" si="28"/>
        <v>2.1490015360983103</v>
      </c>
      <c r="W29" s="62">
        <f t="shared" si="56"/>
        <v>137.3</v>
      </c>
      <c r="X29" s="11">
        <f t="shared" si="29"/>
        <v>3.676955262170059</v>
      </c>
      <c r="Y29" s="72">
        <f t="shared" si="52"/>
        <v>2.109062980030722</v>
      </c>
      <c r="Z29" s="63">
        <f t="shared" si="30"/>
        <v>0.05648164765238185</v>
      </c>
      <c r="AA29" s="32">
        <v>165.7</v>
      </c>
      <c r="AB29" s="32">
        <f t="shared" si="1"/>
        <v>2.5453149001536097</v>
      </c>
      <c r="AC29" s="32">
        <v>169.8</v>
      </c>
      <c r="AD29" s="32">
        <f t="shared" si="2"/>
        <v>2.6082949308755765</v>
      </c>
      <c r="AE29" s="62">
        <f t="shared" si="31"/>
        <v>167.75</v>
      </c>
      <c r="AF29" s="11">
        <f t="shared" si="32"/>
        <v>2.899137802864861</v>
      </c>
      <c r="AG29" s="72">
        <f t="shared" si="3"/>
        <v>2.576804915514593</v>
      </c>
      <c r="AH29" s="63">
        <f t="shared" si="4"/>
        <v>2.576804915514593</v>
      </c>
      <c r="AI29" s="38">
        <f t="shared" si="33"/>
        <v>1.1014841556357802</v>
      </c>
      <c r="AJ29" s="38">
        <f t="shared" si="34"/>
        <v>1.4479930945187744</v>
      </c>
      <c r="AK29" s="60">
        <f t="shared" si="5"/>
        <v>1.1014841556357802</v>
      </c>
      <c r="AL29" s="39">
        <f t="shared" si="6"/>
        <v>1.4479930945187742</v>
      </c>
      <c r="AM29" s="31" t="s">
        <v>54</v>
      </c>
      <c r="AN29" s="32">
        <v>84.8</v>
      </c>
      <c r="AO29" s="32">
        <f t="shared" si="7"/>
        <v>1.3026113671274961</v>
      </c>
      <c r="AP29" s="32">
        <v>89.9</v>
      </c>
      <c r="AQ29" s="32">
        <f t="shared" si="8"/>
        <v>1.3809523809523812</v>
      </c>
      <c r="AR29" s="62">
        <f t="shared" si="35"/>
        <v>87.35</v>
      </c>
      <c r="AS29" s="11">
        <f t="shared" si="36"/>
        <v>3.6062445840513986</v>
      </c>
      <c r="AT29" s="65">
        <f t="shared" si="37"/>
        <v>1.3417818740399385</v>
      </c>
      <c r="AU29" s="63">
        <f t="shared" si="38"/>
        <v>0.055395462120605254</v>
      </c>
      <c r="AV29" s="32">
        <v>71.4</v>
      </c>
      <c r="AW29" s="32">
        <f t="shared" si="9"/>
        <v>1.0967741935483872</v>
      </c>
      <c r="AX29" s="32">
        <v>76.4</v>
      </c>
      <c r="AY29" s="32">
        <f t="shared" si="10"/>
        <v>1.1735791090629801</v>
      </c>
      <c r="AZ29" s="62">
        <f t="shared" si="53"/>
        <v>73.9</v>
      </c>
      <c r="BA29" s="11">
        <f t="shared" si="39"/>
        <v>3.5355339059327378</v>
      </c>
      <c r="BB29" s="72">
        <f t="shared" si="11"/>
        <v>1.1351766513056838</v>
      </c>
      <c r="BC29" s="66">
        <f t="shared" si="40"/>
        <v>0.05430927658882851</v>
      </c>
      <c r="BD29" s="32">
        <v>80.5</v>
      </c>
      <c r="BE29" s="32">
        <f t="shared" si="12"/>
        <v>1.2365591397849462</v>
      </c>
      <c r="BF29" s="32">
        <v>85.9</v>
      </c>
      <c r="BG29" s="32">
        <f t="shared" si="13"/>
        <v>1.3195084485407067</v>
      </c>
      <c r="BH29" s="62">
        <f t="shared" si="41"/>
        <v>83.2</v>
      </c>
      <c r="BI29" s="11">
        <f t="shared" si="42"/>
        <v>3.8183766184073606</v>
      </c>
      <c r="BJ29" s="72">
        <f t="shared" si="43"/>
        <v>1.2780337941628266</v>
      </c>
      <c r="BK29" s="66">
        <f t="shared" si="44"/>
        <v>0.058654018715934876</v>
      </c>
      <c r="BL29" s="32">
        <v>124.3</v>
      </c>
      <c r="BM29" s="32">
        <f t="shared" si="14"/>
        <v>1.9093701996927805</v>
      </c>
      <c r="BN29" s="32">
        <v>129.4</v>
      </c>
      <c r="BO29" s="32">
        <f t="shared" si="15"/>
        <v>1.9877112135176653</v>
      </c>
      <c r="BP29" s="62">
        <f t="shared" si="45"/>
        <v>126.85</v>
      </c>
      <c r="BQ29" s="11">
        <f t="shared" si="46"/>
        <v>3.6062445840513986</v>
      </c>
      <c r="BR29" s="68">
        <f t="shared" si="47"/>
        <v>1.948540706605223</v>
      </c>
      <c r="BS29" s="67">
        <f t="shared" si="48"/>
        <v>0.0553954621206051</v>
      </c>
      <c r="BT29" s="64">
        <f t="shared" si="54"/>
        <v>0.9524899828277047</v>
      </c>
      <c r="BU29" s="64">
        <f>BP29/AZ29</f>
        <v>1.716508795669824</v>
      </c>
      <c r="BV29" s="44">
        <f t="shared" si="55"/>
        <v>0.9524899828277048</v>
      </c>
      <c r="BW29" s="44">
        <f t="shared" si="50"/>
        <v>1.716508795669824</v>
      </c>
      <c r="BX29" s="12"/>
      <c r="BY29" s="12"/>
      <c r="BZ29" s="12"/>
      <c r="CA29" s="12"/>
      <c r="CB29" s="12"/>
      <c r="CC29" s="12"/>
      <c r="CD29" s="12"/>
      <c r="CE29" s="12"/>
    </row>
    <row r="30" spans="1:106" ht="24.75" customHeight="1">
      <c r="A30" s="31" t="s">
        <v>55</v>
      </c>
      <c r="B30" s="37">
        <v>75.7</v>
      </c>
      <c r="C30" s="32">
        <v>158.4</v>
      </c>
      <c r="D30" s="32">
        <f t="shared" si="16"/>
        <v>2.092470277410832</v>
      </c>
      <c r="E30" s="32">
        <v>162.3</v>
      </c>
      <c r="F30" s="32">
        <f t="shared" si="17"/>
        <v>2.143989431968296</v>
      </c>
      <c r="G30" s="62">
        <f t="shared" si="18"/>
        <v>160.35000000000002</v>
      </c>
      <c r="H30" s="11">
        <f t="shared" si="19"/>
        <v>2.7577164466275392</v>
      </c>
      <c r="I30" s="72">
        <f t="shared" si="20"/>
        <v>2.118229854689564</v>
      </c>
      <c r="J30" s="63">
        <f t="shared" si="51"/>
        <v>0.03642954354858064</v>
      </c>
      <c r="K30" s="32">
        <v>164.8</v>
      </c>
      <c r="L30" s="32">
        <f t="shared" si="21"/>
        <v>2.1770145310435933</v>
      </c>
      <c r="M30" s="32">
        <v>166.7</v>
      </c>
      <c r="N30" s="32">
        <f t="shared" si="22"/>
        <v>2.2021136063408187</v>
      </c>
      <c r="O30" s="62">
        <f t="shared" si="23"/>
        <v>165.75</v>
      </c>
      <c r="P30" s="11">
        <f t="shared" si="24"/>
        <v>1.3435028842544243</v>
      </c>
      <c r="Q30" s="72">
        <f t="shared" si="25"/>
        <v>2.189564068692206</v>
      </c>
      <c r="R30" s="63">
        <f t="shared" si="26"/>
        <v>0.01774772634417979</v>
      </c>
      <c r="S30" s="32">
        <v>168.9</v>
      </c>
      <c r="T30" s="32">
        <f t="shared" si="27"/>
        <v>2.2311756935270806</v>
      </c>
      <c r="U30" s="32">
        <v>173.1</v>
      </c>
      <c r="V30" s="32">
        <f t="shared" si="28"/>
        <v>2.28665785997358</v>
      </c>
      <c r="W30" s="62">
        <f t="shared" si="56"/>
        <v>171</v>
      </c>
      <c r="X30" s="11">
        <f t="shared" si="29"/>
        <v>2.9698484809834915</v>
      </c>
      <c r="Y30" s="72">
        <f t="shared" si="52"/>
        <v>2.25891677675033</v>
      </c>
      <c r="Z30" s="63">
        <f t="shared" si="30"/>
        <v>0.03923181612924038</v>
      </c>
      <c r="AA30" s="32">
        <v>178.2</v>
      </c>
      <c r="AB30" s="32">
        <f t="shared" si="1"/>
        <v>2.354029062087186</v>
      </c>
      <c r="AC30" s="32">
        <v>182.1</v>
      </c>
      <c r="AD30" s="32">
        <f t="shared" si="2"/>
        <v>2.40554821664465</v>
      </c>
      <c r="AE30" s="62">
        <f t="shared" si="31"/>
        <v>180.14999999999998</v>
      </c>
      <c r="AF30" s="11">
        <f t="shared" si="32"/>
        <v>2.7577164466275392</v>
      </c>
      <c r="AG30" s="72">
        <f t="shared" si="3"/>
        <v>2.3797886393659176</v>
      </c>
      <c r="AH30" s="63">
        <f t="shared" si="4"/>
        <v>2.379788639365918</v>
      </c>
      <c r="AI30" s="38">
        <f t="shared" si="33"/>
        <v>1.0664172123479887</v>
      </c>
      <c r="AJ30" s="38">
        <f t="shared" si="34"/>
        <v>1.0868778280542986</v>
      </c>
      <c r="AK30" s="60">
        <f t="shared" si="5"/>
        <v>1.0664172123479887</v>
      </c>
      <c r="AL30" s="39">
        <f t="shared" si="6"/>
        <v>1.0868778280542983</v>
      </c>
      <c r="AM30" s="31" t="s">
        <v>55</v>
      </c>
      <c r="AN30" s="32">
        <v>117.5</v>
      </c>
      <c r="AO30" s="32">
        <f t="shared" si="7"/>
        <v>1.5521796565389696</v>
      </c>
      <c r="AP30" s="32">
        <v>122.3</v>
      </c>
      <c r="AQ30" s="32">
        <f t="shared" si="8"/>
        <v>1.6155878467635403</v>
      </c>
      <c r="AR30" s="62">
        <f t="shared" si="35"/>
        <v>119.9</v>
      </c>
      <c r="AS30" s="11">
        <f t="shared" si="36"/>
        <v>3.394112549695426</v>
      </c>
      <c r="AT30" s="65">
        <f t="shared" si="37"/>
        <v>1.583883751651255</v>
      </c>
      <c r="AU30" s="63">
        <f t="shared" si="38"/>
        <v>0.04483636129056048</v>
      </c>
      <c r="AV30" s="32">
        <v>106.8</v>
      </c>
      <c r="AW30" s="32">
        <f t="shared" si="9"/>
        <v>1.4108322324966973</v>
      </c>
      <c r="AX30" s="32">
        <v>111.1</v>
      </c>
      <c r="AY30" s="32">
        <f t="shared" si="10"/>
        <v>1.4676354029062086</v>
      </c>
      <c r="AZ30" s="62">
        <f>AVERAGE(AV30,AX30)</f>
        <v>108.94999999999999</v>
      </c>
      <c r="BA30" s="11">
        <f t="shared" si="39"/>
        <v>3.0405591591021524</v>
      </c>
      <c r="BB30" s="72">
        <f t="shared" si="11"/>
        <v>1.439233817701453</v>
      </c>
      <c r="BC30" s="66">
        <f t="shared" si="40"/>
        <v>0.040165906989460494</v>
      </c>
      <c r="BD30" s="32">
        <v>186.6</v>
      </c>
      <c r="BE30" s="32">
        <f t="shared" si="12"/>
        <v>2.4649933949801848</v>
      </c>
      <c r="BF30" s="32">
        <v>191.3</v>
      </c>
      <c r="BG30" s="32">
        <f t="shared" si="13"/>
        <v>2.527080581241744</v>
      </c>
      <c r="BH30" s="62">
        <f t="shared" si="41"/>
        <v>188.95</v>
      </c>
      <c r="BI30" s="11">
        <f t="shared" si="42"/>
        <v>3.3234018715767855</v>
      </c>
      <c r="BJ30" s="72">
        <f t="shared" si="43"/>
        <v>2.4960369881109643</v>
      </c>
      <c r="BK30" s="66">
        <f t="shared" si="44"/>
        <v>0.043902270430340666</v>
      </c>
      <c r="BL30" s="32">
        <v>170.6</v>
      </c>
      <c r="BM30" s="32">
        <f t="shared" si="14"/>
        <v>2.2536327608982827</v>
      </c>
      <c r="BN30" s="32">
        <v>175.5</v>
      </c>
      <c r="BO30" s="32">
        <f t="shared" si="15"/>
        <v>2.318361955085865</v>
      </c>
      <c r="BP30" s="62">
        <f t="shared" si="45"/>
        <v>173.05</v>
      </c>
      <c r="BQ30" s="11">
        <f t="shared" si="46"/>
        <v>3.4648232278140867</v>
      </c>
      <c r="BR30" s="68">
        <f t="shared" si="47"/>
        <v>2.285997357992074</v>
      </c>
      <c r="BS30" s="67">
        <f t="shared" si="48"/>
        <v>0.04577045215078028</v>
      </c>
      <c r="BT30" s="64">
        <f t="shared" si="54"/>
        <v>1.5758965804837364</v>
      </c>
      <c r="BU30" s="64">
        <f t="shared" si="49"/>
        <v>1.5883432767324464</v>
      </c>
      <c r="BV30" s="44">
        <f t="shared" si="55"/>
        <v>1.5758965804837364</v>
      </c>
      <c r="BW30" s="44">
        <f t="shared" si="50"/>
        <v>1.5883432767324461</v>
      </c>
      <c r="BX30" s="12"/>
      <c r="BY30" s="48"/>
      <c r="BZ30" s="12"/>
      <c r="CA30" s="12"/>
      <c r="CB30" s="12"/>
      <c r="CC30" s="12"/>
      <c r="CD30" s="12"/>
      <c r="CE30" s="12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ht="29.25" customHeight="1">
      <c r="A31" s="18" t="s">
        <v>81</v>
      </c>
      <c r="B31" s="18"/>
      <c r="C31" s="41">
        <f>AVERAGE(C5:C30)</f>
        <v>147.24615384615385</v>
      </c>
      <c r="D31" s="41"/>
      <c r="E31" s="41">
        <f>AVERAGE(E5:E30)</f>
        <v>153.11538461538464</v>
      </c>
      <c r="F31" s="41"/>
      <c r="G31" s="62">
        <f t="shared" si="18"/>
        <v>150.18076923076924</v>
      </c>
      <c r="H31" s="11">
        <f>STDEV(C31,E31)</f>
        <v>4.1501728772718325</v>
      </c>
      <c r="I31" s="72">
        <f>AVERAGE(I5:I30)</f>
        <v>2.1043755068191303</v>
      </c>
      <c r="J31" s="40">
        <f>STDEV(J5:J30)</f>
        <v>0.04807674805859843</v>
      </c>
      <c r="K31" s="19">
        <f>GEOMEAN(K5:K30)</f>
        <v>138.68231345108117</v>
      </c>
      <c r="L31" s="19"/>
      <c r="M31" s="19">
        <f>GEOMEAN(M5:M30)</f>
        <v>144.44808037966902</v>
      </c>
      <c r="N31" s="19"/>
      <c r="O31" s="11">
        <f>AVERAGE(K31,M31)</f>
        <v>141.5651969153751</v>
      </c>
      <c r="P31" s="11">
        <f>STDEV(K31,M31)</f>
        <v>4.077012893945602</v>
      </c>
      <c r="Q31" s="11"/>
      <c r="R31" s="11"/>
      <c r="S31" s="41">
        <f>GEOMEAN(S5:S30)</f>
        <v>160.124716610516</v>
      </c>
      <c r="T31" s="32" t="e">
        <f t="shared" si="27"/>
        <v>#DIV/0!</v>
      </c>
      <c r="U31" s="41">
        <f>GEOMEAN(U5:U30)</f>
        <v>166.57384364411217</v>
      </c>
      <c r="V31" s="41"/>
      <c r="W31" s="11">
        <f t="shared" si="56"/>
        <v>163.3492801273141</v>
      </c>
      <c r="X31" s="11" t="e">
        <f>STDEV(S31:U31)</f>
        <v>#DIV/0!</v>
      </c>
      <c r="Y31" s="75">
        <f>AVERAGE(Y5:Y30)</f>
        <v>2.3455506591472624</v>
      </c>
      <c r="Z31" s="40"/>
      <c r="AA31" s="41">
        <f>GEOMEAN(AA5:AA30)</f>
        <v>156.49200174054866</v>
      </c>
      <c r="AB31" s="41"/>
      <c r="AC31" s="41">
        <f>GEOMEAN(AC5:AC30)</f>
        <v>163.44073342879472</v>
      </c>
      <c r="AD31" s="41"/>
      <c r="AE31" s="62">
        <f t="shared" si="31"/>
        <v>159.96636758467167</v>
      </c>
      <c r="AF31" s="11">
        <f>STDEV(AA31,AC31)</f>
        <v>4.913495297404633</v>
      </c>
      <c r="AG31" s="86">
        <f>AVERAGE(AG5:AG30)</f>
        <v>2.2857683464668646</v>
      </c>
      <c r="AH31" s="42"/>
      <c r="AI31" s="42">
        <f>AVERAGE(AI5:AI30)</f>
        <v>1.1192259878480741</v>
      </c>
      <c r="AJ31" s="42">
        <f>AVERAGE(AJ5:AJ30)</f>
        <v>1.1550513770468813</v>
      </c>
      <c r="AK31" s="77">
        <f>AVERAGE(AK5:AK30)</f>
        <v>1.1192259878480741</v>
      </c>
      <c r="AL31" s="77">
        <f>AVERAGE(AL5:AL30)</f>
        <v>1.1550513770468813</v>
      </c>
      <c r="AM31" s="18" t="s">
        <v>2</v>
      </c>
      <c r="AN31" s="19">
        <f>GEOMEAN(AN5:AN30)</f>
        <v>133.9448190143118</v>
      </c>
      <c r="AO31" s="32" t="e">
        <f t="shared" si="7"/>
        <v>#DIV/0!</v>
      </c>
      <c r="AP31" s="19">
        <f>GEOMEAN(AP5:AP30)</f>
        <v>139.17783701239375</v>
      </c>
      <c r="AQ31" s="32" t="e">
        <f t="shared" si="8"/>
        <v>#DIV/0!</v>
      </c>
      <c r="AR31" s="11">
        <f>AVERAGE(AR5:AR30)</f>
        <v>140.0403846153846</v>
      </c>
      <c r="AS31" s="11" t="e">
        <f>STDEV(AN31:AP31)</f>
        <v>#DIV/0!</v>
      </c>
      <c r="AT31" s="81">
        <f>AVERAGE(AT5:AT30)</f>
        <v>1.9735626525617436</v>
      </c>
      <c r="AU31" s="39" t="e">
        <f t="shared" si="38"/>
        <v>#DIV/0!</v>
      </c>
      <c r="AV31" s="41">
        <f>GEOMEAN(AV5:AV30)</f>
        <v>122.4801278329591</v>
      </c>
      <c r="AW31" s="33" t="e">
        <f t="shared" si="9"/>
        <v>#DIV/0!</v>
      </c>
      <c r="AX31" s="41">
        <f>GEOMEAN(AX5:AX30)</f>
        <v>127.00278851570225</v>
      </c>
      <c r="AY31" s="32" t="e">
        <f t="shared" si="10"/>
        <v>#DIV/0!</v>
      </c>
      <c r="AZ31" s="11" t="e">
        <f>AVERAGE(AV31:AX31)</f>
        <v>#DIV/0!</v>
      </c>
      <c r="BA31" s="11">
        <f t="shared" si="39"/>
        <v>3.198004037773463</v>
      </c>
      <c r="BB31" s="75">
        <f>AVERAGE(BB5:BB30)</f>
        <v>1.828598067506595</v>
      </c>
      <c r="BC31" s="39" t="e">
        <f t="shared" si="40"/>
        <v>#DIV/0!</v>
      </c>
      <c r="BD31" s="41">
        <f>GEOMEAN(BD5:BD30)</f>
        <v>129.7943340408458</v>
      </c>
      <c r="BE31" s="32" t="e">
        <f t="shared" si="12"/>
        <v>#DIV/0!</v>
      </c>
      <c r="BF31" s="41">
        <f>GEOMEAN(BF5:BF30)</f>
        <v>132.88816748999724</v>
      </c>
      <c r="BG31" s="32" t="e">
        <f t="shared" si="13"/>
        <v>#DIV/0!</v>
      </c>
      <c r="BH31" s="11">
        <f>AVERAGE(BH5:BH30)</f>
        <v>136.7134615384615</v>
      </c>
      <c r="BI31" s="11" t="e">
        <f>STDEV(BD31:BF31)</f>
        <v>#DIV/0!</v>
      </c>
      <c r="BJ31" s="75">
        <f>AVERAGE(BJ5:BJ30)</f>
        <v>1.9322778602893242</v>
      </c>
      <c r="BK31" s="39">
        <f>STDEV(BJ36)</f>
        <v>0</v>
      </c>
      <c r="BL31" s="41">
        <f>GEOMEAN(BL5:BL30)</f>
        <v>141.49262304506834</v>
      </c>
      <c r="BM31" s="32" t="e">
        <f t="shared" si="14"/>
        <v>#DIV/0!</v>
      </c>
      <c r="BN31" s="41">
        <f>GEOMEAN(BN5:BN30)</f>
        <v>146.91429629531052</v>
      </c>
      <c r="BO31" s="32" t="e">
        <f t="shared" si="15"/>
        <v>#DIV/0!</v>
      </c>
      <c r="BP31" s="62">
        <f t="shared" si="45"/>
        <v>144.20345967018943</v>
      </c>
      <c r="BQ31" s="11">
        <f t="shared" si="46"/>
        <v>3.8337019206239544</v>
      </c>
      <c r="BR31" s="83">
        <f>AVERAGE(BR5:BR30)</f>
        <v>2.0957997358252873</v>
      </c>
      <c r="BS31" s="43" t="e">
        <f t="shared" si="48"/>
        <v>#DIV/0!</v>
      </c>
      <c r="BT31" s="83">
        <f>AVERAGE(BT5:BT30)</f>
        <v>0.9905930432622013</v>
      </c>
      <c r="BU31" s="76">
        <f>AVERAGE(BU5:BU30)</f>
        <v>1.1911293777088163</v>
      </c>
      <c r="BV31" s="76">
        <f>AVERAGE(BV5:BV30)</f>
        <v>0.9905930432622013</v>
      </c>
      <c r="BW31" s="76">
        <f>AVERAGE(BW5:BW30)</f>
        <v>1.1911293777088163</v>
      </c>
      <c r="BX31" s="12"/>
      <c r="BY31" s="12"/>
      <c r="BZ31" s="12"/>
      <c r="CA31" s="12"/>
      <c r="CB31" s="12"/>
      <c r="CC31" s="12"/>
      <c r="CD31" s="12"/>
      <c r="CE31" s="12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ht="21.75" customHeight="1">
      <c r="A32" s="4"/>
      <c r="B32" s="4"/>
      <c r="C32" s="4"/>
      <c r="D32" s="4"/>
      <c r="E32" s="4"/>
      <c r="F32" s="4"/>
      <c r="G32" s="4"/>
      <c r="H32" s="4"/>
      <c r="I32" s="73"/>
      <c r="J32" s="4"/>
      <c r="K32" s="4"/>
      <c r="L32" s="4"/>
      <c r="M32" s="4"/>
      <c r="N32" s="4"/>
      <c r="O32" s="3"/>
      <c r="P32" s="3"/>
      <c r="Q32" s="49"/>
      <c r="R32" s="49"/>
      <c r="S32" s="4"/>
      <c r="T32" s="4"/>
      <c r="U32" s="4"/>
      <c r="V32" s="4"/>
      <c r="W32" s="4"/>
      <c r="X32" s="4"/>
      <c r="Y32" s="52">
        <f>_xlfn.STDEV.S(Y5:Y30)</f>
        <v>0.5420080840063702</v>
      </c>
      <c r="Z32" s="52"/>
      <c r="AA32" s="4"/>
      <c r="AB32" s="4"/>
      <c r="AC32" s="4"/>
      <c r="AD32" s="4"/>
      <c r="AG32" s="25">
        <f>_xlfn.STDEV.S(AG5:AG30)</f>
        <v>0.4901216672546796</v>
      </c>
      <c r="AH32" s="25"/>
      <c r="AI32" s="25"/>
      <c r="AJ32" s="25"/>
      <c r="AK32" s="25">
        <f>_xlfn.STDEV.S(AK5:AK30)</f>
        <v>0.24221916346165692</v>
      </c>
      <c r="AL32" s="25">
        <f>_xlfn.STDEV.S(AL5:AL30)</f>
        <v>0.2704084327470335</v>
      </c>
      <c r="AM32" s="4"/>
      <c r="AN32" s="4"/>
      <c r="AO32" s="4"/>
      <c r="AP32" s="4"/>
      <c r="AQ32" s="4"/>
      <c r="AR32" s="4"/>
      <c r="AS32" s="4"/>
      <c r="AT32" s="82">
        <f>_xlfn.STDEV.S(AT5:AT30)</f>
        <v>0.5266208530212364</v>
      </c>
      <c r="AU32" s="4"/>
      <c r="AV32" s="3"/>
      <c r="AW32" s="3"/>
      <c r="AX32" s="3"/>
      <c r="AY32" s="3"/>
      <c r="AZ32" s="3"/>
      <c r="BA32" s="3"/>
      <c r="BB32" s="80">
        <f>_xlfn.STDEV.S(BB5:BB30)</f>
        <v>0.5846416654012455</v>
      </c>
      <c r="BC32" s="3"/>
      <c r="BD32" s="4"/>
      <c r="BE32" s="4"/>
      <c r="BF32" s="4"/>
      <c r="BG32" s="4"/>
      <c r="BH32" s="4"/>
      <c r="BI32" s="4"/>
      <c r="BJ32" s="82">
        <f>_xlfn.STDEV.S(BJ5:BJ30)</f>
        <v>0.6185125396264837</v>
      </c>
      <c r="BK32" s="4"/>
      <c r="BL32" s="2"/>
      <c r="BM32" s="2"/>
      <c r="BN32" s="2"/>
      <c r="BO32" s="2"/>
      <c r="BP32" s="3"/>
      <c r="BQ32" s="3"/>
      <c r="BR32" s="3">
        <f>_xlfn.STDEV.S(BR5:BR30)</f>
        <v>0.6142495770998163</v>
      </c>
      <c r="BS32" s="3"/>
      <c r="BT32" s="80">
        <f>_xlfn.STDEV.S(BT5:BT30)</f>
        <v>0.2526573888237146</v>
      </c>
      <c r="BU32" s="80">
        <f>_xlfn.STDEV.S(BU5:BU30)</f>
        <v>0.31058922561527497</v>
      </c>
      <c r="BV32" s="80">
        <f>_xlfn.STDEV.S(BV5:BV30)</f>
        <v>0.2526573888237149</v>
      </c>
      <c r="BW32" s="80">
        <f>_xlfn.STDEV.S(BW5:BW30)</f>
        <v>0.3105892256152745</v>
      </c>
      <c r="BX32" s="12"/>
      <c r="BY32" s="12"/>
      <c r="BZ32" s="12"/>
      <c r="CA32" s="12"/>
      <c r="CB32" s="12"/>
      <c r="CC32" s="12"/>
      <c r="CD32" s="12"/>
      <c r="CE32" s="12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ht="12.75" customHeight="1">
      <c r="A33" s="3"/>
      <c r="B33" s="3"/>
      <c r="C33" s="3"/>
      <c r="D33" s="3"/>
      <c r="E33" s="3"/>
      <c r="F33" s="3"/>
      <c r="G33" s="3"/>
      <c r="H33" s="3"/>
      <c r="I33" s="78">
        <f>AVERAGE(I5:I30)</f>
        <v>2.1043755068191303</v>
      </c>
      <c r="J33" s="45">
        <f>STDEV(J5:J30)</f>
        <v>0.04807674805859843</v>
      </c>
      <c r="K33" s="3"/>
      <c r="L33" s="3"/>
      <c r="M33" s="3"/>
      <c r="N33" s="3"/>
      <c r="O33" s="9"/>
      <c r="P33" s="9"/>
      <c r="Q33" s="79">
        <f>AVERAGE(Q5:Q30)</f>
        <v>2.0171494631975975</v>
      </c>
      <c r="R33" s="79">
        <v>0.1</v>
      </c>
      <c r="S33" s="3"/>
      <c r="T33" s="3"/>
      <c r="U33" s="3"/>
      <c r="V33" s="3"/>
      <c r="W33" s="3">
        <v>112.1</v>
      </c>
      <c r="X33" s="3"/>
      <c r="Y33" s="84" t="s">
        <v>29</v>
      </c>
      <c r="AA33" s="3"/>
      <c r="AB33" s="3"/>
      <c r="AC33" s="3"/>
      <c r="AD33" s="3"/>
      <c r="AG33" s="87" t="s">
        <v>82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45">
        <v>1.41</v>
      </c>
      <c r="BS33" s="55"/>
      <c r="BT33" s="3"/>
      <c r="BU33" s="3"/>
      <c r="BV33" s="10"/>
      <c r="BW33" s="12"/>
      <c r="BX33" s="12"/>
      <c r="BY33" s="12"/>
      <c r="BZ33" s="12"/>
      <c r="CA33" s="12"/>
      <c r="CB33" s="12"/>
      <c r="CC33" s="12"/>
      <c r="CD33" s="12"/>
      <c r="CE33" s="12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 ht="12.75" customHeight="1">
      <c r="A34" s="3"/>
      <c r="B34" s="3"/>
      <c r="C34" s="3"/>
      <c r="D34" s="3"/>
      <c r="E34" s="3"/>
      <c r="F34" s="3"/>
      <c r="G34" s="3"/>
      <c r="H34" s="3"/>
      <c r="I34" s="69">
        <f>_xlfn.STDEV.S(I5:I30)</f>
        <v>0.3230736901705566</v>
      </c>
      <c r="J34" s="46"/>
      <c r="K34" s="3"/>
      <c r="L34" s="3"/>
      <c r="M34" s="3"/>
      <c r="N34" s="3"/>
      <c r="O34" s="9"/>
      <c r="P34" s="9"/>
      <c r="R34" s="55"/>
      <c r="S34" s="3"/>
      <c r="T34" s="3"/>
      <c r="U34" s="3"/>
      <c r="V34" s="3"/>
      <c r="W34" s="3">
        <v>91.8</v>
      </c>
      <c r="X34" s="3"/>
      <c r="Y34" s="54">
        <f>(Y32+BJ32)/2</f>
        <v>0.5802603118164269</v>
      </c>
      <c r="Z34" s="54">
        <f>AVERAGE(Z5:Z30)</f>
        <v>0.06131745725337335</v>
      </c>
      <c r="AA34" s="3"/>
      <c r="AB34" s="3"/>
      <c r="AC34" s="3"/>
      <c r="AD34" s="3"/>
      <c r="AG34" s="7">
        <f>AG31-BR31/AG32</f>
        <v>-1.9903122185171296</v>
      </c>
      <c r="AH34" s="53">
        <f>AVERAGE(AH5:AH30)</f>
        <v>2.2857683464668646</v>
      </c>
      <c r="AI34" s="7"/>
      <c r="AJ34" s="7"/>
      <c r="AK34" s="7"/>
      <c r="AL34" s="7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45">
        <v>1.23</v>
      </c>
      <c r="BC34" s="59">
        <v>0.05</v>
      </c>
      <c r="BD34" s="3"/>
      <c r="BE34" s="3"/>
      <c r="BF34" s="3"/>
      <c r="BG34" s="3"/>
      <c r="BH34" s="3"/>
      <c r="BI34" s="3"/>
      <c r="BJ34" s="59">
        <v>1.3</v>
      </c>
      <c r="BK34" s="59">
        <v>0.08</v>
      </c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10"/>
      <c r="BW34" s="12"/>
      <c r="BX34" s="12"/>
      <c r="BY34" s="12"/>
      <c r="BZ34" s="12"/>
      <c r="CA34" s="12"/>
      <c r="CB34" s="12"/>
      <c r="CC34" s="12"/>
      <c r="CD34" s="12"/>
      <c r="CE34" s="12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ht="14.25">
      <c r="A35" s="3"/>
      <c r="B35" s="3"/>
      <c r="C35" s="3"/>
      <c r="D35" s="3"/>
      <c r="E35" s="3"/>
      <c r="F35" s="3"/>
      <c r="G35" s="3"/>
      <c r="H35" s="3"/>
      <c r="I35" s="69"/>
      <c r="J35" s="3"/>
      <c r="K35" s="3"/>
      <c r="L35" s="3"/>
      <c r="M35" s="9"/>
      <c r="N35" s="9"/>
      <c r="O35" s="9"/>
      <c r="P35" s="9"/>
      <c r="Q35" s="3"/>
      <c r="R35" s="3"/>
      <c r="S35" s="3"/>
      <c r="T35" s="3"/>
      <c r="U35" s="3"/>
      <c r="V35" s="3"/>
      <c r="W35" s="3"/>
      <c r="X35" s="3"/>
      <c r="Y35" s="88" t="s">
        <v>82</v>
      </c>
      <c r="AA35" s="3"/>
      <c r="AB35" s="3"/>
      <c r="AC35" s="3"/>
      <c r="AD35" s="3"/>
      <c r="AH35">
        <f>_xlfn.STDEV.S(AH5:AH30)</f>
        <v>0.4901216672546796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10"/>
      <c r="BW35" s="12"/>
      <c r="BX35" s="12"/>
      <c r="BY35" s="12"/>
      <c r="BZ35" s="12"/>
      <c r="CA35" s="12"/>
      <c r="CB35" s="12"/>
      <c r="CC35" s="12"/>
      <c r="CD35" s="12"/>
      <c r="CE35" s="12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ht="14.25">
      <c r="A36" s="3"/>
      <c r="B36" s="3"/>
      <c r="C36" s="3"/>
      <c r="D36" s="3"/>
      <c r="E36" s="3"/>
      <c r="F36" s="3"/>
      <c r="G36" s="3"/>
      <c r="H36" s="55">
        <v>112.1</v>
      </c>
      <c r="I36" s="69">
        <v>150.2</v>
      </c>
      <c r="J36" s="55">
        <f>746</f>
        <v>746</v>
      </c>
      <c r="K36" s="3">
        <v>100</v>
      </c>
      <c r="L36" s="3"/>
      <c r="M36" s="9"/>
      <c r="N36" s="9"/>
      <c r="O36" s="9"/>
      <c r="P36" s="9"/>
      <c r="Q36" s="6"/>
      <c r="R36" s="6"/>
      <c r="S36" s="3"/>
      <c r="T36" s="3"/>
      <c r="U36" s="3"/>
      <c r="V36" s="3"/>
      <c r="W36" s="3"/>
      <c r="X36" s="3"/>
      <c r="Y36" s="85">
        <f>Y31-BJ31/Y32</f>
        <v>-1.2194844709682768</v>
      </c>
      <c r="Z36" s="45">
        <v>2.35</v>
      </c>
      <c r="AA36" s="3"/>
      <c r="AB36" s="3"/>
      <c r="AC36" s="3"/>
      <c r="AD36" s="3"/>
      <c r="AG36" s="7"/>
      <c r="AH36" s="7"/>
      <c r="AI36" s="58"/>
      <c r="AJ36" s="6"/>
      <c r="AK36" s="6"/>
      <c r="AL36" s="6"/>
      <c r="AM36" s="3"/>
      <c r="AN36" s="3"/>
      <c r="AO36" s="3"/>
      <c r="AP36" s="3"/>
      <c r="AQ36" s="3"/>
      <c r="AR36" s="3"/>
      <c r="AS36" s="3"/>
      <c r="AT36" s="45">
        <v>1.32</v>
      </c>
      <c r="AU36" s="45">
        <v>0.05</v>
      </c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 t="e">
        <f>BJ31-Y31/(BK31+Z31/2)</f>
        <v>#DIV/0!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10"/>
      <c r="BW36" s="12"/>
      <c r="BX36" s="12"/>
      <c r="BY36" s="12"/>
      <c r="BZ36" s="12"/>
      <c r="CA36" s="12"/>
      <c r="CB36" s="12"/>
      <c r="CC36" s="12"/>
      <c r="CD36" s="12"/>
      <c r="CE36" s="12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 ht="14.25">
      <c r="A37" s="3"/>
      <c r="B37" s="3"/>
      <c r="C37" s="3"/>
      <c r="D37" s="3"/>
      <c r="E37" s="3"/>
      <c r="F37" s="3"/>
      <c r="G37" s="3"/>
      <c r="H37" s="3"/>
      <c r="I37" s="69">
        <v>94</v>
      </c>
      <c r="J37" s="3"/>
      <c r="K37" s="3"/>
      <c r="L37" s="3"/>
      <c r="M37" s="9"/>
      <c r="N37" s="9"/>
      <c r="O37" s="9"/>
      <c r="P37" s="9"/>
      <c r="Q37" s="3"/>
      <c r="R37" s="3"/>
      <c r="S37" s="3"/>
      <c r="T37" s="3"/>
      <c r="U37" s="3"/>
      <c r="V37" s="3"/>
      <c r="W37" s="3"/>
      <c r="X37" s="3"/>
      <c r="AA37" s="3"/>
      <c r="AB37" s="3"/>
      <c r="AC37" s="3"/>
      <c r="AD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10"/>
      <c r="BW37" s="12"/>
      <c r="BX37" s="12"/>
      <c r="BY37" s="12"/>
      <c r="BZ37" s="12"/>
      <c r="CA37" s="12"/>
      <c r="CB37" s="12"/>
      <c r="CC37" s="12"/>
      <c r="CD37" s="12"/>
      <c r="CE37" s="12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 ht="14.25">
      <c r="A38" s="9"/>
      <c r="B38" s="9"/>
      <c r="C38" s="9"/>
      <c r="D38" s="9"/>
      <c r="E38" s="9"/>
      <c r="F38" s="9"/>
      <c r="G38" s="9"/>
      <c r="H38" s="9"/>
      <c r="J38" s="9"/>
      <c r="K38" s="9"/>
      <c r="L38" s="9"/>
      <c r="M38" s="9"/>
      <c r="N38" s="9"/>
      <c r="O38" s="9"/>
      <c r="P38" s="9"/>
      <c r="Q38" s="50">
        <v>1.35</v>
      </c>
      <c r="R38" s="56" t="s">
        <v>28</v>
      </c>
      <c r="S38" s="9"/>
      <c r="T38" s="9"/>
      <c r="U38" s="9"/>
      <c r="V38" s="9"/>
      <c r="W38" s="9"/>
      <c r="X38" s="9"/>
      <c r="AA38" s="9"/>
      <c r="AB38" s="9"/>
      <c r="AC38" s="9"/>
      <c r="AD38" s="9"/>
      <c r="AI38" s="9"/>
      <c r="AJ38" s="9"/>
      <c r="AK38" s="9"/>
      <c r="AL38" s="9"/>
      <c r="AM38" s="9"/>
      <c r="AN38" s="9"/>
      <c r="AO38" s="9"/>
      <c r="AP38" s="9"/>
      <c r="AQ38" s="61">
        <v>91.8</v>
      </c>
      <c r="AR38" s="61">
        <v>94</v>
      </c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3"/>
      <c r="BU38" s="3"/>
      <c r="BV38" s="10"/>
      <c r="BW38" s="12"/>
      <c r="BX38" s="12"/>
      <c r="BY38" s="12"/>
      <c r="BZ38" s="12"/>
      <c r="CA38" s="12"/>
      <c r="CB38" s="12"/>
      <c r="CC38" s="12"/>
      <c r="CD38" s="12"/>
      <c r="CE38" s="12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 ht="12">
      <c r="A39" s="9"/>
      <c r="B39" s="9"/>
      <c r="C39" s="9"/>
      <c r="D39" s="9"/>
      <c r="E39" s="9"/>
      <c r="F39" s="9"/>
      <c r="G39" s="9"/>
      <c r="H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AA39" s="9"/>
      <c r="AB39" s="9"/>
      <c r="AC39" s="9"/>
      <c r="AD39" s="9"/>
      <c r="AI39" s="9"/>
      <c r="AJ39" s="9"/>
      <c r="AK39" s="9"/>
      <c r="AL39" s="9"/>
      <c r="AM39" s="9"/>
      <c r="AN39" s="9"/>
      <c r="AO39" s="9"/>
      <c r="AP39" s="9"/>
      <c r="AQ39" s="9"/>
      <c r="AR39" s="9">
        <v>0.97</v>
      </c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 ht="12">
      <c r="A40" s="9"/>
      <c r="B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 ht="12">
      <c r="A41" s="9"/>
      <c r="B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 ht="12">
      <c r="A42" s="9"/>
      <c r="B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 ht="12">
      <c r="A43" s="9"/>
      <c r="B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ht="12">
      <c r="A44" s="9"/>
      <c r="B44" s="9"/>
      <c r="C44" s="9"/>
      <c r="D44" s="9"/>
      <c r="E44" s="9"/>
      <c r="F44" s="9"/>
      <c r="G44" s="9"/>
      <c r="H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ht="12">
      <c r="A45" s="9"/>
      <c r="B45" s="9"/>
      <c r="C45" s="9"/>
      <c r="D45" s="9"/>
      <c r="E45" s="9"/>
      <c r="F45" s="9"/>
      <c r="G45" s="9"/>
      <c r="H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 ht="12">
      <c r="A46" s="9"/>
      <c r="B46" s="9"/>
      <c r="C46" s="9"/>
      <c r="D46" s="9"/>
      <c r="E46" s="9"/>
      <c r="F46" s="9"/>
      <c r="G46" s="9"/>
      <c r="H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ht="12">
      <c r="A47" s="9"/>
      <c r="B47" s="9"/>
      <c r="C47" s="9"/>
      <c r="D47" s="9"/>
      <c r="E47" s="9"/>
      <c r="F47" s="9"/>
      <c r="G47" s="9"/>
      <c r="H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ht="12">
      <c r="A48" s="9"/>
      <c r="B48" s="9"/>
      <c r="C48" s="9"/>
      <c r="D48" s="9"/>
      <c r="E48" s="9"/>
      <c r="F48" s="9"/>
      <c r="G48" s="9"/>
      <c r="H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 ht="12">
      <c r="A49" s="9"/>
      <c r="B49" s="9"/>
      <c r="C49" s="9"/>
      <c r="D49" s="9"/>
      <c r="E49" s="9"/>
      <c r="F49" s="9"/>
      <c r="G49" s="9"/>
      <c r="H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 ht="12">
      <c r="A50" s="9"/>
      <c r="B50" s="9"/>
      <c r="C50" s="9"/>
      <c r="D50" s="9"/>
      <c r="E50" s="9"/>
      <c r="F50" s="9"/>
      <c r="G50" s="9"/>
      <c r="H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 ht="12">
      <c r="A51" s="9"/>
      <c r="B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06" ht="12">
      <c r="A52" s="9"/>
      <c r="B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 ht="12">
      <c r="A53" s="9"/>
      <c r="B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 ht="12">
      <c r="A54" s="9"/>
      <c r="B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84" ht="12">
      <c r="A55" s="9"/>
      <c r="B55" s="9"/>
      <c r="C55" s="9"/>
      <c r="D55" s="9"/>
      <c r="E55" s="9"/>
      <c r="F55" s="9"/>
      <c r="G55" s="9"/>
      <c r="H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spans="1:84" ht="12">
      <c r="A56" s="9"/>
      <c r="B56" s="9"/>
      <c r="C56" s="9"/>
      <c r="D56" s="9"/>
      <c r="E56" s="9"/>
      <c r="F56" s="9"/>
      <c r="G56" s="9"/>
      <c r="H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spans="1:84" ht="12">
      <c r="A57" s="9"/>
      <c r="B57" s="9"/>
      <c r="C57" s="9"/>
      <c r="D57" s="9"/>
      <c r="E57" s="9"/>
      <c r="F57" s="9"/>
      <c r="G57" s="9"/>
      <c r="H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spans="1:84" ht="12">
      <c r="A58" s="9"/>
      <c r="B58" s="9"/>
      <c r="C58" s="9"/>
      <c r="D58" s="9"/>
      <c r="E58" s="9"/>
      <c r="F58" s="9"/>
      <c r="G58" s="9"/>
      <c r="H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ht="12">
      <c r="A59" s="9"/>
      <c r="B59" s="9"/>
      <c r="C59" s="9"/>
      <c r="D59" s="9"/>
      <c r="E59" s="9"/>
      <c r="F59" s="9"/>
      <c r="G59" s="9"/>
      <c r="H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spans="1:84" ht="12">
      <c r="A60" s="9"/>
      <c r="B60" s="9"/>
      <c r="C60" s="9"/>
      <c r="D60" s="9"/>
      <c r="E60" s="9"/>
      <c r="F60" s="9"/>
      <c r="G60" s="9"/>
      <c r="H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spans="1:84" ht="12">
      <c r="A61" s="9"/>
      <c r="B61" s="9"/>
      <c r="C61" s="9"/>
      <c r="D61" s="9"/>
      <c r="E61" s="9"/>
      <c r="F61" s="9"/>
      <c r="G61" s="9"/>
      <c r="H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spans="1:84" ht="12">
      <c r="A62" s="9"/>
      <c r="B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</row>
    <row r="63" spans="1:84" ht="12">
      <c r="A63" s="9"/>
      <c r="B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</row>
    <row r="64" spans="1:84" ht="12">
      <c r="A64" s="9"/>
      <c r="B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</row>
    <row r="65" spans="1:84" ht="12">
      <c r="A65" s="9"/>
      <c r="B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</row>
    <row r="66" spans="1:84" ht="12">
      <c r="A66" s="9"/>
      <c r="B66" s="9"/>
      <c r="C66" s="9"/>
      <c r="D66" s="9"/>
      <c r="E66" s="9"/>
      <c r="F66" s="9"/>
      <c r="G66" s="9"/>
      <c r="H66" s="9"/>
      <c r="J66" s="9"/>
      <c r="K66" s="9"/>
      <c r="L66" s="9"/>
      <c r="M66" s="9"/>
      <c r="N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spans="1:84" ht="12">
      <c r="A67" s="9"/>
      <c r="B67" s="9"/>
      <c r="C67" s="9"/>
      <c r="D67" s="9"/>
      <c r="E67" s="9"/>
      <c r="F67" s="9"/>
      <c r="G67" s="9"/>
      <c r="H67" s="9"/>
      <c r="J67" s="9"/>
      <c r="K67" s="9"/>
      <c r="L67" s="9"/>
      <c r="M67" s="9"/>
      <c r="N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</row>
    <row r="68" spans="1:73" ht="12">
      <c r="A68" s="9"/>
      <c r="B68" s="9"/>
      <c r="C68" s="9"/>
      <c r="D68" s="9"/>
      <c r="E68" s="9"/>
      <c r="F68" s="9"/>
      <c r="G68" s="9"/>
      <c r="H68" s="9"/>
      <c r="J68" s="9"/>
      <c r="K68" s="9"/>
      <c r="L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3" ht="12">
      <c r="A69" s="9"/>
      <c r="B69" s="9"/>
      <c r="C69" s="9"/>
      <c r="D69" s="9"/>
      <c r="E69" s="9"/>
      <c r="F69" s="9"/>
      <c r="G69" s="9"/>
      <c r="H69" s="9"/>
      <c r="J69" s="9"/>
      <c r="K69" s="9"/>
      <c r="L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M69" s="9"/>
      <c r="BP69" s="9"/>
      <c r="BQ69" s="9"/>
      <c r="BR69" s="9"/>
      <c r="BS69" s="9"/>
      <c r="BT69" s="9"/>
      <c r="BU69" s="9"/>
    </row>
    <row r="70" spans="1:73" ht="12">
      <c r="A70" s="9"/>
      <c r="B70" s="9"/>
      <c r="C70" s="9"/>
      <c r="D70" s="9"/>
      <c r="E70" s="9"/>
      <c r="F70" s="9"/>
      <c r="G70" s="9"/>
      <c r="H70" s="9"/>
      <c r="J70" s="9"/>
      <c r="K70" s="9"/>
      <c r="L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M70" s="9"/>
      <c r="BP70" s="9"/>
      <c r="BQ70" s="9"/>
      <c r="BR70" s="9"/>
      <c r="BS70" s="9"/>
      <c r="BT70" s="9"/>
      <c r="BU70" s="9"/>
    </row>
    <row r="71" spans="72:73" ht="12">
      <c r="BT71" s="9"/>
      <c r="BU71" s="9"/>
    </row>
  </sheetData>
  <sheetProtection/>
  <mergeCells count="2">
    <mergeCell ref="AM3:BQ3"/>
    <mergeCell ref="C3:AF3"/>
  </mergeCells>
  <printOptions/>
  <pageMargins left="0.7" right="0.7" top="0.75" bottom="0.75" header="0.3" footer="0.3"/>
  <pageSetup horizontalDpi="600" verticalDpi="600" orientation="portrait" paperSize="9" r:id="rId1"/>
  <ignoredErrors>
    <ignoredError sqref="BU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P67"/>
  <sheetViews>
    <sheetView zoomScale="90" zoomScaleNormal="90" zoomScalePageLayoutView="0" workbookViewId="0" topLeftCell="A26">
      <pane xSplit="1" topLeftCell="AV1" activePane="topRight" state="frozen"/>
      <selection pane="topLeft" activeCell="A1" sqref="A1"/>
      <selection pane="topRight" activeCell="C36" sqref="C36"/>
    </sheetView>
  </sheetViews>
  <sheetFormatPr defaultColWidth="11.421875" defaultRowHeight="12.75"/>
  <cols>
    <col min="1" max="1" width="29.28125" style="0" customWidth="1"/>
    <col min="2" max="5" width="25.140625" style="0" customWidth="1"/>
    <col min="6" max="9" width="29.7109375" style="0" customWidth="1"/>
    <col min="10" max="13" width="25.57421875" style="0" customWidth="1"/>
    <col min="14" max="17" width="29.00390625" style="0" customWidth="1"/>
    <col min="18" max="18" width="29.8515625" style="0" customWidth="1"/>
    <col min="19" max="22" width="24.7109375" style="0" customWidth="1"/>
    <col min="23" max="26" width="23.421875" style="0" customWidth="1"/>
    <col min="27" max="30" width="24.7109375" style="0" customWidth="1"/>
    <col min="31" max="34" width="23.421875" style="0" customWidth="1"/>
  </cols>
  <sheetData>
    <row r="1" spans="1:34" ht="12">
      <c r="A1" s="8"/>
      <c r="B1" s="8"/>
      <c r="C1" s="8"/>
      <c r="D1" s="8"/>
      <c r="E1" s="8"/>
      <c r="F1" s="8"/>
      <c r="G1" s="8"/>
      <c r="H1" s="8"/>
      <c r="I1" s="8"/>
      <c r="J1" s="3"/>
      <c r="K1" s="3"/>
      <c r="L1" s="3"/>
      <c r="M1" s="3"/>
      <c r="N1" s="3"/>
      <c r="O1" s="3"/>
      <c r="P1" s="3"/>
      <c r="Q1" s="3"/>
      <c r="R1" s="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0:45" ht="13.5" customHeight="1">
      <c r="J2" s="14"/>
      <c r="K2" s="14"/>
      <c r="L2" s="14"/>
      <c r="M2" s="14"/>
      <c r="N2" s="14"/>
      <c r="O2" s="14"/>
      <c r="P2" s="14"/>
      <c r="Q2" s="1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68" s="20" customFormat="1" ht="27.75" customHeight="1" thickBot="1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9"/>
      <c r="Q3" s="29"/>
      <c r="S3" s="92" t="s">
        <v>4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29"/>
      <c r="AH3" s="29"/>
      <c r="AI3" s="21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68" ht="20.25" customHeight="1" thickBot="1">
      <c r="A4" s="1" t="s">
        <v>57</v>
      </c>
      <c r="B4" s="15" t="s">
        <v>67</v>
      </c>
      <c r="C4" s="15" t="s">
        <v>68</v>
      </c>
      <c r="D4" s="15" t="s">
        <v>69</v>
      </c>
      <c r="E4" s="15" t="s">
        <v>0</v>
      </c>
      <c r="F4" s="15" t="s">
        <v>58</v>
      </c>
      <c r="G4" s="15" t="s">
        <v>59</v>
      </c>
      <c r="H4" s="15" t="s">
        <v>60</v>
      </c>
      <c r="I4" s="27" t="s">
        <v>0</v>
      </c>
      <c r="J4" s="27" t="s">
        <v>61</v>
      </c>
      <c r="K4" s="27" t="s">
        <v>62</v>
      </c>
      <c r="L4" s="27" t="s">
        <v>63</v>
      </c>
      <c r="M4" s="27" t="s">
        <v>0</v>
      </c>
      <c r="N4" s="27" t="s">
        <v>64</v>
      </c>
      <c r="O4" s="27" t="s">
        <v>65</v>
      </c>
      <c r="P4" s="27" t="s">
        <v>66</v>
      </c>
      <c r="Q4" s="28" t="s">
        <v>0</v>
      </c>
      <c r="R4" s="1" t="s">
        <v>57</v>
      </c>
      <c r="S4" s="15" t="s">
        <v>67</v>
      </c>
      <c r="T4" s="15" t="s">
        <v>68</v>
      </c>
      <c r="U4" s="15" t="s">
        <v>69</v>
      </c>
      <c r="V4" s="15" t="s">
        <v>0</v>
      </c>
      <c r="W4" s="15" t="s">
        <v>58</v>
      </c>
      <c r="X4" s="15" t="s">
        <v>70</v>
      </c>
      <c r="Y4" s="15" t="s">
        <v>60</v>
      </c>
      <c r="Z4" s="27" t="s">
        <v>0</v>
      </c>
      <c r="AA4" s="27" t="s">
        <v>61</v>
      </c>
      <c r="AB4" s="27" t="s">
        <v>62</v>
      </c>
      <c r="AC4" s="27" t="s">
        <v>71</v>
      </c>
      <c r="AD4" s="27" t="s">
        <v>0</v>
      </c>
      <c r="AE4" s="27" t="s">
        <v>64</v>
      </c>
      <c r="AF4" s="27" t="s">
        <v>65</v>
      </c>
      <c r="AG4" s="27" t="s">
        <v>66</v>
      </c>
      <c r="AH4" s="28" t="s">
        <v>0</v>
      </c>
      <c r="AI4" s="3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20.25" customHeight="1" thickBot="1">
      <c r="A5" s="31" t="s">
        <v>30</v>
      </c>
      <c r="B5" s="32">
        <v>41</v>
      </c>
      <c r="C5" s="32">
        <v>42</v>
      </c>
      <c r="D5" s="11">
        <f>AVERAGE(B5:C5)</f>
        <v>41.5</v>
      </c>
      <c r="E5" s="11">
        <f>STDEV(B5:C5)</f>
        <v>0.7071067811865476</v>
      </c>
      <c r="F5" s="32">
        <v>28</v>
      </c>
      <c r="G5" s="32">
        <v>28.5</v>
      </c>
      <c r="H5" s="11">
        <f>AVERAGE(F5:G5)</f>
        <v>28.25</v>
      </c>
      <c r="I5" s="11">
        <f>STDEV(F5:G5)</f>
        <v>0.3535533905932738</v>
      </c>
      <c r="J5" s="32">
        <v>46</v>
      </c>
      <c r="K5" s="32">
        <v>46</v>
      </c>
      <c r="L5" s="11">
        <f>AVERAGE(J5:K5)</f>
        <v>46</v>
      </c>
      <c r="M5" s="11">
        <f>STDEV(J5:K5)</f>
        <v>0</v>
      </c>
      <c r="N5" s="32">
        <v>54</v>
      </c>
      <c r="O5" s="32">
        <v>54</v>
      </c>
      <c r="P5" s="11">
        <f>AVERAGE(N5:O5)</f>
        <v>54</v>
      </c>
      <c r="Q5" s="11">
        <f>STDEV(N5:O5)</f>
        <v>0</v>
      </c>
      <c r="R5" s="31" t="s">
        <v>30</v>
      </c>
      <c r="S5" s="32">
        <v>36</v>
      </c>
      <c r="T5" s="32">
        <v>36</v>
      </c>
      <c r="U5" s="11">
        <f>AVERAGE(S5:T5)</f>
        <v>36</v>
      </c>
      <c r="V5" s="11">
        <f>STDEV(S5:T5)</f>
        <v>0</v>
      </c>
      <c r="W5" s="32">
        <v>30</v>
      </c>
      <c r="X5" s="32">
        <v>31</v>
      </c>
      <c r="Y5" s="11">
        <f>AVERAGE(W5:X5)</f>
        <v>30.5</v>
      </c>
      <c r="Z5" s="11">
        <f>STDEV(W5:X5)</f>
        <v>0.7071067811865476</v>
      </c>
      <c r="AA5" s="32">
        <v>70</v>
      </c>
      <c r="AB5" s="32">
        <v>70</v>
      </c>
      <c r="AC5" s="11">
        <f>AVERAGE(AA5:AB5)</f>
        <v>70</v>
      </c>
      <c r="AD5" s="11">
        <f>STDEV(AA5:AB5)</f>
        <v>0</v>
      </c>
      <c r="AE5" s="32">
        <v>60</v>
      </c>
      <c r="AF5" s="32">
        <v>60</v>
      </c>
      <c r="AG5" s="11">
        <f>AVERAGE(AE5:AF5)</f>
        <v>60</v>
      </c>
      <c r="AH5" s="11">
        <f>STDEV(AE5:AF5)</f>
        <v>0</v>
      </c>
      <c r="AI5" s="3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24.75" customHeight="1" thickBot="1">
      <c r="A6" s="31" t="s">
        <v>31</v>
      </c>
      <c r="B6" s="33">
        <v>22</v>
      </c>
      <c r="C6" s="33">
        <v>22.5</v>
      </c>
      <c r="D6" s="11">
        <f>AVERAGE(B6:C6)</f>
        <v>22.25</v>
      </c>
      <c r="E6" s="11">
        <f aca="true" t="shared" si="0" ref="E6:E30">STDEV(B6:C6)</f>
        <v>0.3535533905932738</v>
      </c>
      <c r="F6" s="33">
        <v>28</v>
      </c>
      <c r="G6" s="33">
        <v>28</v>
      </c>
      <c r="H6" s="11">
        <f aca="true" t="shared" si="1" ref="H6:H30">AVERAGE(F6:G6)</f>
        <v>28</v>
      </c>
      <c r="I6" s="11">
        <f aca="true" t="shared" si="2" ref="I6:I30">STDEV(F6:G6)</f>
        <v>0</v>
      </c>
      <c r="J6" s="32">
        <v>30</v>
      </c>
      <c r="K6" s="32">
        <v>31</v>
      </c>
      <c r="L6" s="11">
        <f aca="true" t="shared" si="3" ref="L6:L30">AVERAGE(J6:K6)</f>
        <v>30.5</v>
      </c>
      <c r="M6" s="11">
        <f aca="true" t="shared" si="4" ref="M6:M30">STDEV(J6:K6)</f>
        <v>0.7071067811865476</v>
      </c>
      <c r="N6" s="32">
        <v>37</v>
      </c>
      <c r="O6" s="32">
        <v>37</v>
      </c>
      <c r="P6" s="11">
        <f aca="true" t="shared" si="5" ref="P6:P30">AVERAGE(N6:O6)</f>
        <v>37</v>
      </c>
      <c r="Q6" s="11">
        <f aca="true" t="shared" si="6" ref="Q6:Q30">STDEV(N6:O6)</f>
        <v>0</v>
      </c>
      <c r="R6" s="31" t="s">
        <v>31</v>
      </c>
      <c r="S6" s="32">
        <v>49</v>
      </c>
      <c r="T6" s="32">
        <v>49</v>
      </c>
      <c r="U6" s="11">
        <f aca="true" t="shared" si="7" ref="U6:U30">AVERAGE(S6:T6)</f>
        <v>49</v>
      </c>
      <c r="V6" s="11">
        <f aca="true" t="shared" si="8" ref="V6:V30">STDEV(S6:T6)</f>
        <v>0</v>
      </c>
      <c r="W6" s="32">
        <v>46</v>
      </c>
      <c r="X6" s="32">
        <v>46</v>
      </c>
      <c r="Y6" s="11">
        <f aca="true" t="shared" si="9" ref="Y6:Y30">AVERAGE(W6:X6)</f>
        <v>46</v>
      </c>
      <c r="Z6" s="11">
        <f aca="true" t="shared" si="10" ref="Z6:Z30">STDEV(W6:X6)</f>
        <v>0</v>
      </c>
      <c r="AA6" s="32">
        <v>38</v>
      </c>
      <c r="AB6" s="32">
        <v>38</v>
      </c>
      <c r="AC6" s="11">
        <f aca="true" t="shared" si="11" ref="AC6:AC30">AVERAGE(AA6:AB6)</f>
        <v>38</v>
      </c>
      <c r="AD6" s="11">
        <f aca="true" t="shared" si="12" ref="AD6:AD30">STDEV(AA6:AB6)</f>
        <v>0</v>
      </c>
      <c r="AE6" s="32">
        <v>46</v>
      </c>
      <c r="AF6" s="32">
        <v>46</v>
      </c>
      <c r="AG6" s="11">
        <f aca="true" t="shared" si="13" ref="AG6:AG30">AVERAGE(AE6:AF6)</f>
        <v>46</v>
      </c>
      <c r="AH6" s="11">
        <f aca="true" t="shared" si="14" ref="AH6:AH30">STDEV(AE6:AF6)</f>
        <v>0</v>
      </c>
      <c r="AI6" s="3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22.5" customHeight="1" thickBot="1">
      <c r="A7" s="31" t="s">
        <v>32</v>
      </c>
      <c r="B7" s="33">
        <v>30</v>
      </c>
      <c r="C7" s="33">
        <v>30</v>
      </c>
      <c r="D7" s="11">
        <f aca="true" t="shared" si="15" ref="D7:D30">AVERAGE(B7:C7)</f>
        <v>30</v>
      </c>
      <c r="E7" s="11">
        <f t="shared" si="0"/>
        <v>0</v>
      </c>
      <c r="F7" s="33">
        <v>24</v>
      </c>
      <c r="G7" s="33">
        <v>25</v>
      </c>
      <c r="H7" s="11">
        <f t="shared" si="1"/>
        <v>24.5</v>
      </c>
      <c r="I7" s="11">
        <f t="shared" si="2"/>
        <v>0.7071067811865476</v>
      </c>
      <c r="J7" s="32">
        <v>48</v>
      </c>
      <c r="K7" s="32">
        <v>48</v>
      </c>
      <c r="L7" s="11">
        <f t="shared" si="3"/>
        <v>48</v>
      </c>
      <c r="M7" s="11">
        <f t="shared" si="4"/>
        <v>0</v>
      </c>
      <c r="N7" s="32">
        <v>46</v>
      </c>
      <c r="O7" s="32">
        <v>46</v>
      </c>
      <c r="P7" s="11">
        <f t="shared" si="5"/>
        <v>46</v>
      </c>
      <c r="Q7" s="11">
        <f t="shared" si="6"/>
        <v>0</v>
      </c>
      <c r="R7" s="31" t="s">
        <v>32</v>
      </c>
      <c r="S7" s="32">
        <v>28</v>
      </c>
      <c r="T7" s="32">
        <v>29</v>
      </c>
      <c r="U7" s="11">
        <f t="shared" si="7"/>
        <v>28.5</v>
      </c>
      <c r="V7" s="11">
        <f t="shared" si="8"/>
        <v>0.7071067811865476</v>
      </c>
      <c r="W7" s="32">
        <v>30</v>
      </c>
      <c r="X7" s="32">
        <v>31</v>
      </c>
      <c r="Y7" s="11">
        <f t="shared" si="9"/>
        <v>30.5</v>
      </c>
      <c r="Z7" s="11">
        <f t="shared" si="10"/>
        <v>0.7071067811865476</v>
      </c>
      <c r="AA7" s="32">
        <v>52</v>
      </c>
      <c r="AB7" s="32">
        <v>52</v>
      </c>
      <c r="AC7" s="11">
        <f t="shared" si="11"/>
        <v>52</v>
      </c>
      <c r="AD7" s="11">
        <f t="shared" si="12"/>
        <v>0</v>
      </c>
      <c r="AE7" s="32">
        <v>50</v>
      </c>
      <c r="AF7" s="32">
        <v>50</v>
      </c>
      <c r="AG7" s="11">
        <f t="shared" si="13"/>
        <v>50</v>
      </c>
      <c r="AH7" s="11">
        <f t="shared" si="14"/>
        <v>0</v>
      </c>
      <c r="AI7" s="3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23.25" customHeight="1" thickBot="1">
      <c r="A8" s="31" t="s">
        <v>33</v>
      </c>
      <c r="B8" s="33">
        <v>36</v>
      </c>
      <c r="C8" s="33">
        <v>36</v>
      </c>
      <c r="D8" s="11">
        <f t="shared" si="15"/>
        <v>36</v>
      </c>
      <c r="E8" s="11">
        <f t="shared" si="0"/>
        <v>0</v>
      </c>
      <c r="F8" s="33">
        <v>36</v>
      </c>
      <c r="G8" s="33">
        <v>37</v>
      </c>
      <c r="H8" s="11">
        <f t="shared" si="1"/>
        <v>36.5</v>
      </c>
      <c r="I8" s="11">
        <f t="shared" si="2"/>
        <v>0.7071067811865476</v>
      </c>
      <c r="J8" s="32">
        <v>39</v>
      </c>
      <c r="K8" s="32">
        <v>39</v>
      </c>
      <c r="L8" s="11">
        <f t="shared" si="3"/>
        <v>39</v>
      </c>
      <c r="M8" s="11">
        <f t="shared" si="4"/>
        <v>0</v>
      </c>
      <c r="N8" s="32">
        <v>30</v>
      </c>
      <c r="O8" s="32">
        <v>31</v>
      </c>
      <c r="P8" s="11">
        <f t="shared" si="5"/>
        <v>30.5</v>
      </c>
      <c r="Q8" s="11">
        <f t="shared" si="6"/>
        <v>0.7071067811865476</v>
      </c>
      <c r="R8" s="31" t="s">
        <v>33</v>
      </c>
      <c r="S8" s="32">
        <v>30</v>
      </c>
      <c r="T8" s="32">
        <v>31</v>
      </c>
      <c r="U8" s="11">
        <f t="shared" si="7"/>
        <v>30.5</v>
      </c>
      <c r="V8" s="11">
        <f t="shared" si="8"/>
        <v>0.7071067811865476</v>
      </c>
      <c r="W8" s="32">
        <v>42</v>
      </c>
      <c r="X8" s="32">
        <v>42</v>
      </c>
      <c r="Y8" s="11">
        <f t="shared" si="9"/>
        <v>42</v>
      </c>
      <c r="Z8" s="11">
        <f t="shared" si="10"/>
        <v>0</v>
      </c>
      <c r="AA8" s="32">
        <v>50</v>
      </c>
      <c r="AB8" s="32">
        <v>50</v>
      </c>
      <c r="AC8" s="11">
        <f t="shared" si="11"/>
        <v>50</v>
      </c>
      <c r="AD8" s="11">
        <f t="shared" si="12"/>
        <v>0</v>
      </c>
      <c r="AE8" s="32">
        <v>36</v>
      </c>
      <c r="AF8" s="32">
        <v>36</v>
      </c>
      <c r="AG8" s="11">
        <f t="shared" si="13"/>
        <v>36</v>
      </c>
      <c r="AH8" s="11">
        <f t="shared" si="14"/>
        <v>0</v>
      </c>
      <c r="AI8" s="3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21.75" customHeight="1" thickBot="1">
      <c r="A9" s="31" t="s">
        <v>34</v>
      </c>
      <c r="B9" s="33">
        <v>52</v>
      </c>
      <c r="C9" s="33">
        <v>53</v>
      </c>
      <c r="D9" s="11">
        <f t="shared" si="15"/>
        <v>52.5</v>
      </c>
      <c r="E9" s="11">
        <f t="shared" si="0"/>
        <v>0.7071067811865476</v>
      </c>
      <c r="F9" s="33">
        <v>60</v>
      </c>
      <c r="G9" s="33">
        <v>60</v>
      </c>
      <c r="H9" s="11">
        <f t="shared" si="1"/>
        <v>60</v>
      </c>
      <c r="I9" s="11">
        <f t="shared" si="2"/>
        <v>0</v>
      </c>
      <c r="J9" s="32">
        <v>40</v>
      </c>
      <c r="K9" s="32">
        <v>40</v>
      </c>
      <c r="L9" s="11">
        <f t="shared" si="3"/>
        <v>40</v>
      </c>
      <c r="M9" s="11">
        <f t="shared" si="4"/>
        <v>0</v>
      </c>
      <c r="N9" s="32">
        <v>18</v>
      </c>
      <c r="O9" s="32">
        <v>20</v>
      </c>
      <c r="P9" s="11">
        <f t="shared" si="5"/>
        <v>19</v>
      </c>
      <c r="Q9" s="11">
        <f t="shared" si="6"/>
        <v>1.4142135623730951</v>
      </c>
      <c r="R9" s="31" t="s">
        <v>34</v>
      </c>
      <c r="S9" s="32">
        <v>64</v>
      </c>
      <c r="T9" s="32">
        <v>64</v>
      </c>
      <c r="U9" s="11">
        <f t="shared" si="7"/>
        <v>64</v>
      </c>
      <c r="V9" s="11">
        <f t="shared" si="8"/>
        <v>0</v>
      </c>
      <c r="W9" s="32">
        <v>60</v>
      </c>
      <c r="X9" s="32">
        <v>60</v>
      </c>
      <c r="Y9" s="11">
        <f t="shared" si="9"/>
        <v>60</v>
      </c>
      <c r="Z9" s="11">
        <f t="shared" si="10"/>
        <v>0</v>
      </c>
      <c r="AA9" s="32">
        <v>44</v>
      </c>
      <c r="AB9" s="32">
        <v>44</v>
      </c>
      <c r="AC9" s="11">
        <f t="shared" si="11"/>
        <v>44</v>
      </c>
      <c r="AD9" s="11">
        <f t="shared" si="12"/>
        <v>0</v>
      </c>
      <c r="AE9" s="32">
        <v>40</v>
      </c>
      <c r="AF9" s="32">
        <v>40</v>
      </c>
      <c r="AG9" s="11">
        <f t="shared" si="13"/>
        <v>40</v>
      </c>
      <c r="AH9" s="11">
        <f t="shared" si="14"/>
        <v>0</v>
      </c>
      <c r="AI9" s="3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22.5" customHeight="1" thickBot="1">
      <c r="A10" s="31" t="s">
        <v>35</v>
      </c>
      <c r="B10" s="33">
        <v>40</v>
      </c>
      <c r="C10" s="33">
        <v>41</v>
      </c>
      <c r="D10" s="11">
        <f t="shared" si="15"/>
        <v>40.5</v>
      </c>
      <c r="E10" s="11">
        <f t="shared" si="0"/>
        <v>0.7071067811865476</v>
      </c>
      <c r="F10" s="33">
        <v>35</v>
      </c>
      <c r="G10" s="33">
        <v>35</v>
      </c>
      <c r="H10" s="11">
        <f t="shared" si="1"/>
        <v>35</v>
      </c>
      <c r="I10" s="11">
        <f t="shared" si="2"/>
        <v>0</v>
      </c>
      <c r="J10" s="32">
        <v>33</v>
      </c>
      <c r="K10" s="32">
        <v>34</v>
      </c>
      <c r="L10" s="11">
        <f t="shared" si="3"/>
        <v>33.5</v>
      </c>
      <c r="M10" s="11">
        <f t="shared" si="4"/>
        <v>0.7071067811865476</v>
      </c>
      <c r="N10" s="32">
        <v>34</v>
      </c>
      <c r="O10" s="32">
        <v>34</v>
      </c>
      <c r="P10" s="11">
        <f t="shared" si="5"/>
        <v>34</v>
      </c>
      <c r="Q10" s="11">
        <f t="shared" si="6"/>
        <v>0</v>
      </c>
      <c r="R10" s="31" t="s">
        <v>35</v>
      </c>
      <c r="S10" s="32">
        <v>44</v>
      </c>
      <c r="T10" s="32">
        <v>44</v>
      </c>
      <c r="U10" s="11">
        <f t="shared" si="7"/>
        <v>44</v>
      </c>
      <c r="V10" s="11">
        <f t="shared" si="8"/>
        <v>0</v>
      </c>
      <c r="W10" s="32">
        <v>40</v>
      </c>
      <c r="X10" s="32">
        <v>40</v>
      </c>
      <c r="Y10" s="11">
        <f t="shared" si="9"/>
        <v>40</v>
      </c>
      <c r="Z10" s="11">
        <f t="shared" si="10"/>
        <v>0</v>
      </c>
      <c r="AA10" s="32">
        <v>42</v>
      </c>
      <c r="AB10" s="32">
        <v>43</v>
      </c>
      <c r="AC10" s="11">
        <f t="shared" si="11"/>
        <v>42.5</v>
      </c>
      <c r="AD10" s="11">
        <f t="shared" si="12"/>
        <v>0.7071067811865476</v>
      </c>
      <c r="AE10" s="32">
        <v>40</v>
      </c>
      <c r="AF10" s="32">
        <v>40</v>
      </c>
      <c r="AG10" s="11">
        <f t="shared" si="13"/>
        <v>40</v>
      </c>
      <c r="AH10" s="11">
        <f t="shared" si="14"/>
        <v>0</v>
      </c>
      <c r="AI10" s="3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24.75" customHeight="1" thickBot="1">
      <c r="A11" s="31" t="s">
        <v>36</v>
      </c>
      <c r="B11" s="33">
        <v>26</v>
      </c>
      <c r="C11" s="33">
        <v>26</v>
      </c>
      <c r="D11" s="11">
        <f t="shared" si="15"/>
        <v>26</v>
      </c>
      <c r="E11" s="11">
        <f t="shared" si="0"/>
        <v>0</v>
      </c>
      <c r="F11" s="33">
        <v>30</v>
      </c>
      <c r="G11" s="33">
        <v>31</v>
      </c>
      <c r="H11" s="11">
        <f t="shared" si="1"/>
        <v>30.5</v>
      </c>
      <c r="I11" s="11">
        <f t="shared" si="2"/>
        <v>0.7071067811865476</v>
      </c>
      <c r="J11" s="32">
        <v>40</v>
      </c>
      <c r="K11" s="32">
        <v>40</v>
      </c>
      <c r="L11" s="11">
        <f t="shared" si="3"/>
        <v>40</v>
      </c>
      <c r="M11" s="11">
        <f t="shared" si="4"/>
        <v>0</v>
      </c>
      <c r="N11" s="32">
        <v>40</v>
      </c>
      <c r="O11" s="32">
        <v>40</v>
      </c>
      <c r="P11" s="11">
        <f t="shared" si="5"/>
        <v>40</v>
      </c>
      <c r="Q11" s="11">
        <f t="shared" si="6"/>
        <v>0</v>
      </c>
      <c r="R11" s="31" t="s">
        <v>36</v>
      </c>
      <c r="S11" s="32">
        <v>14</v>
      </c>
      <c r="T11" s="32">
        <v>15</v>
      </c>
      <c r="U11" s="11">
        <f t="shared" si="7"/>
        <v>14.5</v>
      </c>
      <c r="V11" s="11">
        <f t="shared" si="8"/>
        <v>0.7071067811865476</v>
      </c>
      <c r="W11" s="32">
        <v>24</v>
      </c>
      <c r="X11" s="32">
        <v>25</v>
      </c>
      <c r="Y11" s="11">
        <f t="shared" si="9"/>
        <v>24.5</v>
      </c>
      <c r="Z11" s="11">
        <f t="shared" si="10"/>
        <v>0.7071067811865476</v>
      </c>
      <c r="AA11" s="32">
        <v>40</v>
      </c>
      <c r="AB11" s="32">
        <v>41</v>
      </c>
      <c r="AC11" s="11">
        <f t="shared" si="11"/>
        <v>40.5</v>
      </c>
      <c r="AD11" s="11">
        <f t="shared" si="12"/>
        <v>0.7071067811865476</v>
      </c>
      <c r="AE11" s="32">
        <v>36</v>
      </c>
      <c r="AF11" s="32">
        <v>37</v>
      </c>
      <c r="AG11" s="11">
        <f t="shared" si="13"/>
        <v>36.5</v>
      </c>
      <c r="AH11" s="11">
        <f t="shared" si="14"/>
        <v>0.7071067811865476</v>
      </c>
      <c r="AI11" s="10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24.75" customHeight="1" thickBot="1">
      <c r="A12" s="31" t="s">
        <v>37</v>
      </c>
      <c r="B12" s="33">
        <v>30</v>
      </c>
      <c r="C12" s="33">
        <v>31</v>
      </c>
      <c r="D12" s="11">
        <f t="shared" si="15"/>
        <v>30.5</v>
      </c>
      <c r="E12" s="11">
        <f t="shared" si="0"/>
        <v>0.7071067811865476</v>
      </c>
      <c r="F12" s="33">
        <v>29</v>
      </c>
      <c r="G12" s="33">
        <v>30</v>
      </c>
      <c r="H12" s="11">
        <f t="shared" si="1"/>
        <v>29.5</v>
      </c>
      <c r="I12" s="11">
        <f t="shared" si="2"/>
        <v>0.7071067811865476</v>
      </c>
      <c r="J12" s="32">
        <v>22</v>
      </c>
      <c r="K12" s="32">
        <v>23</v>
      </c>
      <c r="L12" s="11">
        <f t="shared" si="3"/>
        <v>22.5</v>
      </c>
      <c r="M12" s="11">
        <f t="shared" si="4"/>
        <v>0.7071067811865476</v>
      </c>
      <c r="N12" s="32">
        <v>40</v>
      </c>
      <c r="O12" s="32">
        <v>40</v>
      </c>
      <c r="P12" s="11">
        <f t="shared" si="5"/>
        <v>40</v>
      </c>
      <c r="Q12" s="11">
        <f t="shared" si="6"/>
        <v>0</v>
      </c>
      <c r="R12" s="31" t="s">
        <v>37</v>
      </c>
      <c r="S12" s="32">
        <v>30</v>
      </c>
      <c r="T12" s="32">
        <v>30</v>
      </c>
      <c r="U12" s="11">
        <f t="shared" si="7"/>
        <v>30</v>
      </c>
      <c r="V12" s="11">
        <f t="shared" si="8"/>
        <v>0</v>
      </c>
      <c r="W12" s="32">
        <v>28</v>
      </c>
      <c r="X12" s="32">
        <v>28</v>
      </c>
      <c r="Y12" s="11">
        <f t="shared" si="9"/>
        <v>28</v>
      </c>
      <c r="Z12" s="11">
        <f t="shared" si="10"/>
        <v>0</v>
      </c>
      <c r="AA12" s="32">
        <v>39</v>
      </c>
      <c r="AB12" s="32">
        <v>39</v>
      </c>
      <c r="AC12" s="11">
        <f t="shared" si="11"/>
        <v>39</v>
      </c>
      <c r="AD12" s="11">
        <f t="shared" si="12"/>
        <v>0</v>
      </c>
      <c r="AE12" s="32">
        <v>42</v>
      </c>
      <c r="AF12" s="32">
        <v>42</v>
      </c>
      <c r="AG12" s="11">
        <f t="shared" si="13"/>
        <v>42</v>
      </c>
      <c r="AH12" s="11">
        <f t="shared" si="14"/>
        <v>0</v>
      </c>
      <c r="AI12" s="10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24.75" customHeight="1" thickBot="1">
      <c r="A13" s="31" t="s">
        <v>38</v>
      </c>
      <c r="B13" s="33">
        <v>33</v>
      </c>
      <c r="C13" s="33">
        <v>33</v>
      </c>
      <c r="D13" s="11">
        <f t="shared" si="15"/>
        <v>33</v>
      </c>
      <c r="E13" s="11">
        <f t="shared" si="0"/>
        <v>0</v>
      </c>
      <c r="F13" s="33">
        <v>31</v>
      </c>
      <c r="G13" s="33">
        <v>30</v>
      </c>
      <c r="H13" s="11">
        <f t="shared" si="1"/>
        <v>30.5</v>
      </c>
      <c r="I13" s="11">
        <f t="shared" si="2"/>
        <v>0.7071067811865476</v>
      </c>
      <c r="J13" s="32">
        <v>44</v>
      </c>
      <c r="K13" s="32">
        <v>44</v>
      </c>
      <c r="L13" s="11">
        <f t="shared" si="3"/>
        <v>44</v>
      </c>
      <c r="M13" s="11">
        <f t="shared" si="4"/>
        <v>0</v>
      </c>
      <c r="N13" s="32">
        <v>24</v>
      </c>
      <c r="O13" s="32">
        <v>25</v>
      </c>
      <c r="P13" s="11">
        <f t="shared" si="5"/>
        <v>24.5</v>
      </c>
      <c r="Q13" s="11">
        <f t="shared" si="6"/>
        <v>0.7071067811865476</v>
      </c>
      <c r="R13" s="31" t="s">
        <v>38</v>
      </c>
      <c r="S13" s="32">
        <v>42</v>
      </c>
      <c r="T13" s="32">
        <v>42</v>
      </c>
      <c r="U13" s="11">
        <f t="shared" si="7"/>
        <v>42</v>
      </c>
      <c r="V13" s="11">
        <f t="shared" si="8"/>
        <v>0</v>
      </c>
      <c r="W13" s="32">
        <v>38</v>
      </c>
      <c r="X13" s="32">
        <v>38</v>
      </c>
      <c r="Y13" s="11">
        <f t="shared" si="9"/>
        <v>38</v>
      </c>
      <c r="Z13" s="11">
        <f t="shared" si="10"/>
        <v>0</v>
      </c>
      <c r="AA13" s="32">
        <v>50</v>
      </c>
      <c r="AB13" s="32">
        <v>50</v>
      </c>
      <c r="AC13" s="11">
        <f t="shared" si="11"/>
        <v>50</v>
      </c>
      <c r="AD13" s="11">
        <f t="shared" si="12"/>
        <v>0</v>
      </c>
      <c r="AE13" s="32">
        <v>48</v>
      </c>
      <c r="AF13" s="32">
        <v>48</v>
      </c>
      <c r="AG13" s="11">
        <f t="shared" si="13"/>
        <v>48</v>
      </c>
      <c r="AH13" s="11">
        <f t="shared" si="14"/>
        <v>0</v>
      </c>
      <c r="AI13" s="10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24.75" customHeight="1" thickBot="1">
      <c r="A14" s="31" t="s">
        <v>39</v>
      </c>
      <c r="B14" s="33">
        <v>32</v>
      </c>
      <c r="C14" s="33">
        <v>33</v>
      </c>
      <c r="D14" s="11">
        <f t="shared" si="15"/>
        <v>32.5</v>
      </c>
      <c r="E14" s="11">
        <f t="shared" si="0"/>
        <v>0.7071067811865476</v>
      </c>
      <c r="F14" s="33">
        <v>28</v>
      </c>
      <c r="G14" s="33">
        <v>29</v>
      </c>
      <c r="H14" s="11">
        <f t="shared" si="1"/>
        <v>28.5</v>
      </c>
      <c r="I14" s="11">
        <f t="shared" si="2"/>
        <v>0.7071067811865476</v>
      </c>
      <c r="J14" s="32">
        <v>50</v>
      </c>
      <c r="K14" s="32">
        <v>51</v>
      </c>
      <c r="L14" s="11">
        <f t="shared" si="3"/>
        <v>50.5</v>
      </c>
      <c r="M14" s="11">
        <f t="shared" si="4"/>
        <v>0.7071067811865476</v>
      </c>
      <c r="N14" s="32">
        <v>56</v>
      </c>
      <c r="O14" s="32">
        <v>56</v>
      </c>
      <c r="P14" s="11">
        <f t="shared" si="5"/>
        <v>56</v>
      </c>
      <c r="Q14" s="11">
        <f t="shared" si="6"/>
        <v>0</v>
      </c>
      <c r="R14" s="31" t="s">
        <v>39</v>
      </c>
      <c r="S14" s="32">
        <v>36</v>
      </c>
      <c r="T14" s="32">
        <v>37</v>
      </c>
      <c r="U14" s="11">
        <f t="shared" si="7"/>
        <v>36.5</v>
      </c>
      <c r="V14" s="11">
        <f t="shared" si="8"/>
        <v>0.7071067811865476</v>
      </c>
      <c r="W14" s="32">
        <v>20</v>
      </c>
      <c r="X14" s="32">
        <v>21</v>
      </c>
      <c r="Y14" s="11">
        <f t="shared" si="9"/>
        <v>20.5</v>
      </c>
      <c r="Z14" s="11">
        <f t="shared" si="10"/>
        <v>0.7071067811865476</v>
      </c>
      <c r="AA14" s="32">
        <v>50</v>
      </c>
      <c r="AB14" s="32">
        <v>50</v>
      </c>
      <c r="AC14" s="11">
        <f t="shared" si="11"/>
        <v>50</v>
      </c>
      <c r="AD14" s="11">
        <f t="shared" si="12"/>
        <v>0</v>
      </c>
      <c r="AE14" s="32">
        <v>59</v>
      </c>
      <c r="AF14" s="32">
        <v>59</v>
      </c>
      <c r="AG14" s="11">
        <f t="shared" si="13"/>
        <v>59</v>
      </c>
      <c r="AH14" s="11">
        <f t="shared" si="14"/>
        <v>0</v>
      </c>
      <c r="AI14" s="10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24.75" customHeight="1" thickBot="1">
      <c r="A15" s="31" t="s">
        <v>40</v>
      </c>
      <c r="B15" s="33">
        <v>39</v>
      </c>
      <c r="C15" s="33">
        <v>40</v>
      </c>
      <c r="D15" s="11">
        <f t="shared" si="15"/>
        <v>39.5</v>
      </c>
      <c r="E15" s="11">
        <f t="shared" si="0"/>
        <v>0.7071067811865476</v>
      </c>
      <c r="F15" s="33">
        <v>45</v>
      </c>
      <c r="G15" s="33">
        <v>45</v>
      </c>
      <c r="H15" s="11">
        <f t="shared" si="1"/>
        <v>45</v>
      </c>
      <c r="I15" s="11">
        <f t="shared" si="2"/>
        <v>0</v>
      </c>
      <c r="J15" s="32">
        <v>40</v>
      </c>
      <c r="K15" s="32">
        <v>41</v>
      </c>
      <c r="L15" s="11">
        <f t="shared" si="3"/>
        <v>40.5</v>
      </c>
      <c r="M15" s="11">
        <f t="shared" si="4"/>
        <v>0.7071067811865476</v>
      </c>
      <c r="N15" s="32">
        <v>54</v>
      </c>
      <c r="O15" s="32">
        <v>54</v>
      </c>
      <c r="P15" s="11">
        <f t="shared" si="5"/>
        <v>54</v>
      </c>
      <c r="Q15" s="11">
        <f t="shared" si="6"/>
        <v>0</v>
      </c>
      <c r="R15" s="31" t="s">
        <v>40</v>
      </c>
      <c r="S15" s="32">
        <v>40</v>
      </c>
      <c r="T15" s="32">
        <v>40</v>
      </c>
      <c r="U15" s="11">
        <f t="shared" si="7"/>
        <v>40</v>
      </c>
      <c r="V15" s="11">
        <f t="shared" si="8"/>
        <v>0</v>
      </c>
      <c r="W15" s="32">
        <v>36</v>
      </c>
      <c r="X15" s="32">
        <v>38</v>
      </c>
      <c r="Y15" s="11">
        <f t="shared" si="9"/>
        <v>37</v>
      </c>
      <c r="Z15" s="11">
        <f t="shared" si="10"/>
        <v>1.4142135623730951</v>
      </c>
      <c r="AA15" s="32">
        <v>40</v>
      </c>
      <c r="AB15" s="32">
        <v>41</v>
      </c>
      <c r="AC15" s="11">
        <f t="shared" si="11"/>
        <v>40.5</v>
      </c>
      <c r="AD15" s="11">
        <f t="shared" si="12"/>
        <v>0.7071067811865476</v>
      </c>
      <c r="AE15" s="32">
        <v>50</v>
      </c>
      <c r="AF15" s="32">
        <v>50</v>
      </c>
      <c r="AG15" s="11">
        <f t="shared" si="13"/>
        <v>50</v>
      </c>
      <c r="AH15" s="11">
        <f t="shared" si="14"/>
        <v>0</v>
      </c>
      <c r="AI15" s="10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24.75" customHeight="1" thickBot="1">
      <c r="A16" s="31" t="s">
        <v>41</v>
      </c>
      <c r="B16" s="33">
        <v>50</v>
      </c>
      <c r="C16" s="33">
        <v>50</v>
      </c>
      <c r="D16" s="11">
        <f t="shared" si="15"/>
        <v>50</v>
      </c>
      <c r="E16" s="11">
        <f t="shared" si="0"/>
        <v>0</v>
      </c>
      <c r="F16" s="33">
        <v>51</v>
      </c>
      <c r="G16" s="33">
        <v>51</v>
      </c>
      <c r="H16" s="11">
        <f t="shared" si="1"/>
        <v>51</v>
      </c>
      <c r="I16" s="11">
        <f t="shared" si="2"/>
        <v>0</v>
      </c>
      <c r="J16" s="32">
        <v>60</v>
      </c>
      <c r="K16" s="32">
        <v>60</v>
      </c>
      <c r="L16" s="11">
        <f t="shared" si="3"/>
        <v>60</v>
      </c>
      <c r="M16" s="11">
        <f t="shared" si="4"/>
        <v>0</v>
      </c>
      <c r="N16" s="32">
        <v>60</v>
      </c>
      <c r="O16" s="32">
        <v>60</v>
      </c>
      <c r="P16" s="11">
        <f t="shared" si="5"/>
        <v>60</v>
      </c>
      <c r="Q16" s="11">
        <f t="shared" si="6"/>
        <v>0</v>
      </c>
      <c r="R16" s="31" t="s">
        <v>41</v>
      </c>
      <c r="S16" s="32">
        <v>30</v>
      </c>
      <c r="T16" s="32">
        <v>31</v>
      </c>
      <c r="U16" s="11">
        <f t="shared" si="7"/>
        <v>30.5</v>
      </c>
      <c r="V16" s="11">
        <f t="shared" si="8"/>
        <v>0.7071067811865476</v>
      </c>
      <c r="W16" s="32">
        <v>37</v>
      </c>
      <c r="X16" s="32">
        <v>37</v>
      </c>
      <c r="Y16" s="11">
        <f t="shared" si="9"/>
        <v>37</v>
      </c>
      <c r="Z16" s="11">
        <f t="shared" si="10"/>
        <v>0</v>
      </c>
      <c r="AA16" s="32">
        <v>60</v>
      </c>
      <c r="AB16" s="32">
        <v>60</v>
      </c>
      <c r="AC16" s="11">
        <f t="shared" si="11"/>
        <v>60</v>
      </c>
      <c r="AD16" s="11">
        <f t="shared" si="12"/>
        <v>0</v>
      </c>
      <c r="AE16" s="32">
        <v>61</v>
      </c>
      <c r="AF16" s="32">
        <v>61</v>
      </c>
      <c r="AG16" s="11">
        <f t="shared" si="13"/>
        <v>61</v>
      </c>
      <c r="AH16" s="11">
        <f t="shared" si="14"/>
        <v>0</v>
      </c>
      <c r="AI16" s="10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24.75" customHeight="1" thickBot="1">
      <c r="A17" s="31" t="s">
        <v>42</v>
      </c>
      <c r="B17" s="33">
        <v>30</v>
      </c>
      <c r="C17" s="33">
        <v>30</v>
      </c>
      <c r="D17" s="11">
        <f t="shared" si="15"/>
        <v>30</v>
      </c>
      <c r="E17" s="11">
        <f t="shared" si="0"/>
        <v>0</v>
      </c>
      <c r="F17" s="33">
        <v>30</v>
      </c>
      <c r="G17" s="33">
        <v>32</v>
      </c>
      <c r="H17" s="11">
        <f t="shared" si="1"/>
        <v>31</v>
      </c>
      <c r="I17" s="11">
        <f t="shared" si="2"/>
        <v>1.4142135623730951</v>
      </c>
      <c r="J17" s="32">
        <v>60</v>
      </c>
      <c r="K17" s="32">
        <v>65</v>
      </c>
      <c r="L17" s="11">
        <f t="shared" si="3"/>
        <v>62.5</v>
      </c>
      <c r="M17" s="11">
        <f t="shared" si="4"/>
        <v>3.5355339059327378</v>
      </c>
      <c r="N17" s="32">
        <v>50</v>
      </c>
      <c r="O17" s="32">
        <v>53</v>
      </c>
      <c r="P17" s="11">
        <f t="shared" si="5"/>
        <v>51.5</v>
      </c>
      <c r="Q17" s="11">
        <f t="shared" si="6"/>
        <v>2.1213203435596424</v>
      </c>
      <c r="R17" s="31" t="s">
        <v>42</v>
      </c>
      <c r="S17" s="32">
        <v>33</v>
      </c>
      <c r="T17" s="32">
        <v>35</v>
      </c>
      <c r="U17" s="11">
        <f t="shared" si="7"/>
        <v>34</v>
      </c>
      <c r="V17" s="11">
        <f t="shared" si="8"/>
        <v>1.4142135623730951</v>
      </c>
      <c r="W17" s="32">
        <v>28</v>
      </c>
      <c r="X17" s="32">
        <v>29</v>
      </c>
      <c r="Y17" s="11">
        <f t="shared" si="9"/>
        <v>28.5</v>
      </c>
      <c r="Z17" s="11">
        <f t="shared" si="10"/>
        <v>0.7071067811865476</v>
      </c>
      <c r="AA17" s="32">
        <v>48</v>
      </c>
      <c r="AB17" s="32">
        <v>49</v>
      </c>
      <c r="AC17" s="11">
        <f t="shared" si="11"/>
        <v>48.5</v>
      </c>
      <c r="AD17" s="11">
        <f t="shared" si="12"/>
        <v>0.7071067811865476</v>
      </c>
      <c r="AE17" s="32">
        <v>62</v>
      </c>
      <c r="AF17" s="32">
        <v>62</v>
      </c>
      <c r="AG17" s="11">
        <f t="shared" si="13"/>
        <v>62</v>
      </c>
      <c r="AH17" s="11">
        <f t="shared" si="14"/>
        <v>0</v>
      </c>
      <c r="AI17" s="10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24.75" customHeight="1" thickBot="1">
      <c r="A18" s="31" t="s">
        <v>43</v>
      </c>
      <c r="B18" s="33">
        <v>30</v>
      </c>
      <c r="C18" s="33">
        <v>35</v>
      </c>
      <c r="D18" s="11">
        <f t="shared" si="15"/>
        <v>32.5</v>
      </c>
      <c r="E18" s="11">
        <f t="shared" si="0"/>
        <v>3.5355339059327378</v>
      </c>
      <c r="F18" s="33">
        <v>20</v>
      </c>
      <c r="G18" s="33">
        <v>25</v>
      </c>
      <c r="H18" s="11">
        <f t="shared" si="1"/>
        <v>22.5</v>
      </c>
      <c r="I18" s="11">
        <f t="shared" si="2"/>
        <v>3.5355339059327378</v>
      </c>
      <c r="J18" s="32">
        <v>60</v>
      </c>
      <c r="K18" s="32">
        <v>60</v>
      </c>
      <c r="L18" s="11">
        <f t="shared" si="3"/>
        <v>60</v>
      </c>
      <c r="M18" s="11">
        <f t="shared" si="4"/>
        <v>0</v>
      </c>
      <c r="N18" s="32">
        <v>60</v>
      </c>
      <c r="O18" s="32">
        <v>65</v>
      </c>
      <c r="P18" s="11">
        <f t="shared" si="5"/>
        <v>62.5</v>
      </c>
      <c r="Q18" s="11">
        <f t="shared" si="6"/>
        <v>3.5355339059327378</v>
      </c>
      <c r="R18" s="31" t="s">
        <v>43</v>
      </c>
      <c r="S18" s="32">
        <v>33</v>
      </c>
      <c r="T18" s="32">
        <v>33</v>
      </c>
      <c r="U18" s="11">
        <f t="shared" si="7"/>
        <v>33</v>
      </c>
      <c r="V18" s="11">
        <f t="shared" si="8"/>
        <v>0</v>
      </c>
      <c r="W18" s="32">
        <v>21</v>
      </c>
      <c r="X18" s="32">
        <v>25</v>
      </c>
      <c r="Y18" s="11">
        <f t="shared" si="9"/>
        <v>23</v>
      </c>
      <c r="Z18" s="11">
        <f t="shared" si="10"/>
        <v>2.8284271247461903</v>
      </c>
      <c r="AA18" s="32">
        <v>42</v>
      </c>
      <c r="AB18" s="32">
        <v>43</v>
      </c>
      <c r="AC18" s="11">
        <f t="shared" si="11"/>
        <v>42.5</v>
      </c>
      <c r="AD18" s="11">
        <f t="shared" si="12"/>
        <v>0.7071067811865476</v>
      </c>
      <c r="AE18" s="32">
        <v>52</v>
      </c>
      <c r="AF18" s="32">
        <v>53</v>
      </c>
      <c r="AG18" s="11">
        <f t="shared" si="13"/>
        <v>52.5</v>
      </c>
      <c r="AH18" s="11">
        <f t="shared" si="14"/>
        <v>0.7071067811865476</v>
      </c>
      <c r="AI18" s="10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24.75" customHeight="1" thickBot="1">
      <c r="A19" s="31" t="s">
        <v>44</v>
      </c>
      <c r="B19" s="33">
        <v>61</v>
      </c>
      <c r="C19" s="33">
        <v>62</v>
      </c>
      <c r="D19" s="11">
        <f t="shared" si="15"/>
        <v>61.5</v>
      </c>
      <c r="E19" s="11">
        <f t="shared" si="0"/>
        <v>0.7071067811865476</v>
      </c>
      <c r="F19" s="33">
        <v>52</v>
      </c>
      <c r="G19" s="33">
        <v>51</v>
      </c>
      <c r="H19" s="11">
        <f t="shared" si="1"/>
        <v>51.5</v>
      </c>
      <c r="I19" s="11">
        <f t="shared" si="2"/>
        <v>0.7071067811865476</v>
      </c>
      <c r="J19" s="32">
        <v>50</v>
      </c>
      <c r="K19" s="32">
        <v>50</v>
      </c>
      <c r="L19" s="11">
        <f t="shared" si="3"/>
        <v>50</v>
      </c>
      <c r="M19" s="11">
        <f t="shared" si="4"/>
        <v>0</v>
      </c>
      <c r="N19" s="32">
        <v>62</v>
      </c>
      <c r="O19" s="32">
        <v>63</v>
      </c>
      <c r="P19" s="11">
        <f t="shared" si="5"/>
        <v>62.5</v>
      </c>
      <c r="Q19" s="11">
        <f t="shared" si="6"/>
        <v>0.7071067811865476</v>
      </c>
      <c r="R19" s="31" t="s">
        <v>44</v>
      </c>
      <c r="S19" s="32">
        <v>55</v>
      </c>
      <c r="T19" s="32">
        <v>59</v>
      </c>
      <c r="U19" s="11">
        <f t="shared" si="7"/>
        <v>57</v>
      </c>
      <c r="V19" s="11">
        <f t="shared" si="8"/>
        <v>2.8284271247461903</v>
      </c>
      <c r="W19" s="32">
        <v>50</v>
      </c>
      <c r="X19" s="32">
        <v>51</v>
      </c>
      <c r="Y19" s="11">
        <f t="shared" si="9"/>
        <v>50.5</v>
      </c>
      <c r="Z19" s="11">
        <f t="shared" si="10"/>
        <v>0.7071067811865476</v>
      </c>
      <c r="AA19" s="32">
        <v>40</v>
      </c>
      <c r="AB19" s="32">
        <v>39</v>
      </c>
      <c r="AC19" s="11">
        <f t="shared" si="11"/>
        <v>39.5</v>
      </c>
      <c r="AD19" s="11">
        <f t="shared" si="12"/>
        <v>0.7071067811865476</v>
      </c>
      <c r="AE19" s="32">
        <v>60</v>
      </c>
      <c r="AF19" s="32">
        <v>50</v>
      </c>
      <c r="AG19" s="11">
        <f t="shared" si="13"/>
        <v>55</v>
      </c>
      <c r="AH19" s="11">
        <f t="shared" si="14"/>
        <v>7.0710678118654755</v>
      </c>
      <c r="AI19" s="10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24.75" customHeight="1" thickBot="1">
      <c r="A20" s="31" t="s">
        <v>45</v>
      </c>
      <c r="B20" s="33">
        <v>40</v>
      </c>
      <c r="C20" s="33">
        <v>45</v>
      </c>
      <c r="D20" s="11">
        <f t="shared" si="15"/>
        <v>42.5</v>
      </c>
      <c r="E20" s="11">
        <f t="shared" si="0"/>
        <v>3.5355339059327378</v>
      </c>
      <c r="F20" s="33">
        <v>40</v>
      </c>
      <c r="G20" s="33">
        <v>38</v>
      </c>
      <c r="H20" s="11">
        <f t="shared" si="1"/>
        <v>39</v>
      </c>
      <c r="I20" s="11">
        <f t="shared" si="2"/>
        <v>1.4142135623730951</v>
      </c>
      <c r="J20" s="32">
        <v>60</v>
      </c>
      <c r="K20" s="32">
        <v>62</v>
      </c>
      <c r="L20" s="11">
        <f t="shared" si="3"/>
        <v>61</v>
      </c>
      <c r="M20" s="11">
        <f t="shared" si="4"/>
        <v>1.4142135623730951</v>
      </c>
      <c r="N20" s="32">
        <v>55</v>
      </c>
      <c r="O20" s="32">
        <v>60</v>
      </c>
      <c r="P20" s="11">
        <f t="shared" si="5"/>
        <v>57.5</v>
      </c>
      <c r="Q20" s="11">
        <f t="shared" si="6"/>
        <v>3.5355339059327378</v>
      </c>
      <c r="R20" s="31" t="s">
        <v>45</v>
      </c>
      <c r="S20" s="32">
        <v>30</v>
      </c>
      <c r="T20" s="32">
        <v>30</v>
      </c>
      <c r="U20" s="11">
        <f t="shared" si="7"/>
        <v>30</v>
      </c>
      <c r="V20" s="11">
        <f t="shared" si="8"/>
        <v>0</v>
      </c>
      <c r="W20" s="32">
        <v>30</v>
      </c>
      <c r="X20" s="32">
        <v>30</v>
      </c>
      <c r="Y20" s="11">
        <f t="shared" si="9"/>
        <v>30</v>
      </c>
      <c r="Z20" s="11">
        <f t="shared" si="10"/>
        <v>0</v>
      </c>
      <c r="AA20" s="32">
        <v>41</v>
      </c>
      <c r="AB20" s="32">
        <v>41</v>
      </c>
      <c r="AC20" s="11">
        <f t="shared" si="11"/>
        <v>41</v>
      </c>
      <c r="AD20" s="11">
        <f t="shared" si="12"/>
        <v>0</v>
      </c>
      <c r="AE20" s="32">
        <v>49</v>
      </c>
      <c r="AF20" s="32">
        <v>45</v>
      </c>
      <c r="AG20" s="11">
        <f t="shared" si="13"/>
        <v>47</v>
      </c>
      <c r="AH20" s="11">
        <f t="shared" si="14"/>
        <v>2.8284271247461903</v>
      </c>
      <c r="AI20" s="10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24.75" customHeight="1" thickBot="1">
      <c r="A21" s="31" t="s">
        <v>46</v>
      </c>
      <c r="B21" s="33">
        <v>45</v>
      </c>
      <c r="C21" s="33">
        <v>43</v>
      </c>
      <c r="D21" s="11">
        <f t="shared" si="15"/>
        <v>44</v>
      </c>
      <c r="E21" s="11">
        <f t="shared" si="0"/>
        <v>1.4142135623730951</v>
      </c>
      <c r="F21" s="33">
        <v>50</v>
      </c>
      <c r="G21" s="33">
        <v>45</v>
      </c>
      <c r="H21" s="11">
        <f t="shared" si="1"/>
        <v>47.5</v>
      </c>
      <c r="I21" s="11">
        <f t="shared" si="2"/>
        <v>3.5355339059327378</v>
      </c>
      <c r="J21" s="32">
        <v>50</v>
      </c>
      <c r="K21" s="32">
        <v>51</v>
      </c>
      <c r="L21" s="11">
        <f t="shared" si="3"/>
        <v>50.5</v>
      </c>
      <c r="M21" s="11">
        <f t="shared" si="4"/>
        <v>0.7071067811865476</v>
      </c>
      <c r="N21" s="32">
        <v>60</v>
      </c>
      <c r="O21" s="32">
        <v>70</v>
      </c>
      <c r="P21" s="11">
        <f t="shared" si="5"/>
        <v>65</v>
      </c>
      <c r="Q21" s="11">
        <f t="shared" si="6"/>
        <v>7.0710678118654755</v>
      </c>
      <c r="R21" s="31" t="s">
        <v>46</v>
      </c>
      <c r="S21" s="32">
        <v>43</v>
      </c>
      <c r="T21" s="32">
        <v>45</v>
      </c>
      <c r="U21" s="11">
        <f t="shared" si="7"/>
        <v>44</v>
      </c>
      <c r="V21" s="11">
        <f t="shared" si="8"/>
        <v>1.4142135623730951</v>
      </c>
      <c r="W21" s="32">
        <v>41</v>
      </c>
      <c r="X21" s="32">
        <v>41</v>
      </c>
      <c r="Y21" s="11">
        <f t="shared" si="9"/>
        <v>41</v>
      </c>
      <c r="Z21" s="11">
        <f t="shared" si="10"/>
        <v>0</v>
      </c>
      <c r="AA21" s="32">
        <v>35</v>
      </c>
      <c r="AB21" s="32">
        <v>33</v>
      </c>
      <c r="AC21" s="11">
        <f t="shared" si="11"/>
        <v>34</v>
      </c>
      <c r="AD21" s="11">
        <f t="shared" si="12"/>
        <v>1.4142135623730951</v>
      </c>
      <c r="AE21" s="32">
        <v>43</v>
      </c>
      <c r="AF21" s="32">
        <v>47</v>
      </c>
      <c r="AG21" s="11">
        <f t="shared" si="13"/>
        <v>45</v>
      </c>
      <c r="AH21" s="11">
        <f t="shared" si="14"/>
        <v>2.8284271247461903</v>
      </c>
      <c r="AI21" s="10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24.75" customHeight="1" thickBot="1">
      <c r="A22" s="31" t="s">
        <v>47</v>
      </c>
      <c r="B22" s="33">
        <v>42</v>
      </c>
      <c r="C22" s="33">
        <v>42</v>
      </c>
      <c r="D22" s="11">
        <f t="shared" si="15"/>
        <v>42</v>
      </c>
      <c r="E22" s="11">
        <f t="shared" si="0"/>
        <v>0</v>
      </c>
      <c r="F22" s="33">
        <v>37</v>
      </c>
      <c r="G22" s="33">
        <v>37</v>
      </c>
      <c r="H22" s="11">
        <f t="shared" si="1"/>
        <v>37</v>
      </c>
      <c r="I22" s="11">
        <f t="shared" si="2"/>
        <v>0</v>
      </c>
      <c r="J22" s="32">
        <v>33</v>
      </c>
      <c r="K22" s="32">
        <v>34</v>
      </c>
      <c r="L22" s="11">
        <f t="shared" si="3"/>
        <v>33.5</v>
      </c>
      <c r="M22" s="11">
        <f t="shared" si="4"/>
        <v>0.7071067811865476</v>
      </c>
      <c r="N22" s="32">
        <v>39</v>
      </c>
      <c r="O22" s="32">
        <v>39</v>
      </c>
      <c r="P22" s="11">
        <f t="shared" si="5"/>
        <v>39</v>
      </c>
      <c r="Q22" s="11">
        <f t="shared" si="6"/>
        <v>0</v>
      </c>
      <c r="R22" s="31" t="s">
        <v>47</v>
      </c>
      <c r="S22" s="32">
        <v>36</v>
      </c>
      <c r="T22" s="32">
        <v>36</v>
      </c>
      <c r="U22" s="11">
        <f t="shared" si="7"/>
        <v>36</v>
      </c>
      <c r="V22" s="11">
        <f t="shared" si="8"/>
        <v>0</v>
      </c>
      <c r="W22" s="32">
        <v>35</v>
      </c>
      <c r="X22" s="32">
        <v>35</v>
      </c>
      <c r="Y22" s="11">
        <f t="shared" si="9"/>
        <v>35</v>
      </c>
      <c r="Z22" s="11">
        <f t="shared" si="10"/>
        <v>0</v>
      </c>
      <c r="AA22" s="32">
        <v>48</v>
      </c>
      <c r="AB22" s="32">
        <v>48</v>
      </c>
      <c r="AC22" s="11">
        <f t="shared" si="11"/>
        <v>48</v>
      </c>
      <c r="AD22" s="11">
        <f t="shared" si="12"/>
        <v>0</v>
      </c>
      <c r="AE22" s="32">
        <v>45</v>
      </c>
      <c r="AF22" s="32">
        <v>45</v>
      </c>
      <c r="AG22" s="11">
        <f t="shared" si="13"/>
        <v>45</v>
      </c>
      <c r="AH22" s="11">
        <f t="shared" si="14"/>
        <v>0</v>
      </c>
      <c r="AI22" s="10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24.75" customHeight="1" thickBot="1">
      <c r="A23" s="31" t="s">
        <v>48</v>
      </c>
      <c r="B23" s="33">
        <v>36</v>
      </c>
      <c r="C23" s="33">
        <v>36</v>
      </c>
      <c r="D23" s="11">
        <f t="shared" si="15"/>
        <v>36</v>
      </c>
      <c r="E23" s="11">
        <f t="shared" si="0"/>
        <v>0</v>
      </c>
      <c r="F23" s="33">
        <v>36</v>
      </c>
      <c r="G23" s="33">
        <v>36</v>
      </c>
      <c r="H23" s="11">
        <f t="shared" si="1"/>
        <v>36</v>
      </c>
      <c r="I23" s="11">
        <f t="shared" si="2"/>
        <v>0</v>
      </c>
      <c r="J23" s="32">
        <v>32</v>
      </c>
      <c r="K23" s="32">
        <v>33</v>
      </c>
      <c r="L23" s="11">
        <f t="shared" si="3"/>
        <v>32.5</v>
      </c>
      <c r="M23" s="11">
        <f t="shared" si="4"/>
        <v>0.7071067811865476</v>
      </c>
      <c r="N23" s="32">
        <v>22</v>
      </c>
      <c r="O23" s="32">
        <v>24</v>
      </c>
      <c r="P23" s="11">
        <f t="shared" si="5"/>
        <v>23</v>
      </c>
      <c r="Q23" s="11">
        <f t="shared" si="6"/>
        <v>1.4142135623730951</v>
      </c>
      <c r="R23" s="31" t="s">
        <v>48</v>
      </c>
      <c r="S23" s="32">
        <v>26</v>
      </c>
      <c r="T23" s="32">
        <v>26</v>
      </c>
      <c r="U23" s="11">
        <f t="shared" si="7"/>
        <v>26</v>
      </c>
      <c r="V23" s="11">
        <f t="shared" si="8"/>
        <v>0</v>
      </c>
      <c r="W23" s="32">
        <v>19</v>
      </c>
      <c r="X23" s="32">
        <v>30</v>
      </c>
      <c r="Y23" s="11">
        <f t="shared" si="9"/>
        <v>24.5</v>
      </c>
      <c r="Z23" s="11">
        <f t="shared" si="10"/>
        <v>7.7781745930520225</v>
      </c>
      <c r="AA23" s="32">
        <v>36</v>
      </c>
      <c r="AB23" s="32">
        <v>36</v>
      </c>
      <c r="AC23" s="11">
        <f t="shared" si="11"/>
        <v>36</v>
      </c>
      <c r="AD23" s="11">
        <f t="shared" si="12"/>
        <v>0</v>
      </c>
      <c r="AE23" s="32">
        <v>40</v>
      </c>
      <c r="AF23" s="32">
        <v>40</v>
      </c>
      <c r="AG23" s="11">
        <f t="shared" si="13"/>
        <v>40</v>
      </c>
      <c r="AH23" s="11">
        <f t="shared" si="14"/>
        <v>0</v>
      </c>
      <c r="AI23" s="10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24.75" customHeight="1" thickBot="1">
      <c r="A24" s="31" t="s">
        <v>49</v>
      </c>
      <c r="B24" s="33">
        <v>26</v>
      </c>
      <c r="C24" s="33">
        <v>37</v>
      </c>
      <c r="D24" s="11">
        <f t="shared" si="15"/>
        <v>31.5</v>
      </c>
      <c r="E24" s="11">
        <f t="shared" si="0"/>
        <v>7.7781745930520225</v>
      </c>
      <c r="F24" s="33">
        <v>24</v>
      </c>
      <c r="G24" s="33">
        <v>25</v>
      </c>
      <c r="H24" s="11">
        <f t="shared" si="1"/>
        <v>24.5</v>
      </c>
      <c r="I24" s="11">
        <f t="shared" si="2"/>
        <v>0.7071067811865476</v>
      </c>
      <c r="J24" s="32">
        <v>30</v>
      </c>
      <c r="K24" s="32">
        <v>31</v>
      </c>
      <c r="L24" s="11">
        <f t="shared" si="3"/>
        <v>30.5</v>
      </c>
      <c r="M24" s="11">
        <f t="shared" si="4"/>
        <v>0.7071067811865476</v>
      </c>
      <c r="N24" s="32">
        <v>28</v>
      </c>
      <c r="O24" s="32">
        <v>29</v>
      </c>
      <c r="P24" s="11">
        <f t="shared" si="5"/>
        <v>28.5</v>
      </c>
      <c r="Q24" s="11">
        <f t="shared" si="6"/>
        <v>0.7071067811865476</v>
      </c>
      <c r="R24" s="31" t="s">
        <v>49</v>
      </c>
      <c r="S24" s="32">
        <v>27</v>
      </c>
      <c r="T24" s="32">
        <v>27</v>
      </c>
      <c r="U24" s="11">
        <f t="shared" si="7"/>
        <v>27</v>
      </c>
      <c r="V24" s="11">
        <f t="shared" si="8"/>
        <v>0</v>
      </c>
      <c r="W24" s="32">
        <v>20</v>
      </c>
      <c r="X24" s="32">
        <v>21</v>
      </c>
      <c r="Y24" s="11">
        <f t="shared" si="9"/>
        <v>20.5</v>
      </c>
      <c r="Z24" s="11">
        <f t="shared" si="10"/>
        <v>0.7071067811865476</v>
      </c>
      <c r="AA24" s="32">
        <v>39</v>
      </c>
      <c r="AB24" s="32">
        <v>39</v>
      </c>
      <c r="AC24" s="11">
        <f t="shared" si="11"/>
        <v>39</v>
      </c>
      <c r="AD24" s="11">
        <f t="shared" si="12"/>
        <v>0</v>
      </c>
      <c r="AE24" s="32">
        <v>55</v>
      </c>
      <c r="AF24" s="32">
        <v>55</v>
      </c>
      <c r="AG24" s="11">
        <f t="shared" si="13"/>
        <v>55</v>
      </c>
      <c r="AH24" s="11">
        <f t="shared" si="14"/>
        <v>0</v>
      </c>
      <c r="AI24" s="10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24.75" customHeight="1" thickBot="1">
      <c r="A25" s="31" t="s">
        <v>50</v>
      </c>
      <c r="B25" s="33">
        <v>32</v>
      </c>
      <c r="C25" s="33">
        <v>33</v>
      </c>
      <c r="D25" s="11">
        <f t="shared" si="15"/>
        <v>32.5</v>
      </c>
      <c r="E25" s="11">
        <f t="shared" si="0"/>
        <v>0.7071067811865476</v>
      </c>
      <c r="F25" s="33">
        <v>31</v>
      </c>
      <c r="G25" s="33">
        <v>32</v>
      </c>
      <c r="H25" s="11">
        <f t="shared" si="1"/>
        <v>31.5</v>
      </c>
      <c r="I25" s="11">
        <f t="shared" si="2"/>
        <v>0.7071067811865476</v>
      </c>
      <c r="J25" s="32">
        <v>50</v>
      </c>
      <c r="K25" s="32">
        <v>50</v>
      </c>
      <c r="L25" s="11">
        <f t="shared" si="3"/>
        <v>50</v>
      </c>
      <c r="M25" s="11">
        <f t="shared" si="4"/>
        <v>0</v>
      </c>
      <c r="N25" s="32">
        <v>30</v>
      </c>
      <c r="O25" s="32">
        <v>32</v>
      </c>
      <c r="P25" s="11">
        <f t="shared" si="5"/>
        <v>31</v>
      </c>
      <c r="Q25" s="11">
        <f t="shared" si="6"/>
        <v>1.4142135623730951</v>
      </c>
      <c r="R25" s="31" t="s">
        <v>50</v>
      </c>
      <c r="S25" s="32">
        <v>30</v>
      </c>
      <c r="T25" s="32">
        <v>30</v>
      </c>
      <c r="U25" s="11">
        <f t="shared" si="7"/>
        <v>30</v>
      </c>
      <c r="V25" s="11">
        <f t="shared" si="8"/>
        <v>0</v>
      </c>
      <c r="W25" s="32">
        <v>29</v>
      </c>
      <c r="X25" s="32">
        <v>29</v>
      </c>
      <c r="Y25" s="11">
        <f t="shared" si="9"/>
        <v>29</v>
      </c>
      <c r="Z25" s="11">
        <f t="shared" si="10"/>
        <v>0</v>
      </c>
      <c r="AA25" s="32">
        <v>49</v>
      </c>
      <c r="AB25" s="32">
        <v>49</v>
      </c>
      <c r="AC25" s="11">
        <f t="shared" si="11"/>
        <v>49</v>
      </c>
      <c r="AD25" s="11">
        <f t="shared" si="12"/>
        <v>0</v>
      </c>
      <c r="AE25" s="32">
        <v>50</v>
      </c>
      <c r="AF25" s="32">
        <v>50</v>
      </c>
      <c r="AG25" s="11">
        <f t="shared" si="13"/>
        <v>50</v>
      </c>
      <c r="AH25" s="11">
        <f t="shared" si="14"/>
        <v>0</v>
      </c>
      <c r="AI25" s="10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24.75" customHeight="1" thickBot="1">
      <c r="A26" s="31" t="s">
        <v>51</v>
      </c>
      <c r="B26" s="33">
        <v>16</v>
      </c>
      <c r="C26" s="33">
        <v>17</v>
      </c>
      <c r="D26" s="11">
        <f t="shared" si="15"/>
        <v>16.5</v>
      </c>
      <c r="E26" s="11">
        <f t="shared" si="0"/>
        <v>0.7071067811865476</v>
      </c>
      <c r="F26" s="33">
        <v>18</v>
      </c>
      <c r="G26" s="33">
        <v>19</v>
      </c>
      <c r="H26" s="11">
        <f t="shared" si="1"/>
        <v>18.5</v>
      </c>
      <c r="I26" s="11">
        <f t="shared" si="2"/>
        <v>0.7071067811865476</v>
      </c>
      <c r="J26" s="32">
        <v>29</v>
      </c>
      <c r="K26" s="32">
        <v>30</v>
      </c>
      <c r="L26" s="11">
        <f t="shared" si="3"/>
        <v>29.5</v>
      </c>
      <c r="M26" s="11">
        <f t="shared" si="4"/>
        <v>0.7071067811865476</v>
      </c>
      <c r="N26" s="32">
        <v>47</v>
      </c>
      <c r="O26" s="32">
        <v>47</v>
      </c>
      <c r="P26" s="11">
        <f t="shared" si="5"/>
        <v>47</v>
      </c>
      <c r="Q26" s="11">
        <f t="shared" si="6"/>
        <v>0</v>
      </c>
      <c r="R26" s="31" t="s">
        <v>51</v>
      </c>
      <c r="S26" s="32">
        <v>27</v>
      </c>
      <c r="T26" s="32">
        <v>27</v>
      </c>
      <c r="U26" s="11">
        <f t="shared" si="7"/>
        <v>27</v>
      </c>
      <c r="V26" s="11">
        <f t="shared" si="8"/>
        <v>0</v>
      </c>
      <c r="W26" s="32">
        <v>19</v>
      </c>
      <c r="X26" s="32">
        <v>19</v>
      </c>
      <c r="Y26" s="11">
        <f t="shared" si="9"/>
        <v>19</v>
      </c>
      <c r="Z26" s="11">
        <f t="shared" si="10"/>
        <v>0</v>
      </c>
      <c r="AA26" s="32">
        <v>39</v>
      </c>
      <c r="AB26" s="32">
        <v>39</v>
      </c>
      <c r="AC26" s="11">
        <f t="shared" si="11"/>
        <v>39</v>
      </c>
      <c r="AD26" s="11">
        <f t="shared" si="12"/>
        <v>0</v>
      </c>
      <c r="AE26" s="32">
        <v>54</v>
      </c>
      <c r="AF26" s="32">
        <v>54</v>
      </c>
      <c r="AG26" s="11">
        <f t="shared" si="13"/>
        <v>54</v>
      </c>
      <c r="AH26" s="11">
        <f t="shared" si="14"/>
        <v>0</v>
      </c>
      <c r="AI26" s="10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24.75" customHeight="1" thickBot="1">
      <c r="A27" s="31" t="s">
        <v>52</v>
      </c>
      <c r="B27" s="33">
        <v>31</v>
      </c>
      <c r="C27" s="33">
        <v>31</v>
      </c>
      <c r="D27" s="11">
        <f t="shared" si="15"/>
        <v>31</v>
      </c>
      <c r="E27" s="11">
        <f t="shared" si="0"/>
        <v>0</v>
      </c>
      <c r="F27" s="33">
        <v>30</v>
      </c>
      <c r="G27" s="33">
        <v>30</v>
      </c>
      <c r="H27" s="11">
        <f t="shared" si="1"/>
        <v>30</v>
      </c>
      <c r="I27" s="11">
        <f t="shared" si="2"/>
        <v>0</v>
      </c>
      <c r="J27" s="32">
        <v>25</v>
      </c>
      <c r="K27" s="32">
        <v>26</v>
      </c>
      <c r="L27" s="11">
        <f t="shared" si="3"/>
        <v>25.5</v>
      </c>
      <c r="M27" s="11">
        <f t="shared" si="4"/>
        <v>0.7071067811865476</v>
      </c>
      <c r="N27" s="32">
        <v>28</v>
      </c>
      <c r="O27" s="32">
        <v>28</v>
      </c>
      <c r="P27" s="11">
        <f t="shared" si="5"/>
        <v>28</v>
      </c>
      <c r="Q27" s="11">
        <f t="shared" si="6"/>
        <v>0</v>
      </c>
      <c r="R27" s="31" t="s">
        <v>52</v>
      </c>
      <c r="S27" s="32">
        <v>36</v>
      </c>
      <c r="T27" s="32">
        <v>36</v>
      </c>
      <c r="U27" s="11">
        <f t="shared" si="7"/>
        <v>36</v>
      </c>
      <c r="V27" s="11">
        <f t="shared" si="8"/>
        <v>0</v>
      </c>
      <c r="W27" s="32">
        <v>20</v>
      </c>
      <c r="X27" s="32">
        <v>21</v>
      </c>
      <c r="Y27" s="11">
        <f t="shared" si="9"/>
        <v>20.5</v>
      </c>
      <c r="Z27" s="11">
        <f t="shared" si="10"/>
        <v>0.7071067811865476</v>
      </c>
      <c r="AA27" s="32">
        <v>25</v>
      </c>
      <c r="AB27" s="32">
        <v>26</v>
      </c>
      <c r="AC27" s="11">
        <f t="shared" si="11"/>
        <v>25.5</v>
      </c>
      <c r="AD27" s="11">
        <f t="shared" si="12"/>
        <v>0.7071067811865476</v>
      </c>
      <c r="AE27" s="32">
        <v>33</v>
      </c>
      <c r="AF27" s="32">
        <v>33</v>
      </c>
      <c r="AG27" s="11">
        <f t="shared" si="13"/>
        <v>33</v>
      </c>
      <c r="AH27" s="11">
        <f t="shared" si="14"/>
        <v>0</v>
      </c>
      <c r="AI27" s="10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24.75" customHeight="1" thickBot="1">
      <c r="A28" s="31" t="s">
        <v>53</v>
      </c>
      <c r="B28" s="33">
        <v>30</v>
      </c>
      <c r="C28" s="33">
        <v>30</v>
      </c>
      <c r="D28" s="11">
        <f t="shared" si="15"/>
        <v>30</v>
      </c>
      <c r="E28" s="11">
        <f t="shared" si="0"/>
        <v>0</v>
      </c>
      <c r="F28" s="33">
        <v>28</v>
      </c>
      <c r="G28" s="33">
        <v>29</v>
      </c>
      <c r="H28" s="11">
        <f t="shared" si="1"/>
        <v>28.5</v>
      </c>
      <c r="I28" s="11">
        <f t="shared" si="2"/>
        <v>0.7071067811865476</v>
      </c>
      <c r="J28" s="32">
        <v>42</v>
      </c>
      <c r="K28" s="32">
        <v>42</v>
      </c>
      <c r="L28" s="11">
        <f t="shared" si="3"/>
        <v>42</v>
      </c>
      <c r="M28" s="11">
        <f t="shared" si="4"/>
        <v>0</v>
      </c>
      <c r="N28" s="32">
        <v>30</v>
      </c>
      <c r="O28" s="32">
        <v>31</v>
      </c>
      <c r="P28" s="11">
        <f t="shared" si="5"/>
        <v>30.5</v>
      </c>
      <c r="Q28" s="11">
        <f t="shared" si="6"/>
        <v>0.7071067811865476</v>
      </c>
      <c r="R28" s="31" t="s">
        <v>53</v>
      </c>
      <c r="S28" s="32">
        <v>31</v>
      </c>
      <c r="T28" s="32">
        <v>31</v>
      </c>
      <c r="U28" s="11">
        <f t="shared" si="7"/>
        <v>31</v>
      </c>
      <c r="V28" s="11">
        <f t="shared" si="8"/>
        <v>0</v>
      </c>
      <c r="W28" s="32">
        <v>27</v>
      </c>
      <c r="X28" s="32">
        <v>28</v>
      </c>
      <c r="Y28" s="11">
        <f t="shared" si="9"/>
        <v>27.5</v>
      </c>
      <c r="Z28" s="11">
        <f t="shared" si="10"/>
        <v>0.7071067811865476</v>
      </c>
      <c r="AA28" s="32">
        <v>38</v>
      </c>
      <c r="AB28" s="32">
        <v>38</v>
      </c>
      <c r="AC28" s="11">
        <f t="shared" si="11"/>
        <v>38</v>
      </c>
      <c r="AD28" s="11">
        <f t="shared" si="12"/>
        <v>0</v>
      </c>
      <c r="AE28" s="32">
        <v>36</v>
      </c>
      <c r="AF28" s="32">
        <v>36</v>
      </c>
      <c r="AG28" s="11">
        <f t="shared" si="13"/>
        <v>36</v>
      </c>
      <c r="AH28" s="11">
        <f t="shared" si="14"/>
        <v>0</v>
      </c>
      <c r="AI28" s="10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24.75" customHeight="1" thickBot="1">
      <c r="A29" s="31" t="s">
        <v>54</v>
      </c>
      <c r="B29" s="33">
        <v>40</v>
      </c>
      <c r="C29" s="33">
        <v>40</v>
      </c>
      <c r="D29" s="11">
        <f t="shared" si="15"/>
        <v>40</v>
      </c>
      <c r="E29" s="11">
        <f t="shared" si="0"/>
        <v>0</v>
      </c>
      <c r="F29" s="33">
        <v>40</v>
      </c>
      <c r="G29" s="33">
        <v>40</v>
      </c>
      <c r="H29" s="11">
        <f t="shared" si="1"/>
        <v>40</v>
      </c>
      <c r="I29" s="11">
        <f t="shared" si="2"/>
        <v>0</v>
      </c>
      <c r="J29" s="32">
        <v>30</v>
      </c>
      <c r="K29" s="32">
        <v>30</v>
      </c>
      <c r="L29" s="11">
        <f t="shared" si="3"/>
        <v>30</v>
      </c>
      <c r="M29" s="11">
        <f t="shared" si="4"/>
        <v>0</v>
      </c>
      <c r="N29" s="32">
        <v>34</v>
      </c>
      <c r="O29" s="32">
        <v>34</v>
      </c>
      <c r="P29" s="11">
        <f t="shared" si="5"/>
        <v>34</v>
      </c>
      <c r="Q29" s="11">
        <f t="shared" si="6"/>
        <v>0</v>
      </c>
      <c r="R29" s="31" t="s">
        <v>54</v>
      </c>
      <c r="S29" s="32">
        <v>32</v>
      </c>
      <c r="T29" s="32">
        <v>33</v>
      </c>
      <c r="U29" s="11">
        <f t="shared" si="7"/>
        <v>32.5</v>
      </c>
      <c r="V29" s="11">
        <f t="shared" si="8"/>
        <v>0.7071067811865476</v>
      </c>
      <c r="W29" s="32">
        <v>31</v>
      </c>
      <c r="X29" s="32">
        <v>32</v>
      </c>
      <c r="Y29" s="11">
        <f t="shared" si="9"/>
        <v>31.5</v>
      </c>
      <c r="Z29" s="11">
        <f t="shared" si="10"/>
        <v>0.7071067811865476</v>
      </c>
      <c r="AA29" s="32">
        <v>32</v>
      </c>
      <c r="AB29" s="32">
        <v>33</v>
      </c>
      <c r="AC29" s="11">
        <f t="shared" si="11"/>
        <v>32.5</v>
      </c>
      <c r="AD29" s="11">
        <f t="shared" si="12"/>
        <v>0.7071067811865476</v>
      </c>
      <c r="AE29" s="32">
        <v>31</v>
      </c>
      <c r="AF29" s="32">
        <v>31</v>
      </c>
      <c r="AG29" s="11">
        <f t="shared" si="13"/>
        <v>31</v>
      </c>
      <c r="AH29" s="11">
        <f t="shared" si="14"/>
        <v>0</v>
      </c>
      <c r="AI29" s="10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24.75" customHeight="1">
      <c r="A30" s="31" t="s">
        <v>55</v>
      </c>
      <c r="B30" s="33">
        <v>42</v>
      </c>
      <c r="C30" s="33">
        <v>42</v>
      </c>
      <c r="D30" s="11">
        <f t="shared" si="15"/>
        <v>42</v>
      </c>
      <c r="E30" s="11">
        <f t="shared" si="0"/>
        <v>0</v>
      </c>
      <c r="F30" s="33">
        <v>41</v>
      </c>
      <c r="G30" s="33">
        <v>41</v>
      </c>
      <c r="H30" s="11">
        <f t="shared" si="1"/>
        <v>41</v>
      </c>
      <c r="I30" s="11">
        <f t="shared" si="2"/>
        <v>0</v>
      </c>
      <c r="J30" s="32">
        <v>58</v>
      </c>
      <c r="K30" s="32">
        <v>58</v>
      </c>
      <c r="L30" s="11">
        <f t="shared" si="3"/>
        <v>58</v>
      </c>
      <c r="M30" s="11">
        <f t="shared" si="4"/>
        <v>0</v>
      </c>
      <c r="N30" s="32">
        <v>54</v>
      </c>
      <c r="O30" s="32">
        <v>55</v>
      </c>
      <c r="P30" s="11">
        <f t="shared" si="5"/>
        <v>54.5</v>
      </c>
      <c r="Q30" s="11">
        <f t="shared" si="6"/>
        <v>0.7071067811865476</v>
      </c>
      <c r="R30" s="31" t="s">
        <v>55</v>
      </c>
      <c r="S30" s="32">
        <v>54</v>
      </c>
      <c r="T30" s="32">
        <v>54</v>
      </c>
      <c r="U30" s="11">
        <f t="shared" si="7"/>
        <v>54</v>
      </c>
      <c r="V30" s="11">
        <f t="shared" si="8"/>
        <v>0</v>
      </c>
      <c r="W30" s="32">
        <v>52</v>
      </c>
      <c r="X30" s="32">
        <v>52</v>
      </c>
      <c r="Y30" s="11">
        <f t="shared" si="9"/>
        <v>52</v>
      </c>
      <c r="Z30" s="11">
        <f t="shared" si="10"/>
        <v>0</v>
      </c>
      <c r="AA30" s="32">
        <v>37</v>
      </c>
      <c r="AB30" s="32">
        <v>37</v>
      </c>
      <c r="AC30" s="11">
        <f t="shared" si="11"/>
        <v>37</v>
      </c>
      <c r="AD30" s="11">
        <f t="shared" si="12"/>
        <v>0</v>
      </c>
      <c r="AE30" s="32">
        <v>33</v>
      </c>
      <c r="AF30" s="32">
        <v>33</v>
      </c>
      <c r="AG30" s="11">
        <f t="shared" si="13"/>
        <v>33</v>
      </c>
      <c r="AH30" s="11">
        <f t="shared" si="14"/>
        <v>0</v>
      </c>
      <c r="AI30" s="10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29.25" customHeight="1">
      <c r="A31" s="18" t="s">
        <v>81</v>
      </c>
      <c r="B31" s="19">
        <f>AVERAGE(B5:B30)</f>
        <v>35.84615384615385</v>
      </c>
      <c r="C31" s="19">
        <f>AVERAGE(C5:C30)</f>
        <v>36.94230769230769</v>
      </c>
      <c r="D31" s="11">
        <f>AVERAGE(B31:C31)</f>
        <v>36.394230769230774</v>
      </c>
      <c r="E31" s="11">
        <f>STDEV(B31:C31)</f>
        <v>0.7750978178391006</v>
      </c>
      <c r="F31" s="19">
        <f>AVERAGE(F5:F30)</f>
        <v>34.69230769230769</v>
      </c>
      <c r="G31" s="19">
        <f>AVERAGE(G5:G30)</f>
        <v>34.98076923076923</v>
      </c>
      <c r="H31" s="11">
        <f>AVERAGE(F31:G31)</f>
        <v>34.83653846153847</v>
      </c>
      <c r="I31" s="11">
        <f>STDEV(F31:G31)</f>
        <v>0.20397310995765908</v>
      </c>
      <c r="J31" s="19">
        <f>AVERAGE(J5:J30)</f>
        <v>42.34615384615385</v>
      </c>
      <c r="K31" s="19">
        <f>AVERAGE(K5:K30)</f>
        <v>43.03846153846154</v>
      </c>
      <c r="L31" s="11">
        <f>AVERAGE(J31:K31)</f>
        <v>42.69230769230769</v>
      </c>
      <c r="M31" s="11">
        <f>STDEV(J31:K31)</f>
        <v>0.4895354638983798</v>
      </c>
      <c r="N31" s="19">
        <f>AVERAGE(N5:N30)</f>
        <v>42</v>
      </c>
      <c r="O31" s="19">
        <f>AVERAGE(O5:O30)</f>
        <v>43.34615384615385</v>
      </c>
      <c r="P31" s="11">
        <f>AVERAGE(N31:O31)</f>
        <v>42.67307692307692</v>
      </c>
      <c r="Q31" s="11">
        <f>STDEV(N31:O31)</f>
        <v>0.9518745131357375</v>
      </c>
      <c r="R31" s="30" t="s">
        <v>1</v>
      </c>
      <c r="S31" s="19">
        <f>AVERAGE(S5:S30)</f>
        <v>36</v>
      </c>
      <c r="T31" s="19">
        <f>AVERAGE(T5:T30)</f>
        <v>36.53846153846154</v>
      </c>
      <c r="U31" s="11">
        <f>AVERAGE(S31:T31)</f>
        <v>36.269230769230774</v>
      </c>
      <c r="V31" s="11">
        <f>STDEV(S31:T31)</f>
        <v>0.38074980525429597</v>
      </c>
      <c r="W31" s="19">
        <f>AVERAGE(W5:W30)</f>
        <v>32.80769230769231</v>
      </c>
      <c r="X31" s="19">
        <f>AVERAGE(X5:X30)</f>
        <v>33.84615384615385</v>
      </c>
      <c r="Y31" s="11">
        <f>AVERAGE(W31:X31)</f>
        <v>33.32692307692308</v>
      </c>
      <c r="Z31" s="11">
        <f>STDEV(W31:X31)</f>
        <v>0.7343031958475698</v>
      </c>
      <c r="AA31" s="19">
        <f>AVERAGE(AA5:AA30)</f>
        <v>43.23076923076923</v>
      </c>
      <c r="AB31" s="19">
        <f>AVERAGE(AB5:AB30)</f>
        <v>43.38461538461539</v>
      </c>
      <c r="AC31" s="11">
        <f>AVERAGE(AA31:AB31)</f>
        <v>43.30769230769231</v>
      </c>
      <c r="AD31" s="11">
        <f>STDEV(AA31:AB31)</f>
        <v>0.10878565864408385</v>
      </c>
      <c r="AE31" s="19">
        <f>AVERAGE(AE5:AE30)</f>
        <v>46.57692307692308</v>
      </c>
      <c r="AF31" s="19">
        <f>AVERAGE(AF5:AF30)</f>
        <v>46.26923076923077</v>
      </c>
      <c r="AG31" s="11">
        <f>AVERAGE(AE31:AF31)</f>
        <v>46.42307692307692</v>
      </c>
      <c r="AH31" s="11">
        <f>STDEV(AE31:AF31)</f>
        <v>0.21757131728817272</v>
      </c>
      <c r="AI31" s="10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0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10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10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1:68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</row>
    <row r="43" spans="1:68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</row>
    <row r="44" spans="1:68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</row>
    <row r="45" spans="1:68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</row>
    <row r="46" spans="1:68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</row>
    <row r="47" spans="1:68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</row>
    <row r="48" spans="1:68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</row>
    <row r="49" spans="1:68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</row>
    <row r="50" spans="1:68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</row>
    <row r="51" spans="1:68" ht="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</row>
    <row r="52" spans="1:46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34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18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</sheetData>
  <sheetProtection/>
  <mergeCells count="2">
    <mergeCell ref="B3:O3"/>
    <mergeCell ref="S3:A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----------</dc:creator>
  <cp:keywords/>
  <dc:description/>
  <cp:lastModifiedBy>Álvaro López Samanés</cp:lastModifiedBy>
  <cp:lastPrinted>2015-04-09T04:33:32Z</cp:lastPrinted>
  <dcterms:created xsi:type="dcterms:W3CDTF">2010-12-18T19:43:14Z</dcterms:created>
  <dcterms:modified xsi:type="dcterms:W3CDTF">2019-07-21T08:27:57Z</dcterms:modified>
  <cp:category/>
  <cp:version/>
  <cp:contentType/>
  <cp:contentStatus/>
</cp:coreProperties>
</file>