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vancriekinge\Documents\UA\Onderzoek\Praktisch doctoraat\Liverpool\Review_spasticity\Manuscript_8.04\"/>
    </mc:Choice>
  </mc:AlternateContent>
  <bookViews>
    <workbookView xWindow="0" yWindow="0" windowWidth="23040" windowHeight="9192" activeTab="5"/>
  </bookViews>
  <sheets>
    <sheet name="Jeba et al. " sheetId="3" r:id="rId1"/>
    <sheet name="Kvam et al." sheetId="4" r:id="rId2"/>
    <sheet name="Pazi et al," sheetId="5" r:id="rId3"/>
    <sheet name="Puggina et al." sheetId="6" r:id="rId4"/>
    <sheet name="Scartelli et al." sheetId="7" r:id="rId5"/>
    <sheet name="Wong et al. " sheetId="8" r:id="rId6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5" l="1"/>
  <c r="D3" i="5"/>
  <c r="D4" i="5"/>
  <c r="D5" i="5"/>
  <c r="D6" i="5"/>
  <c r="D7" i="5"/>
  <c r="D8" i="5"/>
  <c r="D9" i="5"/>
  <c r="D10" i="5"/>
  <c r="F10" i="5"/>
  <c r="G10" i="5"/>
  <c r="D11" i="5"/>
  <c r="D12" i="5"/>
  <c r="D13" i="5"/>
  <c r="D14" i="5"/>
  <c r="D15" i="5"/>
  <c r="D16" i="5"/>
  <c r="D17" i="5"/>
  <c r="D18" i="5"/>
  <c r="D19" i="5"/>
  <c r="F11" i="5"/>
  <c r="G11" i="5"/>
  <c r="C6" i="8"/>
  <c r="C5" i="8"/>
  <c r="D6" i="8"/>
  <c r="D5" i="8"/>
  <c r="D9" i="7"/>
  <c r="F9" i="7"/>
  <c r="D2" i="7"/>
  <c r="D4" i="7"/>
  <c r="D5" i="7"/>
  <c r="D3" i="7"/>
  <c r="D6" i="7"/>
  <c r="D7" i="7"/>
  <c r="F10" i="7"/>
  <c r="D10" i="7"/>
  <c r="C17" i="6"/>
  <c r="C16" i="6"/>
  <c r="G16" i="6"/>
  <c r="C20" i="6"/>
  <c r="D20" i="6"/>
  <c r="C18" i="6"/>
  <c r="G2" i="6"/>
  <c r="G7" i="6"/>
  <c r="G12" i="6"/>
  <c r="G4" i="6"/>
  <c r="G9" i="6"/>
  <c r="G14" i="6"/>
  <c r="G18" i="6"/>
  <c r="G20" i="6"/>
  <c r="F16" i="6"/>
  <c r="F17" i="6"/>
  <c r="F18" i="6"/>
  <c r="F20" i="6"/>
  <c r="D2" i="6"/>
  <c r="D7" i="6"/>
  <c r="D12" i="6"/>
  <c r="D16" i="6"/>
  <c r="D3" i="6"/>
  <c r="D17" i="6"/>
  <c r="D4" i="6"/>
  <c r="D9" i="6"/>
  <c r="D14" i="6"/>
  <c r="D18" i="6"/>
  <c r="G3" i="3"/>
  <c r="F3" i="3"/>
  <c r="H3" i="3"/>
  <c r="G4" i="3"/>
  <c r="F4" i="3"/>
  <c r="H4" i="3"/>
  <c r="G5" i="3"/>
  <c r="F5" i="3"/>
  <c r="H5" i="3"/>
  <c r="G6" i="3"/>
  <c r="F6" i="3"/>
  <c r="H6" i="3"/>
  <c r="G7" i="3"/>
  <c r="F7" i="3"/>
  <c r="H7" i="3"/>
  <c r="G8" i="3"/>
  <c r="F8" i="3"/>
  <c r="H8" i="3"/>
  <c r="H11" i="3"/>
  <c r="D3" i="3"/>
  <c r="C3" i="3"/>
  <c r="E3" i="3"/>
  <c r="D4" i="3"/>
  <c r="C4" i="3"/>
  <c r="E4" i="3"/>
  <c r="D5" i="3"/>
  <c r="C5" i="3"/>
  <c r="E5" i="3"/>
  <c r="D6" i="3"/>
  <c r="C6" i="3"/>
  <c r="E6" i="3"/>
  <c r="D7" i="3"/>
  <c r="C7" i="3"/>
  <c r="E7" i="3"/>
  <c r="D8" i="3"/>
  <c r="C8" i="3"/>
  <c r="E8" i="3"/>
  <c r="E11" i="3"/>
  <c r="H10" i="3"/>
  <c r="E10" i="3"/>
</calcChain>
</file>

<file path=xl/sharedStrings.xml><?xml version="1.0" encoding="utf-8"?>
<sst xmlns="http://schemas.openxmlformats.org/spreadsheetml/2006/main" count="54" uniqueCount="29">
  <si>
    <t xml:space="preserve">pre </t>
  </si>
  <si>
    <t xml:space="preserve">post </t>
  </si>
  <si>
    <t>sd</t>
  </si>
  <si>
    <t>change</t>
  </si>
  <si>
    <t>SA</t>
  </si>
  <si>
    <t>post</t>
  </si>
  <si>
    <t>exp</t>
  </si>
  <si>
    <t>con</t>
  </si>
  <si>
    <t>EF</t>
  </si>
  <si>
    <t>FP</t>
  </si>
  <si>
    <t>HA</t>
  </si>
  <si>
    <t xml:space="preserve">KE </t>
  </si>
  <si>
    <t>AP</t>
  </si>
  <si>
    <t xml:space="preserve">Control </t>
  </si>
  <si>
    <t>NA</t>
  </si>
  <si>
    <t>Tension</t>
  </si>
  <si>
    <t xml:space="preserve">Music </t>
  </si>
  <si>
    <t>Relaxation</t>
  </si>
  <si>
    <t xml:space="preserve">Muscle Performance </t>
  </si>
  <si>
    <t>Muscle performace</t>
  </si>
  <si>
    <t>Pre</t>
  </si>
  <si>
    <t>Post</t>
  </si>
  <si>
    <t>Change</t>
  </si>
  <si>
    <t>Muscle Performance</t>
  </si>
  <si>
    <t>Group (Exp=1; Con=0)</t>
  </si>
  <si>
    <t>Group</t>
  </si>
  <si>
    <t xml:space="preserve">Change </t>
  </si>
  <si>
    <t>Music</t>
  </si>
  <si>
    <t>Change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</si>
</sst>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E3" sqref="E3"/>
    </sheetView>
  </sheetViews>
  <sheetFormatPr defaultRowHeight="14.4" x14ac:dyDescent="0.3"/>
  <cols>
    <col min="1" max="1" width="18.44140625" bestFit="1" customWidth="1"/>
  </cols>
  <sheetData>
    <row r="1" spans="1:8" x14ac:dyDescent="0.3">
      <c r="A1" s="2" t="s">
        <v>18</v>
      </c>
      <c r="C1" t="s">
        <v>6</v>
      </c>
      <c r="F1" t="s">
        <v>7</v>
      </c>
    </row>
    <row r="2" spans="1:8" x14ac:dyDescent="0.3">
      <c r="C2" t="s">
        <v>0</v>
      </c>
      <c r="D2" t="s">
        <v>1</v>
      </c>
      <c r="E2" t="s">
        <v>22</v>
      </c>
      <c r="F2" t="s">
        <v>0</v>
      </c>
      <c r="G2" t="s">
        <v>5</v>
      </c>
      <c r="H2" t="s">
        <v>22</v>
      </c>
    </row>
    <row r="3" spans="1:8" x14ac:dyDescent="0.3">
      <c r="B3" t="s">
        <v>4</v>
      </c>
      <c r="C3">
        <f>(1*2)+(1.5*7)+(2*1)</f>
        <v>14.5</v>
      </c>
      <c r="D3">
        <f>(6*1)+(1.5*2)+(2*2)</f>
        <v>13</v>
      </c>
      <c r="E3">
        <f>D3-C3</f>
        <v>-1.5</v>
      </c>
      <c r="F3">
        <f>(1*2)+(1.5*3)+(2*4)</f>
        <v>14.5</v>
      </c>
      <c r="G3">
        <f>(1*5)+(1.5*4)</f>
        <v>11</v>
      </c>
      <c r="H3">
        <f>G3-F3</f>
        <v>-3.5</v>
      </c>
    </row>
    <row r="4" spans="1:8" x14ac:dyDescent="0.3">
      <c r="B4" t="s">
        <v>8</v>
      </c>
      <c r="C4">
        <f>(4*1)+(2*1.5)+(2*3)+(3*1)</f>
        <v>16</v>
      </c>
      <c r="D4">
        <f>(0*1)+(5*1)+(3*1.5)+(2*1)</f>
        <v>11.5</v>
      </c>
      <c r="E4">
        <f>D4-C4</f>
        <v>-4.5</v>
      </c>
      <c r="F4">
        <f>(3*1)+(4*1.5)+(2*2)</f>
        <v>13</v>
      </c>
      <c r="G4">
        <f>(0*1)+(7*1)+(1*2)</f>
        <v>9</v>
      </c>
      <c r="H4">
        <f>G4-F4</f>
        <v>-4</v>
      </c>
    </row>
    <row r="5" spans="1:8" x14ac:dyDescent="0.3">
      <c r="B5" t="s">
        <v>9</v>
      </c>
      <c r="C5">
        <f>(2*1)+(3*1.5)+(5*2)</f>
        <v>16.5</v>
      </c>
      <c r="D5">
        <f>(0*1)+(6*1)+(3*1.5)</f>
        <v>10.5</v>
      </c>
      <c r="E5">
        <f>D5-C5</f>
        <v>-6</v>
      </c>
      <c r="F5">
        <f>(1*3)+(1*1.5)+(4*2)+(1*3)</f>
        <v>15.5</v>
      </c>
      <c r="G5">
        <f>(1*0)+(4*1)+(3*1.5)+(1*2)</f>
        <v>10.5</v>
      </c>
      <c r="H5">
        <f>G5-F5</f>
        <v>-5</v>
      </c>
    </row>
    <row r="6" spans="1:8" x14ac:dyDescent="0.3">
      <c r="B6" t="s">
        <v>10</v>
      </c>
      <c r="C6">
        <f>(0*1)+(3*1)+(6*1.5)</f>
        <v>12</v>
      </c>
      <c r="D6">
        <f>(2*0)+(1*7)+(1*1.5)</f>
        <v>8.5</v>
      </c>
      <c r="E6">
        <f>D6-C6</f>
        <v>-3.5</v>
      </c>
      <c r="F6">
        <f>(0*1)+(3*1)+(1*1.5)+(3*2)+(1*3)</f>
        <v>13.5</v>
      </c>
      <c r="G6">
        <f>(0*2)+(1*3)+(1.5*3)+(1*2)</f>
        <v>9.5</v>
      </c>
      <c r="H6">
        <f>G6-F6</f>
        <v>-4</v>
      </c>
    </row>
    <row r="7" spans="1:8" x14ac:dyDescent="0.3">
      <c r="B7" t="s">
        <v>11</v>
      </c>
      <c r="C7">
        <f>(0*1)+(7*1)+(1*1.5)+(1*3)</f>
        <v>11.5</v>
      </c>
      <c r="D7">
        <f>(0*4)+(5*1)+(1*2)</f>
        <v>7</v>
      </c>
      <c r="E7">
        <f>D7-C7</f>
        <v>-4.5</v>
      </c>
      <c r="F7">
        <f>(0*1)+(3*1)+(3*1.5)+(2*2)</f>
        <v>11.5</v>
      </c>
      <c r="G7">
        <f>(5*0)+(2*1)+(2*1.5)</f>
        <v>5</v>
      </c>
      <c r="H7">
        <f>G7-F7</f>
        <v>-6.5</v>
      </c>
    </row>
    <row r="8" spans="1:8" x14ac:dyDescent="0.3">
      <c r="B8" t="s">
        <v>12</v>
      </c>
      <c r="C8">
        <f>(1*1)+(2*1)+(6*3)+(2*4)</f>
        <v>29</v>
      </c>
      <c r="D8">
        <f>(2*1)+(5*2)+(2*3)+(4*1)</f>
        <v>22</v>
      </c>
      <c r="E8">
        <f>D8-C8</f>
        <v>-7</v>
      </c>
      <c r="F8">
        <f>(2*2)+(3*3)+(4*4)</f>
        <v>29</v>
      </c>
      <c r="G8">
        <f>(1*1.5)+(2*2)+(3*3)+(3*4)</f>
        <v>26.5</v>
      </c>
      <c r="H8">
        <f>G8-F8</f>
        <v>-2.5</v>
      </c>
    </row>
    <row r="10" spans="1:8" x14ac:dyDescent="0.3">
      <c r="E10">
        <f>AVERAGE(E3:E8)</f>
        <v>-4.5</v>
      </c>
      <c r="H10">
        <f>AVERAGE(H3:H8)</f>
        <v>-4.25</v>
      </c>
    </row>
    <row r="11" spans="1:8" x14ac:dyDescent="0.3">
      <c r="E11">
        <f>STDEV(E3:E8)</f>
        <v>1.9235384061671346</v>
      </c>
      <c r="H11">
        <f>STDEV(H3:H8)</f>
        <v>1.3693063937629153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14" sqref="G14"/>
    </sheetView>
  </sheetViews>
  <sheetFormatPr defaultRowHeight="14.4" x14ac:dyDescent="0.3"/>
  <sheetData>
    <row r="1" spans="1:7" x14ac:dyDescent="0.3">
      <c r="A1" t="s">
        <v>25</v>
      </c>
      <c r="B1" t="s">
        <v>20</v>
      </c>
      <c r="C1" t="s">
        <v>21</v>
      </c>
      <c r="D1" t="s">
        <v>22</v>
      </c>
    </row>
    <row r="2" spans="1:7" x14ac:dyDescent="0.3">
      <c r="A2">
        <v>1</v>
      </c>
      <c r="B2">
        <v>2.98</v>
      </c>
      <c r="C2">
        <v>2.2999999999999998</v>
      </c>
      <c r="D2">
        <f>C2-B2</f>
        <v>-0.68000000000000016</v>
      </c>
    </row>
    <row r="3" spans="1:7" x14ac:dyDescent="0.3">
      <c r="A3">
        <v>1</v>
      </c>
      <c r="B3">
        <v>2.58</v>
      </c>
      <c r="C3">
        <v>1.1299999999999999</v>
      </c>
      <c r="D3">
        <f>C3-B3</f>
        <v>-1.4500000000000002</v>
      </c>
    </row>
    <row r="4" spans="1:7" x14ac:dyDescent="0.3">
      <c r="A4">
        <v>1</v>
      </c>
      <c r="B4">
        <v>4.5</v>
      </c>
      <c r="C4">
        <v>2.5499999999999998</v>
      </c>
      <c r="D4">
        <f>C4-B4</f>
        <v>-1.9500000000000002</v>
      </c>
    </row>
    <row r="5" spans="1:7" x14ac:dyDescent="0.3">
      <c r="A5">
        <v>1</v>
      </c>
      <c r="B5">
        <v>3.48</v>
      </c>
      <c r="C5">
        <v>2.81</v>
      </c>
      <c r="D5">
        <f>C5-B5</f>
        <v>-0.66999999999999993</v>
      </c>
    </row>
    <row r="6" spans="1:7" x14ac:dyDescent="0.3">
      <c r="A6">
        <v>1</v>
      </c>
      <c r="B6">
        <v>1.71</v>
      </c>
      <c r="C6">
        <v>0</v>
      </c>
      <c r="D6">
        <f>C6-B6</f>
        <v>-1.71</v>
      </c>
    </row>
    <row r="7" spans="1:7" x14ac:dyDescent="0.3">
      <c r="A7">
        <v>1</v>
      </c>
      <c r="B7">
        <v>4.99</v>
      </c>
      <c r="C7">
        <v>1.1499999999999999</v>
      </c>
      <c r="D7">
        <f>C7-B7</f>
        <v>-3.8400000000000003</v>
      </c>
      <c r="F7" s="3" t="s">
        <v>23</v>
      </c>
      <c r="G7" s="3"/>
    </row>
    <row r="8" spans="1:7" x14ac:dyDescent="0.3">
      <c r="A8">
        <v>1</v>
      </c>
      <c r="B8">
        <v>4.59</v>
      </c>
      <c r="C8">
        <v>2.85</v>
      </c>
      <c r="D8">
        <f>C8-B8</f>
        <v>-1.7399999999999998</v>
      </c>
      <c r="F8" t="s">
        <v>3</v>
      </c>
      <c r="G8" t="s">
        <v>2</v>
      </c>
    </row>
    <row r="9" spans="1:7" x14ac:dyDescent="0.3">
      <c r="A9">
        <v>1</v>
      </c>
      <c r="B9">
        <v>4.04</v>
      </c>
      <c r="C9">
        <v>3.56</v>
      </c>
      <c r="D9">
        <f>C9-B9</f>
        <v>-0.48</v>
      </c>
    </row>
    <row r="10" spans="1:7" x14ac:dyDescent="0.3">
      <c r="A10">
        <v>1</v>
      </c>
      <c r="B10">
        <v>3.54</v>
      </c>
      <c r="C10">
        <v>2.4</v>
      </c>
      <c r="D10">
        <f>C10-B10</f>
        <v>-1.1400000000000001</v>
      </c>
      <c r="E10" s="2" t="s">
        <v>27</v>
      </c>
      <c r="F10">
        <f>AVERAGE(D2:D10)</f>
        <v>-1.5177777777777779</v>
      </c>
      <c r="G10" s="1">
        <f>STDEV(D2:D10)</f>
        <v>1.0192371875301864</v>
      </c>
    </row>
    <row r="11" spans="1:7" x14ac:dyDescent="0.3">
      <c r="A11">
        <v>0</v>
      </c>
      <c r="B11">
        <v>3.22</v>
      </c>
      <c r="C11">
        <v>3.02</v>
      </c>
      <c r="D11">
        <f>C11-B11</f>
        <v>-0.20000000000000018</v>
      </c>
      <c r="E11" s="2" t="s">
        <v>13</v>
      </c>
      <c r="F11">
        <f>AVERAGE(D11:D19)</f>
        <v>-2.3333333333333428E-2</v>
      </c>
      <c r="G11" s="1">
        <f>STDEV(D11:D19)</f>
        <v>0.29580398915498085</v>
      </c>
    </row>
    <row r="12" spans="1:7" x14ac:dyDescent="0.3">
      <c r="A12">
        <v>0</v>
      </c>
      <c r="B12">
        <v>1.48</v>
      </c>
      <c r="C12">
        <v>1.65</v>
      </c>
      <c r="D12">
        <f>C12-B12</f>
        <v>0.16999999999999993</v>
      </c>
    </row>
    <row r="13" spans="1:7" x14ac:dyDescent="0.3">
      <c r="A13">
        <v>0</v>
      </c>
      <c r="B13">
        <v>3.13</v>
      </c>
      <c r="C13">
        <v>2.88</v>
      </c>
      <c r="D13">
        <f>C13-B13</f>
        <v>-0.25</v>
      </c>
    </row>
    <row r="14" spans="1:7" x14ac:dyDescent="0.3">
      <c r="A14">
        <v>0</v>
      </c>
      <c r="B14">
        <v>3.66</v>
      </c>
      <c r="C14">
        <v>3.29</v>
      </c>
      <c r="D14">
        <f>C14-B14</f>
        <v>-0.37000000000000011</v>
      </c>
    </row>
    <row r="15" spans="1:7" x14ac:dyDescent="0.3">
      <c r="A15">
        <v>0</v>
      </c>
      <c r="B15">
        <v>3.6</v>
      </c>
      <c r="C15">
        <v>3.69</v>
      </c>
      <c r="D15">
        <f>C15-B15</f>
        <v>8.9999999999999858E-2</v>
      </c>
    </row>
    <row r="16" spans="1:7" x14ac:dyDescent="0.3">
      <c r="A16">
        <v>0</v>
      </c>
      <c r="B16">
        <v>2.8</v>
      </c>
      <c r="C16">
        <v>2.57</v>
      </c>
      <c r="D16">
        <f>C16-B16</f>
        <v>-0.22999999999999998</v>
      </c>
    </row>
    <row r="17" spans="1:4" x14ac:dyDescent="0.3">
      <c r="A17">
        <v>0</v>
      </c>
      <c r="B17">
        <v>5.5</v>
      </c>
      <c r="C17">
        <v>6.08</v>
      </c>
      <c r="D17">
        <f>C17-B17</f>
        <v>0.58000000000000007</v>
      </c>
    </row>
    <row r="18" spans="1:4" x14ac:dyDescent="0.3">
      <c r="A18">
        <v>0</v>
      </c>
      <c r="B18">
        <v>2.72</v>
      </c>
      <c r="C18">
        <v>2.86</v>
      </c>
      <c r="D18">
        <f>C18-B18</f>
        <v>0.13999999999999968</v>
      </c>
    </row>
    <row r="19" spans="1:4" x14ac:dyDescent="0.3">
      <c r="A19">
        <v>0</v>
      </c>
      <c r="B19">
        <v>3.19</v>
      </c>
      <c r="C19">
        <v>3.05</v>
      </c>
      <c r="D19">
        <f>C19-B19</f>
        <v>-0.14000000000000012</v>
      </c>
    </row>
  </sheetData>
  <mergeCells count="1">
    <mergeCell ref="F7: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/>
  </sheetViews>
  <sheetFormatPr defaultRowHeight="14.4" x14ac:dyDescent="0.3"/>
  <cols>
    <col min="1" max="1" width="16.88671875" bestFit="1" customWidth="1"/>
  </cols>
  <sheetData>
    <row r="1" spans="1:9" x14ac:dyDescent="0.3">
      <c r="A1" t="s">
        <v>28</v>
      </c>
      <c r="B1" t="s">
        <v>13</v>
      </c>
      <c r="E1" t="s">
        <v>16</v>
      </c>
    </row>
    <row r="2" spans="1:9" x14ac:dyDescent="0.3">
      <c r="A2" t="s">
        <v>17</v>
      </c>
      <c r="B2">
        <v>7</v>
      </c>
      <c r="C2">
        <v>70</v>
      </c>
      <c r="D2" s="1">
        <f>B2/C2</f>
        <v>0.1</v>
      </c>
      <c r="E2">
        <v>4</v>
      </c>
      <c r="F2">
        <v>25</v>
      </c>
      <c r="G2">
        <f>E2/F2</f>
        <v>0.16</v>
      </c>
    </row>
    <row r="3" spans="1:9" x14ac:dyDescent="0.3">
      <c r="A3" t="s">
        <v>14</v>
      </c>
      <c r="B3">
        <v>1</v>
      </c>
      <c r="C3">
        <v>10</v>
      </c>
      <c r="D3" s="1">
        <f>B3/C3</f>
        <v>0.1</v>
      </c>
      <c r="E3">
        <v>0</v>
      </c>
      <c r="F3">
        <v>0</v>
      </c>
      <c r="G3">
        <v>0</v>
      </c>
    </row>
    <row r="4" spans="1:9" x14ac:dyDescent="0.3">
      <c r="A4" t="s">
        <v>15</v>
      </c>
      <c r="B4">
        <v>12</v>
      </c>
      <c r="C4">
        <v>75</v>
      </c>
      <c r="D4">
        <f>B4/C4</f>
        <v>0.16</v>
      </c>
      <c r="E4">
        <v>12</v>
      </c>
      <c r="F4">
        <v>75</v>
      </c>
      <c r="G4">
        <f>E4/F4</f>
        <v>0.16</v>
      </c>
    </row>
    <row r="6" spans="1:9" x14ac:dyDescent="0.3">
      <c r="B6" t="s">
        <v>13</v>
      </c>
      <c r="E6" t="s">
        <v>16</v>
      </c>
    </row>
    <row r="7" spans="1:9" x14ac:dyDescent="0.3">
      <c r="A7" t="s">
        <v>17</v>
      </c>
      <c r="B7">
        <v>8</v>
      </c>
      <c r="C7">
        <v>80</v>
      </c>
      <c r="D7" s="1">
        <f>B7/C7</f>
        <v>0.1</v>
      </c>
      <c r="E7">
        <v>9</v>
      </c>
      <c r="F7">
        <v>64.3</v>
      </c>
      <c r="G7">
        <f>E7/F7</f>
        <v>0.13996889580093314</v>
      </c>
      <c r="I7" s="1"/>
    </row>
    <row r="8" spans="1:9" x14ac:dyDescent="0.3">
      <c r="A8" t="s">
        <v>14</v>
      </c>
      <c r="B8">
        <v>0</v>
      </c>
      <c r="C8">
        <v>0</v>
      </c>
      <c r="D8" s="1">
        <v>0</v>
      </c>
      <c r="E8">
        <v>0</v>
      </c>
      <c r="F8">
        <v>0</v>
      </c>
      <c r="G8">
        <v>0</v>
      </c>
    </row>
    <row r="9" spans="1:9" x14ac:dyDescent="0.3">
      <c r="A9" t="s">
        <v>15</v>
      </c>
      <c r="B9">
        <v>2</v>
      </c>
      <c r="C9">
        <v>20</v>
      </c>
      <c r="D9">
        <f>B9/C9</f>
        <v>0.1</v>
      </c>
      <c r="E9">
        <v>5</v>
      </c>
      <c r="F9">
        <v>35.700000000000003</v>
      </c>
      <c r="G9">
        <f>E9/F9</f>
        <v>0.14005602240896359</v>
      </c>
    </row>
    <row r="11" spans="1:9" x14ac:dyDescent="0.3">
      <c r="B11" t="s">
        <v>13</v>
      </c>
      <c r="E11" t="s">
        <v>16</v>
      </c>
    </row>
    <row r="12" spans="1:9" x14ac:dyDescent="0.3">
      <c r="A12" t="s">
        <v>17</v>
      </c>
      <c r="B12">
        <v>12</v>
      </c>
      <c r="C12">
        <v>60</v>
      </c>
      <c r="D12" s="1">
        <f>B12/C12</f>
        <v>0.2</v>
      </c>
      <c r="E12">
        <v>11</v>
      </c>
      <c r="F12">
        <v>36.700000000000003</v>
      </c>
      <c r="G12">
        <f>E12/F12</f>
        <v>0.29972752043596729</v>
      </c>
    </row>
    <row r="13" spans="1:9" x14ac:dyDescent="0.3">
      <c r="A13" t="s">
        <v>14</v>
      </c>
      <c r="B13">
        <v>1</v>
      </c>
      <c r="C13">
        <v>5</v>
      </c>
      <c r="D13" s="1">
        <v>0</v>
      </c>
      <c r="E13">
        <v>1</v>
      </c>
      <c r="F13">
        <v>3.3</v>
      </c>
      <c r="G13">
        <v>0</v>
      </c>
    </row>
    <row r="14" spans="1:9" x14ac:dyDescent="0.3">
      <c r="A14" t="s">
        <v>15</v>
      </c>
      <c r="B14">
        <v>7</v>
      </c>
      <c r="C14">
        <v>35</v>
      </c>
      <c r="D14">
        <f>B14/C14</f>
        <v>0.2</v>
      </c>
      <c r="E14">
        <v>18</v>
      </c>
      <c r="F14">
        <v>60</v>
      </c>
      <c r="G14">
        <f>E14/F14</f>
        <v>0.3</v>
      </c>
    </row>
    <row r="16" spans="1:9" x14ac:dyDescent="0.3">
      <c r="A16" t="s">
        <v>17</v>
      </c>
      <c r="C16" s="1">
        <f>AVERAGE(D2,D7,D12)</f>
        <v>0.13333333333333333</v>
      </c>
      <c r="D16">
        <f>STDEV(D2,D7,D12)</f>
        <v>5.7735026918962581E-2</v>
      </c>
      <c r="F16">
        <f>AVERAGE(G2,G7,G12)</f>
        <v>0.19989880541230012</v>
      </c>
      <c r="G16">
        <f>STDEV(G2,G7,G12)</f>
        <v>8.7032410866963131E-2</v>
      </c>
    </row>
    <row r="17" spans="1:7" x14ac:dyDescent="0.3">
      <c r="A17" t="s">
        <v>14</v>
      </c>
      <c r="C17" s="1">
        <f>AVERAGE(D3,D8,D13)</f>
        <v>3.3333333333333333E-2</v>
      </c>
      <c r="D17">
        <f>STDEV(D3,D8,D13)</f>
        <v>5.7735026918962581E-2</v>
      </c>
      <c r="F17">
        <f>AVERAGE(G3,G8,G13)</f>
        <v>0</v>
      </c>
      <c r="G17">
        <v>0</v>
      </c>
    </row>
    <row r="18" spans="1:7" x14ac:dyDescent="0.3">
      <c r="A18" t="s">
        <v>15</v>
      </c>
      <c r="C18">
        <f>AVERAGE(D4,D9,D14)</f>
        <v>0.15333333333333335</v>
      </c>
      <c r="D18">
        <f>STDEV(D4,D9,D14)</f>
        <v>5.033222956847172E-2</v>
      </c>
      <c r="F18">
        <f>AVERAGE(G4,G9,G14)</f>
        <v>0.20001867413632116</v>
      </c>
      <c r="G18">
        <f>(STDEV(G4,G9,G14))</f>
        <v>8.7158704107118845E-2</v>
      </c>
    </row>
    <row r="20" spans="1:7" x14ac:dyDescent="0.3">
      <c r="A20" s="2" t="s">
        <v>19</v>
      </c>
      <c r="C20" s="1">
        <f>AVERAGE(C16:C18)</f>
        <v>0.10666666666666667</v>
      </c>
      <c r="D20">
        <f>STDEV(D16:D18)</f>
        <v>4.2740070430621474E-3</v>
      </c>
      <c r="F20">
        <f>AVERAGE(F16:F18)</f>
        <v>0.13330582651620709</v>
      </c>
      <c r="G20">
        <f>STDEV(G16:G18)</f>
        <v>5.0284683209586289E-2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G9" sqref="G9"/>
    </sheetView>
  </sheetViews>
  <sheetFormatPr defaultRowHeight="14.4" x14ac:dyDescent="0.3"/>
  <cols>
    <col min="1" max="1" width="18.5546875" bestFit="1" customWidth="1"/>
  </cols>
  <sheetData>
    <row r="1" spans="1:6" x14ac:dyDescent="0.3">
      <c r="A1" t="s">
        <v>24</v>
      </c>
      <c r="B1" t="s">
        <v>20</v>
      </c>
      <c r="C1" t="s">
        <v>21</v>
      </c>
      <c r="D1" t="s">
        <v>22</v>
      </c>
    </row>
    <row r="2" spans="1:6" x14ac:dyDescent="0.3">
      <c r="A2">
        <v>1</v>
      </c>
      <c r="B2">
        <v>48</v>
      </c>
      <c r="C2">
        <v>30</v>
      </c>
      <c r="D2">
        <f>C2-B2</f>
        <v>-18</v>
      </c>
    </row>
    <row r="3" spans="1:6" x14ac:dyDescent="0.3">
      <c r="A3">
        <v>0</v>
      </c>
      <c r="B3">
        <v>28</v>
      </c>
      <c r="C3">
        <v>12</v>
      </c>
      <c r="D3">
        <f>C3-B3</f>
        <v>-16</v>
      </c>
    </row>
    <row r="4" spans="1:6" x14ac:dyDescent="0.3">
      <c r="A4">
        <v>1</v>
      </c>
      <c r="B4">
        <v>20</v>
      </c>
      <c r="C4">
        <v>2</v>
      </c>
      <c r="D4">
        <f>C4-B4</f>
        <v>-18</v>
      </c>
    </row>
    <row r="5" spans="1:6" x14ac:dyDescent="0.3">
      <c r="A5">
        <v>1</v>
      </c>
      <c r="B5">
        <v>15</v>
      </c>
      <c r="C5">
        <v>10</v>
      </c>
      <c r="D5">
        <f>C5-B5</f>
        <v>-5</v>
      </c>
    </row>
    <row r="6" spans="1:6" x14ac:dyDescent="0.3">
      <c r="A6">
        <v>0</v>
      </c>
      <c r="B6">
        <v>7</v>
      </c>
      <c r="C6">
        <v>3</v>
      </c>
      <c r="D6">
        <f>C6-B6</f>
        <v>-4</v>
      </c>
    </row>
    <row r="7" spans="1:6" x14ac:dyDescent="0.3">
      <c r="A7">
        <v>0</v>
      </c>
      <c r="B7">
        <v>8</v>
      </c>
      <c r="C7">
        <v>9</v>
      </c>
      <c r="D7">
        <f>C7-B7</f>
        <v>1</v>
      </c>
    </row>
    <row r="9" spans="1:6" x14ac:dyDescent="0.3">
      <c r="A9" s="2" t="s">
        <v>23</v>
      </c>
      <c r="C9" t="s">
        <v>16</v>
      </c>
      <c r="D9">
        <f>AVERAGE(D2,D4,D5)</f>
        <v>-13.666666666666666</v>
      </c>
      <c r="E9" t="s">
        <v>13</v>
      </c>
      <c r="F9">
        <f>AVERAGE(D3,D6,D6,D7)</f>
        <v>-5.75</v>
      </c>
    </row>
    <row r="10" spans="1:6" x14ac:dyDescent="0.3">
      <c r="D10">
        <f>STDEV(D2,D4,D5)</f>
        <v>7.5055534994651341</v>
      </c>
      <c r="F10">
        <f>STDEV(D3,D6,D7)</f>
        <v>8.7368949480541058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E9" sqref="E9"/>
    </sheetView>
  </sheetViews>
  <sheetFormatPr defaultRowHeight="14.4" x14ac:dyDescent="0.3"/>
  <cols>
    <col min="3" max="3" width="18" bestFit="1" customWidth="1"/>
  </cols>
  <sheetData>
    <row r="1" spans="1:4" x14ac:dyDescent="0.3">
      <c r="A1" t="s">
        <v>25</v>
      </c>
      <c r="B1" t="s">
        <v>26</v>
      </c>
      <c r="C1" s="2" t="s">
        <v>23</v>
      </c>
    </row>
    <row r="2" spans="1:4" x14ac:dyDescent="0.3">
      <c r="A2">
        <v>1</v>
      </c>
      <c r="B2">
        <v>0.5</v>
      </c>
    </row>
    <row r="3" spans="1:4" x14ac:dyDescent="0.3">
      <c r="A3">
        <v>1</v>
      </c>
      <c r="B3">
        <v>0.6</v>
      </c>
    </row>
    <row r="4" spans="1:4" x14ac:dyDescent="0.3">
      <c r="A4">
        <v>1</v>
      </c>
      <c r="B4">
        <v>0.45</v>
      </c>
    </row>
    <row r="5" spans="1:4" x14ac:dyDescent="0.3">
      <c r="A5">
        <v>1</v>
      </c>
      <c r="B5">
        <v>0.5</v>
      </c>
      <c r="C5">
        <f>AVERAGE(B2:B5)</f>
        <v>0.51249999999999996</v>
      </c>
      <c r="D5">
        <f>STDEV(B2:B5)</f>
        <v>6.2915286960589789E-2</v>
      </c>
    </row>
    <row r="6" spans="1:4" x14ac:dyDescent="0.3">
      <c r="A6">
        <v>0</v>
      </c>
      <c r="B6">
        <v>0.17</v>
      </c>
      <c r="C6">
        <f>AVERAGE(B6:B9)</f>
        <v>0.37</v>
      </c>
      <c r="D6">
        <f>STDEV(B6:B9)</f>
        <v>0.17568911937472576</v>
      </c>
    </row>
    <row r="7" spans="1:4" x14ac:dyDescent="0.3">
      <c r="A7">
        <v>0</v>
      </c>
      <c r="B7">
        <v>0.57999999999999996</v>
      </c>
    </row>
    <row r="8" spans="1:4" x14ac:dyDescent="0.3">
      <c r="A8">
        <v>0</v>
      </c>
      <c r="B8">
        <v>0.3</v>
      </c>
    </row>
    <row r="9" spans="1:4" x14ac:dyDescent="0.3">
      <c r="A9">
        <v>0</v>
      </c>
      <c r="B9">
        <v>0.43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Jeba et al. </vt:lpstr>
      <vt:lpstr>Kvam et al.</vt:lpstr>
      <vt:lpstr>Pazi et al,</vt:lpstr>
      <vt:lpstr>Puggina et al.</vt:lpstr>
      <vt:lpstr>Scartelli et al.</vt:lpstr>
      <vt:lpstr>Wong et al. </vt:lpstr>
    </vt:vector>
  </TitlesOfParts>
  <Company>Universiteit Antwerpen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Criekinge Tamaya</dc:creator>
  <cp:lastModifiedBy>Van Criekinge Tamaya</cp:lastModifiedBy>
  <dcterms:created xsi:type="dcterms:W3CDTF">2019-04-08T19:12:18Z</dcterms:created>
  <dcterms:modified xsi:type="dcterms:W3CDTF">2019-10-04T07:21:36Z</dcterms:modified>
</cp:coreProperties>
</file>