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da\Documents\原稿\遊泳変異体\元データ\"/>
    </mc:Choice>
  </mc:AlternateContent>
  <bookViews>
    <workbookView xWindow="0" yWindow="0" windowWidth="24525" windowHeight="12210"/>
  </bookViews>
  <sheets>
    <sheet name="Figure1" sheetId="10" r:id="rId1"/>
    <sheet name="Figure2" sheetId="1" r:id="rId2"/>
    <sheet name="Figure3" sheetId="5" r:id="rId3"/>
    <sheet name="Figure4" sheetId="4" r:id="rId4"/>
    <sheet name="Figure5" sheetId="7" r:id="rId5"/>
    <sheet name="Figure6_1" sheetId="8" r:id="rId6"/>
    <sheet name="Figure6_2" sheetId="9" r:id="rId7"/>
  </sheets>
  <externalReferences>
    <externalReference r:id="rId8"/>
  </externalReferences>
  <definedNames>
    <definedName name="result_00" localSheetId="2">Figure3!#REF!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0" l="1"/>
  <c r="O15" i="10"/>
  <c r="O6" i="10"/>
  <c r="O5" i="10"/>
  <c r="O4" i="10"/>
  <c r="O3" i="10"/>
  <c r="N6" i="10"/>
  <c r="N5" i="10"/>
  <c r="N4" i="10"/>
  <c r="N3" i="10"/>
  <c r="I8" i="10"/>
  <c r="H8" i="10"/>
  <c r="J8" i="10" s="1"/>
  <c r="I5" i="10"/>
  <c r="H5" i="10"/>
  <c r="I12" i="10"/>
  <c r="H12" i="10"/>
  <c r="J12" i="10" s="1"/>
  <c r="I9" i="10"/>
  <c r="H9" i="10"/>
  <c r="I13" i="10"/>
  <c r="H13" i="10"/>
  <c r="J13" i="10" s="1"/>
  <c r="I10" i="10"/>
  <c r="H10" i="10"/>
  <c r="J10" i="10" s="1"/>
  <c r="I7" i="10"/>
  <c r="H7" i="10"/>
  <c r="I4" i="10"/>
  <c r="H4" i="10"/>
  <c r="I6" i="10"/>
  <c r="H6" i="10"/>
  <c r="I3" i="10"/>
  <c r="H3" i="10"/>
  <c r="I14" i="10"/>
  <c r="H14" i="10"/>
  <c r="I11" i="10"/>
  <c r="H11" i="10"/>
  <c r="J3" i="10" l="1"/>
  <c r="J6" i="10"/>
  <c r="J9" i="10"/>
  <c r="J11" i="10"/>
  <c r="J5" i="10"/>
  <c r="J4" i="10"/>
  <c r="J14" i="10"/>
  <c r="J7" i="10"/>
  <c r="K10" i="5" l="1"/>
  <c r="P8" i="5"/>
  <c r="P7" i="5"/>
  <c r="O8" i="5"/>
  <c r="O7" i="5"/>
  <c r="G5" i="9" l="1"/>
  <c r="G6" i="9"/>
  <c r="G7" i="9"/>
  <c r="G8" i="9"/>
  <c r="H8" i="9" s="1"/>
  <c r="G9" i="9"/>
  <c r="G10" i="9"/>
  <c r="G11" i="9"/>
  <c r="G12" i="9"/>
  <c r="H12" i="9" s="1"/>
  <c r="G13" i="9"/>
  <c r="G14" i="9"/>
  <c r="G15" i="9"/>
  <c r="H15" i="9" s="1"/>
  <c r="G4" i="9"/>
  <c r="H14" i="9"/>
  <c r="H11" i="9"/>
  <c r="H9" i="9"/>
  <c r="H6" i="9"/>
  <c r="H5" i="9"/>
  <c r="H13" i="9" l="1"/>
  <c r="K28" i="9"/>
  <c r="K22" i="9"/>
  <c r="H7" i="9"/>
  <c r="K26" i="9"/>
  <c r="K20" i="9"/>
  <c r="H10" i="9"/>
  <c r="K27" i="9"/>
  <c r="K21" i="9"/>
  <c r="H4" i="9"/>
  <c r="K25" i="9"/>
  <c r="K19" i="9"/>
  <c r="L26" i="9" l="1"/>
  <c r="L20" i="9"/>
  <c r="J4" i="9"/>
  <c r="L25" i="9"/>
  <c r="L19" i="9"/>
  <c r="J10" i="9"/>
  <c r="L27" i="9"/>
  <c r="L21" i="9"/>
  <c r="L28" i="9"/>
  <c r="L22" i="9"/>
  <c r="S10" i="8" l="1"/>
  <c r="S4" i="8"/>
  <c r="O19" i="8"/>
  <c r="O20" i="8"/>
  <c r="O21" i="8"/>
  <c r="O22" i="8"/>
  <c r="O25" i="8"/>
  <c r="O26" i="8"/>
  <c r="O27" i="8"/>
  <c r="O28" i="8"/>
  <c r="O5" i="8"/>
  <c r="O6" i="8"/>
  <c r="O7" i="8"/>
  <c r="O8" i="8"/>
  <c r="O9" i="8"/>
  <c r="O10" i="8"/>
  <c r="O11" i="8"/>
  <c r="O12" i="8"/>
  <c r="O13" i="8"/>
  <c r="O14" i="8"/>
  <c r="O15" i="8"/>
  <c r="O4" i="8"/>
  <c r="N28" i="8"/>
  <c r="N27" i="8"/>
  <c r="N26" i="8"/>
  <c r="N25" i="8"/>
  <c r="N22" i="8"/>
  <c r="N21" i="8"/>
  <c r="N20" i="8"/>
  <c r="N19" i="8"/>
  <c r="J15" i="8"/>
  <c r="K15" i="8" s="1"/>
  <c r="M15" i="8" s="1"/>
  <c r="N15" i="8" s="1"/>
  <c r="J14" i="8"/>
  <c r="K14" i="8" s="1"/>
  <c r="M14" i="8" s="1"/>
  <c r="N14" i="8" s="1"/>
  <c r="J13" i="8"/>
  <c r="K13" i="8" s="1"/>
  <c r="M13" i="8" s="1"/>
  <c r="N13" i="8" s="1"/>
  <c r="J12" i="8"/>
  <c r="K12" i="8" s="1"/>
  <c r="M12" i="8" s="1"/>
  <c r="N12" i="8" s="1"/>
  <c r="J11" i="8"/>
  <c r="K11" i="8" s="1"/>
  <c r="M11" i="8" s="1"/>
  <c r="N11" i="8" s="1"/>
  <c r="J10" i="8"/>
  <c r="K10" i="8" s="1"/>
  <c r="M10" i="8" s="1"/>
  <c r="N10" i="8" s="1"/>
  <c r="J9" i="8"/>
  <c r="K9" i="8" s="1"/>
  <c r="M9" i="8" s="1"/>
  <c r="N9" i="8" s="1"/>
  <c r="J8" i="8"/>
  <c r="K8" i="8" s="1"/>
  <c r="M8" i="8" s="1"/>
  <c r="N8" i="8" s="1"/>
  <c r="J7" i="8"/>
  <c r="K7" i="8" s="1"/>
  <c r="M7" i="8" s="1"/>
  <c r="N7" i="8" s="1"/>
  <c r="J6" i="8"/>
  <c r="K6" i="8" s="1"/>
  <c r="M6" i="8" s="1"/>
  <c r="N6" i="8" s="1"/>
  <c r="J5" i="8"/>
  <c r="K5" i="8" s="1"/>
  <c r="M5" i="8" s="1"/>
  <c r="N5" i="8" s="1"/>
  <c r="J4" i="8"/>
  <c r="K4" i="8" s="1"/>
  <c r="M4" i="8" s="1"/>
  <c r="N4" i="8" s="1"/>
  <c r="K9" i="5" l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79" i="5" s="1"/>
  <c r="K280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19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K354" i="5" s="1"/>
  <c r="K355" i="5" s="1"/>
  <c r="K356" i="5" s="1"/>
  <c r="K357" i="5" s="1"/>
  <c r="K358" i="5" s="1"/>
  <c r="K359" i="5" s="1"/>
  <c r="K360" i="5" s="1"/>
  <c r="K361" i="5" s="1"/>
  <c r="K362" i="5" s="1"/>
  <c r="K363" i="5" s="1"/>
  <c r="K364" i="5" s="1"/>
  <c r="K365" i="5" s="1"/>
  <c r="K366" i="5" s="1"/>
  <c r="K367" i="5" s="1"/>
  <c r="K368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89" i="5" s="1"/>
  <c r="K390" i="5" s="1"/>
  <c r="K391" i="5" s="1"/>
  <c r="K392" i="5" s="1"/>
  <c r="K393" i="5" s="1"/>
  <c r="K394" i="5" s="1"/>
  <c r="K395" i="5" s="1"/>
  <c r="K396" i="5" s="1"/>
  <c r="K397" i="5" s="1"/>
  <c r="K398" i="5" s="1"/>
  <c r="K399" i="5" s="1"/>
  <c r="K400" i="5" s="1"/>
  <c r="K401" i="5" s="1"/>
  <c r="K402" i="5" s="1"/>
  <c r="K403" i="5" s="1"/>
  <c r="K404" i="5" s="1"/>
  <c r="K405" i="5" s="1"/>
  <c r="K406" i="5" s="1"/>
  <c r="K407" i="5" s="1"/>
  <c r="K408" i="5" s="1"/>
  <c r="K409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430" i="5" s="1"/>
  <c r="K431" i="5" s="1"/>
  <c r="K432" i="5" s="1"/>
  <c r="K433" i="5" s="1"/>
  <c r="K434" i="5" s="1"/>
  <c r="K435" i="5" s="1"/>
  <c r="K436" i="5" s="1"/>
  <c r="K437" i="5" s="1"/>
  <c r="K438" i="5" s="1"/>
  <c r="K439" i="5" s="1"/>
  <c r="K440" i="5" s="1"/>
  <c r="K441" i="5" s="1"/>
  <c r="K442" i="5" s="1"/>
  <c r="K443" i="5" s="1"/>
  <c r="K444" i="5" s="1"/>
  <c r="K445" i="5" s="1"/>
  <c r="K446" i="5" s="1"/>
  <c r="K447" i="5" s="1"/>
  <c r="K448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K470" i="5" s="1"/>
  <c r="K471" i="5" s="1"/>
  <c r="K472" i="5" s="1"/>
  <c r="K473" i="5" s="1"/>
  <c r="K474" i="5" s="1"/>
  <c r="K475" i="5" s="1"/>
  <c r="K476" i="5" s="1"/>
  <c r="K477" i="5" s="1"/>
  <c r="K478" i="5" s="1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E352" i="5" s="1"/>
  <c r="E353" i="5" s="1"/>
  <c r="E354" i="5" s="1"/>
  <c r="E355" i="5" s="1"/>
  <c r="E356" i="5" s="1"/>
  <c r="E357" i="5" s="1"/>
  <c r="E358" i="5" s="1"/>
  <c r="E359" i="5" s="1"/>
  <c r="E360" i="5" s="1"/>
  <c r="E361" i="5" s="1"/>
  <c r="E362" i="5" s="1"/>
  <c r="E363" i="5" s="1"/>
  <c r="E364" i="5" s="1"/>
  <c r="E365" i="5" s="1"/>
  <c r="E366" i="5" s="1"/>
  <c r="E367" i="5" s="1"/>
  <c r="E368" i="5" s="1"/>
  <c r="E369" i="5" s="1"/>
  <c r="E370" i="5" s="1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E385" i="5" s="1"/>
  <c r="E386" i="5" s="1"/>
  <c r="E387" i="5" s="1"/>
  <c r="E388" i="5" s="1"/>
  <c r="E389" i="5" s="1"/>
  <c r="E390" i="5" s="1"/>
  <c r="E391" i="5" s="1"/>
  <c r="E392" i="5" s="1"/>
  <c r="E393" i="5" s="1"/>
  <c r="E394" i="5" s="1"/>
  <c r="E395" i="5" s="1"/>
  <c r="E396" i="5" s="1"/>
  <c r="E397" i="5" s="1"/>
  <c r="E398" i="5" s="1"/>
  <c r="E399" i="5" s="1"/>
  <c r="E400" i="5" s="1"/>
  <c r="E401" i="5" s="1"/>
  <c r="E402" i="5" s="1"/>
  <c r="E403" i="5" s="1"/>
  <c r="E404" i="5" s="1"/>
  <c r="E405" i="5" s="1"/>
  <c r="E406" i="5" s="1"/>
  <c r="E407" i="5" s="1"/>
  <c r="E408" i="5" s="1"/>
  <c r="E409" i="5" s="1"/>
  <c r="E410" i="5" s="1"/>
  <c r="E411" i="5" s="1"/>
  <c r="E412" i="5" s="1"/>
  <c r="E413" i="5" s="1"/>
  <c r="E414" i="5" s="1"/>
  <c r="E415" i="5" s="1"/>
  <c r="E416" i="5" s="1"/>
  <c r="E417" i="5" s="1"/>
  <c r="E418" i="5" s="1"/>
  <c r="E419" i="5" s="1"/>
  <c r="E420" i="5" s="1"/>
  <c r="E421" i="5" s="1"/>
  <c r="E422" i="5" s="1"/>
  <c r="E423" i="5" s="1"/>
  <c r="E424" i="5" s="1"/>
  <c r="E425" i="5" s="1"/>
  <c r="E426" i="5" s="1"/>
  <c r="E427" i="5" s="1"/>
  <c r="E428" i="5" s="1"/>
  <c r="E429" i="5" s="1"/>
  <c r="E430" i="5" s="1"/>
  <c r="E431" i="5" s="1"/>
  <c r="E432" i="5" s="1"/>
  <c r="E433" i="5" s="1"/>
  <c r="E434" i="5" s="1"/>
  <c r="E435" i="5" s="1"/>
  <c r="E436" i="5" s="1"/>
  <c r="E437" i="5" s="1"/>
  <c r="E438" i="5" s="1"/>
  <c r="E439" i="5" s="1"/>
  <c r="E440" i="5" s="1"/>
  <c r="E441" i="5" s="1"/>
  <c r="E442" i="5" s="1"/>
  <c r="E443" i="5" s="1"/>
  <c r="E444" i="5" s="1"/>
  <c r="E445" i="5" s="1"/>
  <c r="E446" i="5" s="1"/>
  <c r="E447" i="5" s="1"/>
  <c r="E448" i="5" s="1"/>
  <c r="E449" i="5" s="1"/>
  <c r="E450" i="5" s="1"/>
  <c r="E451" i="5" s="1"/>
  <c r="E452" i="5" s="1"/>
  <c r="E453" i="5" s="1"/>
  <c r="E454" i="5" s="1"/>
  <c r="E455" i="5" s="1"/>
  <c r="E456" i="5" s="1"/>
  <c r="E457" i="5" s="1"/>
  <c r="E458" i="5" s="1"/>
  <c r="E459" i="5" s="1"/>
  <c r="E460" i="5" s="1"/>
  <c r="E461" i="5" s="1"/>
  <c r="E462" i="5" s="1"/>
  <c r="E463" i="5" s="1"/>
  <c r="E464" i="5" s="1"/>
  <c r="E465" i="5" s="1"/>
  <c r="E466" i="5" s="1"/>
  <c r="E467" i="5" s="1"/>
  <c r="E468" i="5" s="1"/>
  <c r="E469" i="5" s="1"/>
  <c r="E470" i="5" s="1"/>
  <c r="E471" i="5" s="1"/>
  <c r="E472" i="5" s="1"/>
  <c r="E473" i="5" s="1"/>
  <c r="E474" i="5" s="1"/>
  <c r="E475" i="5" s="1"/>
  <c r="E476" i="5" s="1"/>
  <c r="E477" i="5" s="1"/>
  <c r="E478" i="5" s="1"/>
  <c r="AA54" i="4" l="1"/>
  <c r="AA55" i="4"/>
  <c r="AA48" i="4"/>
  <c r="AA49" i="4"/>
  <c r="F20" i="4" l="1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E21" i="4"/>
  <c r="E20" i="4"/>
  <c r="E16" i="4"/>
  <c r="E15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E55" i="4"/>
  <c r="E54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E49" i="4"/>
  <c r="E48" i="4"/>
  <c r="S43" i="1" l="1"/>
  <c r="R43" i="1"/>
  <c r="O43" i="1"/>
  <c r="N43" i="1"/>
  <c r="S42" i="1"/>
  <c r="R42" i="1"/>
  <c r="O42" i="1"/>
  <c r="N42" i="1"/>
  <c r="S41" i="1"/>
  <c r="R41" i="1"/>
  <c r="O41" i="1"/>
  <c r="N41" i="1"/>
  <c r="S40" i="1"/>
  <c r="R40" i="1"/>
  <c r="O40" i="1"/>
  <c r="N40" i="1"/>
  <c r="S39" i="1"/>
  <c r="R39" i="1"/>
  <c r="O39" i="1"/>
  <c r="N39" i="1"/>
  <c r="S38" i="1"/>
  <c r="R38" i="1"/>
  <c r="O38" i="1"/>
  <c r="N38" i="1"/>
  <c r="S37" i="1"/>
  <c r="R37" i="1"/>
  <c r="O37" i="1"/>
  <c r="N37" i="1"/>
  <c r="S36" i="1"/>
  <c r="R36" i="1"/>
  <c r="O36" i="1"/>
  <c r="N36" i="1"/>
  <c r="S35" i="1"/>
  <c r="R35" i="1"/>
  <c r="O35" i="1"/>
  <c r="N35" i="1"/>
  <c r="S34" i="1"/>
  <c r="R34" i="1"/>
  <c r="O34" i="1"/>
  <c r="N34" i="1"/>
  <c r="S33" i="1"/>
  <c r="R33" i="1"/>
  <c r="O33" i="1"/>
  <c r="N3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N9" i="1" l="1"/>
  <c r="O9" i="1"/>
  <c r="N10" i="1"/>
  <c r="O10" i="1"/>
  <c r="N11" i="1"/>
  <c r="O11" i="1"/>
  <c r="N12" i="1"/>
  <c r="O12" i="1"/>
  <c r="O8" i="1"/>
  <c r="N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<sst xmlns="http://schemas.openxmlformats.org/spreadsheetml/2006/main" count="233" uniqueCount="112">
  <si>
    <t>OD680</t>
    <phoneticPr fontId="1"/>
  </si>
  <si>
    <t>AVERAGE</t>
    <phoneticPr fontId="1"/>
  </si>
  <si>
    <t>Day</t>
    <phoneticPr fontId="1"/>
  </si>
  <si>
    <t>SD</t>
    <phoneticPr fontId="1"/>
  </si>
  <si>
    <t>WT</t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</si>
  <si>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-</t>
    </r>
    <r>
      <rPr>
        <vertAlign val="sub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ZFeL</t>
    </r>
    <phoneticPr fontId="1"/>
  </si>
  <si>
    <t>KH medium（pH3.5）</t>
    <phoneticPr fontId="1"/>
  </si>
  <si>
    <t>CMmedium（pH3.5）</t>
    <phoneticPr fontId="1"/>
  </si>
  <si>
    <t>M-3ZFeL_1</t>
    <phoneticPr fontId="1"/>
  </si>
  <si>
    <t>M-3ZFeL_2</t>
  </si>
  <si>
    <t>M-3ZFeL_3</t>
  </si>
  <si>
    <t>WT_1</t>
    <phoneticPr fontId="1"/>
  </si>
  <si>
    <t>WT_2</t>
  </si>
  <si>
    <t>WT_3</t>
  </si>
  <si>
    <t>列1</t>
  </si>
  <si>
    <t>Time(min)</t>
    <phoneticPr fontId="1"/>
  </si>
  <si>
    <r>
      <t>M</t>
    </r>
    <r>
      <rPr>
        <vertAlign val="superscript"/>
        <sz val="11"/>
        <color theme="1"/>
        <rFont val="Arial"/>
        <family val="2"/>
      </rPr>
      <t>-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ZFeL</t>
    </r>
    <phoneticPr fontId="1"/>
  </si>
  <si>
    <r>
      <t>M</t>
    </r>
    <r>
      <rPr>
        <vertAlign val="superscript"/>
        <sz val="11"/>
        <color theme="1"/>
        <rFont val="Arial"/>
        <family val="2"/>
      </rPr>
      <t>-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ZFeL_1</t>
    </r>
    <phoneticPr fontId="1"/>
  </si>
  <si>
    <r>
      <t>M</t>
    </r>
    <r>
      <rPr>
        <vertAlign val="superscript"/>
        <sz val="11"/>
        <color theme="1"/>
        <rFont val="Arial"/>
        <family val="2"/>
      </rPr>
      <t>-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ZFeL_2</t>
    </r>
    <r>
      <rPr>
        <sz val="11"/>
        <color theme="1"/>
        <rFont val="游ゴシック"/>
        <family val="2"/>
        <charset val="128"/>
        <scheme val="minor"/>
      </rPr>
      <t/>
    </r>
  </si>
  <si>
    <r>
      <t>M</t>
    </r>
    <r>
      <rPr>
        <vertAlign val="superscript"/>
        <sz val="11"/>
        <color theme="1"/>
        <rFont val="Arial"/>
        <family val="2"/>
      </rPr>
      <t>-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ZFeL_3</t>
    </r>
    <r>
      <rPr>
        <sz val="11"/>
        <color theme="1"/>
        <rFont val="游ゴシック"/>
        <family val="2"/>
        <charset val="128"/>
        <scheme val="minor"/>
      </rPr>
      <t/>
    </r>
  </si>
  <si>
    <t>KH medium</t>
    <phoneticPr fontId="1"/>
  </si>
  <si>
    <t>CM medium</t>
    <phoneticPr fontId="1"/>
  </si>
  <si>
    <t>AVERAGE/1000</t>
    <phoneticPr fontId="1"/>
  </si>
  <si>
    <t>SD/1000</t>
    <phoneticPr fontId="1"/>
  </si>
  <si>
    <t>Time(min)</t>
    <phoneticPr fontId="1"/>
  </si>
  <si>
    <t>WT</t>
    <phoneticPr fontId="1"/>
  </si>
  <si>
    <r>
      <t>M</t>
    </r>
    <r>
      <rPr>
        <vertAlign val="superscript"/>
        <sz val="11"/>
        <color theme="1"/>
        <rFont val="Arial"/>
        <family val="2"/>
      </rPr>
      <t>-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ZFeL</t>
    </r>
    <phoneticPr fontId="1"/>
  </si>
  <si>
    <t>min</t>
    <phoneticPr fontId="8"/>
  </si>
  <si>
    <t>Time</t>
    <phoneticPr fontId="1"/>
  </si>
  <si>
    <t>Trace Momentum</t>
    <phoneticPr fontId="1"/>
  </si>
  <si>
    <t>Time Step</t>
    <phoneticPr fontId="1"/>
  </si>
  <si>
    <t>M-3ZFeL (161214c2)</t>
    <phoneticPr fontId="1"/>
  </si>
  <si>
    <t>WT (161214e2)</t>
    <phoneticPr fontId="1"/>
  </si>
  <si>
    <t>WT</t>
    <phoneticPr fontId="1"/>
  </si>
  <si>
    <t>M-3ZFeL</t>
    <phoneticPr fontId="1"/>
  </si>
  <si>
    <t>TM_average</t>
    <phoneticPr fontId="1"/>
  </si>
  <si>
    <t>TM_SD</t>
    <phoneticPr fontId="1"/>
  </si>
  <si>
    <t>hour</t>
    <phoneticPr fontId="1"/>
  </si>
  <si>
    <t>sediment (g/L)</t>
    <phoneticPr fontId="1"/>
  </si>
  <si>
    <t>standard 1</t>
    <phoneticPr fontId="1"/>
  </si>
  <si>
    <t>glucose (μg/mL)</t>
    <phoneticPr fontId="1"/>
  </si>
  <si>
    <t>A480</t>
    <phoneticPr fontId="1"/>
  </si>
  <si>
    <t>sample No.</t>
    <phoneticPr fontId="1"/>
  </si>
  <si>
    <t>sample</t>
    <phoneticPr fontId="1"/>
  </si>
  <si>
    <t>dilution</t>
    <phoneticPr fontId="1"/>
  </si>
  <si>
    <t>A480'</t>
    <phoneticPr fontId="1"/>
  </si>
  <si>
    <t>glucose density
(μg/mL)</t>
    <phoneticPr fontId="1"/>
  </si>
  <si>
    <t>sample (mg)</t>
    <phoneticPr fontId="1"/>
  </si>
  <si>
    <t>glucose in sample (μg)</t>
    <phoneticPr fontId="1"/>
  </si>
  <si>
    <t>paramylon content</t>
    <phoneticPr fontId="1"/>
  </si>
  <si>
    <t>standard</t>
    <phoneticPr fontId="1"/>
  </si>
  <si>
    <t>linear approximation of standard</t>
    <phoneticPr fontId="1"/>
  </si>
  <si>
    <t>WT (KH)_1</t>
    <phoneticPr fontId="1"/>
  </si>
  <si>
    <t>y=0.0035x+0.019</t>
    <phoneticPr fontId="1"/>
  </si>
  <si>
    <t>WT (KH)_2</t>
    <phoneticPr fontId="1"/>
  </si>
  <si>
    <t>y=0.0037x+0.021</t>
    <phoneticPr fontId="1"/>
  </si>
  <si>
    <t>WT (KH)_3</t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</si>
  <si>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(KH)_1</t>
    </r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</si>
  <si>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(KH)_2</t>
    </r>
    <phoneticPr fontId="1"/>
  </si>
  <si>
    <t>y=0.0037x+0.021</t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</si>
  <si>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(KH)_3</t>
    </r>
    <phoneticPr fontId="1"/>
  </si>
  <si>
    <t>WT (CM)_1</t>
    <phoneticPr fontId="1"/>
  </si>
  <si>
    <t>y=0.0035x+0.019</t>
    <phoneticPr fontId="1"/>
  </si>
  <si>
    <t>WT (CM)_2</t>
    <phoneticPr fontId="1"/>
  </si>
  <si>
    <t>y=0.0038x+0.032</t>
  </si>
  <si>
    <t>standard 2</t>
    <phoneticPr fontId="1"/>
  </si>
  <si>
    <t>WT (CM)_3</t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</si>
  <si>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(CM)_1</t>
    </r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</si>
  <si>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(CM)_2</t>
    </r>
    <phoneticPr fontId="1"/>
  </si>
  <si>
    <t>y=0.0029x+0.025</t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</si>
  <si>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(CM)_3</t>
    </r>
    <phoneticPr fontId="1"/>
  </si>
  <si>
    <t>standard 3</t>
    <phoneticPr fontId="1"/>
  </si>
  <si>
    <t>standard 4</t>
    <phoneticPr fontId="1"/>
  </si>
  <si>
    <t>WT (KH)</t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</si>
  <si>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(KH)</t>
    </r>
    <phoneticPr fontId="1"/>
  </si>
  <si>
    <t>WT (CM)</t>
    <phoneticPr fontId="1"/>
  </si>
  <si>
    <r>
      <t>M</t>
    </r>
    <r>
      <rPr>
        <vertAlign val="superscript"/>
        <sz val="10"/>
        <color indexed="8"/>
        <rFont val="Arial"/>
        <family val="2"/>
      </rPr>
      <t>-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ZFeL (CM)</t>
    </r>
    <phoneticPr fontId="1"/>
  </si>
  <si>
    <t>average</t>
    <phoneticPr fontId="1"/>
  </si>
  <si>
    <t>SEM/1000</t>
    <phoneticPr fontId="1"/>
  </si>
  <si>
    <t>SEM</t>
    <phoneticPr fontId="1"/>
  </si>
  <si>
    <t>paramylon content (%)</t>
    <phoneticPr fontId="1"/>
  </si>
  <si>
    <t>t-test</t>
    <phoneticPr fontId="1"/>
  </si>
  <si>
    <t>sample (g)</t>
    <phoneticPr fontId="1"/>
  </si>
  <si>
    <t>extracted lipid (g)</t>
    <phoneticPr fontId="1"/>
  </si>
  <si>
    <t>lipid content</t>
    <phoneticPr fontId="1"/>
  </si>
  <si>
    <t>lipid content (%)</t>
    <phoneticPr fontId="1"/>
  </si>
  <si>
    <t>CM</t>
    <phoneticPr fontId="1"/>
  </si>
  <si>
    <t>M3</t>
    <phoneticPr fontId="1"/>
  </si>
  <si>
    <t>eu029</t>
    <phoneticPr fontId="1"/>
  </si>
  <si>
    <t>KH</t>
    <phoneticPr fontId="1"/>
  </si>
  <si>
    <t>M3</t>
    <phoneticPr fontId="1"/>
  </si>
  <si>
    <t>averarge</t>
    <phoneticPr fontId="1"/>
  </si>
  <si>
    <t>stdev</t>
    <phoneticPr fontId="1"/>
  </si>
  <si>
    <t>eu029</t>
    <phoneticPr fontId="1"/>
  </si>
  <si>
    <t>KH</t>
    <phoneticPr fontId="1"/>
  </si>
  <si>
    <t>ttest</t>
    <phoneticPr fontId="1"/>
  </si>
  <si>
    <t>ttest</t>
    <phoneticPr fontId="1"/>
  </si>
  <si>
    <t>KH</t>
    <phoneticPr fontId="1"/>
  </si>
  <si>
    <t>CM</t>
    <phoneticPr fontId="1"/>
  </si>
  <si>
    <t>strain</t>
    <phoneticPr fontId="1"/>
  </si>
  <si>
    <t>day1</t>
    <phoneticPr fontId="1"/>
  </si>
  <si>
    <t>day2</t>
    <phoneticPr fontId="1"/>
  </si>
  <si>
    <t>day3</t>
    <phoneticPr fontId="1"/>
  </si>
  <si>
    <t>medium</t>
    <phoneticPr fontId="1"/>
  </si>
  <si>
    <t>[sum]
with cillia</t>
    <phoneticPr fontId="1"/>
  </si>
  <si>
    <t>[sum]
without cillia</t>
    <phoneticPr fontId="1"/>
  </si>
  <si>
    <t>with intact cillia</t>
    <phoneticPr fontId="1"/>
  </si>
  <si>
    <t>without cillia</t>
    <phoneticPr fontId="1"/>
  </si>
  <si>
    <t>with short cillia</t>
    <phoneticPr fontId="1"/>
  </si>
  <si>
    <t>CM</t>
    <phoneticPr fontId="1"/>
  </si>
  <si>
    <t>number of cells</t>
    <phoneticPr fontId="1"/>
  </si>
  <si>
    <t>proportion of cells with cillia 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</si>
</sst>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E+00"/>
    <numFmt numFmtId="178" formatCode="0.000"/>
    <numFmt numFmtId="179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bscript"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7">
    <xf numFmtId="0" fontId="0" fillId="0" borderId="0" xfId="0">
      <alignment vertical="center"/>
    </xf>
    <xf numFmtId="49" fontId="0" fillId="0" borderId="0" xfId="0" applyNumberFormat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0" xfId="0" applyBorder="1">
      <alignment vertical="center"/>
    </xf>
    <xf numFmtId="0" fontId="7" fillId="0" borderId="0" xfId="1"/>
    <xf numFmtId="21" fontId="7" fillId="0" borderId="0" xfId="1" applyNumberFormat="1"/>
    <xf numFmtId="0" fontId="7" fillId="3" borderId="0" xfId="1" applyFill="1"/>
    <xf numFmtId="21" fontId="7" fillId="3" borderId="0" xfId="1" applyNumberFormat="1" applyFill="1"/>
    <xf numFmtId="0" fontId="7" fillId="3" borderId="0" xfId="1" applyNumberFormat="1" applyFill="1"/>
    <xf numFmtId="0" fontId="7" fillId="0" borderId="2" xfId="1" applyBorder="1"/>
    <xf numFmtId="0" fontId="7" fillId="0" borderId="3" xfId="1" applyBorder="1"/>
    <xf numFmtId="0" fontId="7" fillId="0" borderId="5" xfId="1" applyBorder="1"/>
    <xf numFmtId="0" fontId="7" fillId="0" borderId="6" xfId="1" applyBorder="1"/>
    <xf numFmtId="0" fontId="7" fillId="0" borderId="10" xfId="1" applyBorder="1"/>
    <xf numFmtId="0" fontId="7" fillId="0" borderId="11" xfId="1" applyBorder="1"/>
    <xf numFmtId="0" fontId="0" fillId="0" borderId="11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center" vertical="center"/>
    </xf>
    <xf numFmtId="179" fontId="9" fillId="4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/>
    </xf>
    <xf numFmtId="178" fontId="9" fillId="0" borderId="12" xfId="0" applyNumberFormat="1" applyFont="1" applyBorder="1">
      <alignment vertical="center"/>
    </xf>
    <xf numFmtId="0" fontId="10" fillId="0" borderId="12" xfId="0" applyFont="1" applyFill="1" applyBorder="1" applyAlignment="1">
      <alignment horizontal="left" vertical="center"/>
    </xf>
    <xf numFmtId="178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179" fontId="9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178" fontId="9" fillId="4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Border="1">
      <alignment vertical="center"/>
    </xf>
    <xf numFmtId="2" fontId="9" fillId="0" borderId="0" xfId="0" applyNumberFormat="1" applyFont="1">
      <alignment vertical="center"/>
    </xf>
    <xf numFmtId="0" fontId="7" fillId="5" borderId="0" xfId="1" applyFill="1"/>
    <xf numFmtId="21" fontId="7" fillId="5" borderId="0" xfId="1" applyNumberFormat="1" applyFill="1"/>
    <xf numFmtId="0" fontId="0" fillId="0" borderId="12" xfId="0" applyBorder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179" fontId="0" fillId="6" borderId="12" xfId="0" applyNumberFormat="1" applyFill="1" applyBorder="1">
      <alignment vertical="center"/>
    </xf>
    <xf numFmtId="179" fontId="0" fillId="0" borderId="12" xfId="0" applyNumberFormat="1" applyBorder="1">
      <alignment vertical="center"/>
    </xf>
  </cellXfs>
  <cellStyles count="2">
    <cellStyle name="標準" xfId="0" builtinId="0"/>
    <cellStyle name="標準 2" xfId="1"/>
  </cellStyles>
  <dxfs count="13">
    <dxf>
      <numFmt numFmtId="26" formatCode="h:mm:ss"/>
    </dxf>
    <dxf>
      <numFmt numFmtId="26" formatCode="h:mm:ss"/>
    </dxf>
    <dxf>
      <numFmt numFmtId="177" formatCode="0.0E+00"/>
    </dxf>
    <dxf>
      <numFmt numFmtId="177" formatCode="0.0E+00"/>
    </dxf>
    <dxf>
      <numFmt numFmtId="2" formatCode="0.00"/>
    </dxf>
    <dxf>
      <numFmt numFmtId="2" formatCode="0.00"/>
    </dxf>
    <dxf>
      <numFmt numFmtId="177" formatCode="0.0E+00"/>
    </dxf>
    <dxf>
      <numFmt numFmtId="177" formatCode="0.0E+00"/>
    </dxf>
    <dxf>
      <numFmt numFmtId="2" formatCode="0.00"/>
    </dxf>
    <dxf>
      <numFmt numFmtId="2" formatCode="0.00"/>
    </dxf>
    <dxf>
      <numFmt numFmtId="176" formatCode="0_);[Red]\(0\)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1F-4D4B-9BD5-83178E172392}"/>
              </c:ext>
            </c:extLst>
          </c:dPt>
          <c:errBars>
            <c:errBarType val="both"/>
            <c:errValType val="cust"/>
            <c:noEndCap val="0"/>
            <c:plus>
              <c:numRef>
                <c:f>Figure1!$O$3:$O$4</c:f>
                <c:numCache>
                  <c:formatCode>General</c:formatCode>
                  <c:ptCount val="2"/>
                  <c:pt idx="0">
                    <c:v>25.918224373463918</c:v>
                  </c:pt>
                  <c:pt idx="1">
                    <c:v>1.5845669842376109</c:v>
                  </c:pt>
                </c:numCache>
              </c:numRef>
            </c:plus>
            <c:minus>
              <c:numRef>
                <c:f>Figure1!$O$3:$O$4</c:f>
                <c:numCache>
                  <c:formatCode>General</c:formatCode>
                  <c:ptCount val="2"/>
                  <c:pt idx="0">
                    <c:v>25.918224373463918</c:v>
                  </c:pt>
                  <c:pt idx="1">
                    <c:v>1.5845669842376109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Figure1!$L$3:$L$4</c:f>
              <c:strCache>
                <c:ptCount val="2"/>
                <c:pt idx="0">
                  <c:v>eu029</c:v>
                </c:pt>
                <c:pt idx="1">
                  <c:v>M3</c:v>
                </c:pt>
              </c:strCache>
            </c:strRef>
          </c:cat>
          <c:val>
            <c:numRef>
              <c:f>Figure1!$N$3:$N$4</c:f>
              <c:numCache>
                <c:formatCode>0.0</c:formatCode>
                <c:ptCount val="2"/>
                <c:pt idx="0">
                  <c:v>36.015685572851432</c:v>
                </c:pt>
                <c:pt idx="1">
                  <c:v>1.6683350016683349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F-4D4B-9BD5-83178E172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3032504"/>
        <c:axId val="443030864"/>
      </c:barChart>
      <c:catAx>
        <c:axId val="44303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030864"/>
        <c:crosses val="autoZero"/>
        <c:auto val="1"/>
        <c:lblAlgn val="ctr"/>
        <c:lblOffset val="100"/>
        <c:noMultiLvlLbl val="0"/>
      </c:catAx>
      <c:valAx>
        <c:axId val="4430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cells with flaggelum 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2051282051282048E-2"/>
              <c:y val="0.20676727909011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03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ja-JP"/>
              <a:t>CM</a:t>
            </a:r>
          </a:p>
        </c:rich>
      </c:tx>
      <c:layout>
        <c:manualLayout>
          <c:xMode val="edge"/>
          <c:yMode val="edge"/>
          <c:x val="0.56518494375851702"/>
          <c:y val="1.8106988061744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227701664983054"/>
          <c:y val="0.25901334432239553"/>
          <c:w val="0.40592215549725597"/>
          <c:h val="0.48217164527852285"/>
        </c:manualLayout>
      </c:layout>
      <c:barChart>
        <c:barDir val="col"/>
        <c:grouping val="clustered"/>
        <c:varyColors val="0"/>
        <c:ser>
          <c:idx val="0"/>
          <c:order val="0"/>
          <c:tx>
            <c:v>CM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8F-4267-AAE9-E918665432DB}"/>
              </c:ext>
            </c:extLst>
          </c:dPt>
          <c:errBars>
            <c:errBarType val="both"/>
            <c:errValType val="cust"/>
            <c:noEndCap val="0"/>
            <c:plus>
              <c:numRef>
                <c:f>Figure6_1!$O$27:$O$28</c:f>
                <c:numCache>
                  <c:formatCode>General</c:formatCode>
                  <c:ptCount val="2"/>
                  <c:pt idx="0">
                    <c:v>0.2095814284169</c:v>
                  </c:pt>
                  <c:pt idx="1">
                    <c:v>0.62447962147285163</c:v>
                  </c:pt>
                </c:numCache>
              </c:numRef>
            </c:plus>
            <c:minus>
              <c:numRef>
                <c:f>Figure6_1!$O$27:$O$28</c:f>
                <c:numCache>
                  <c:formatCode>General</c:formatCode>
                  <c:ptCount val="2"/>
                  <c:pt idx="0">
                    <c:v>0.2095814284169</c:v>
                  </c:pt>
                  <c:pt idx="1">
                    <c:v>0.62447962147285163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 M-3ZFeL</c:v>
              </c:pt>
            </c:strLit>
          </c:cat>
          <c:val>
            <c:numRef>
              <c:f>Figure6_1!$O$21:$O$22</c:f>
              <c:numCache>
                <c:formatCode>0.00</c:formatCode>
                <c:ptCount val="2"/>
                <c:pt idx="0">
                  <c:v>3.4698948384862196</c:v>
                </c:pt>
                <c:pt idx="1">
                  <c:v>5.5753738048257624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F-4267-AAE9-E9186654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898352"/>
        <c:axId val="419898680"/>
      </c:barChart>
      <c:catAx>
        <c:axId val="4198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680"/>
        <c:crosses val="autoZero"/>
        <c:auto val="1"/>
        <c:lblAlgn val="ctr"/>
        <c:lblOffset val="100"/>
        <c:noMultiLvlLbl val="0"/>
      </c:catAx>
      <c:valAx>
        <c:axId val="419898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Paramylon content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7.2109448313330366E-3"/>
              <c:y val="0.20483088356866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3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6518494375851702"/>
          <c:y val="1.8106988061744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227701664983054"/>
          <c:y val="0.25901334432239553"/>
          <c:w val="0.40592215549725597"/>
          <c:h val="0.48217164527852285"/>
        </c:manualLayout>
      </c:layout>
      <c:barChart>
        <c:barDir val="col"/>
        <c:grouping val="clustered"/>
        <c:varyColors val="0"/>
        <c:ser>
          <c:idx val="0"/>
          <c:order val="0"/>
          <c:tx>
            <c:v>KH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5-42E0-9524-26C30FAE16B2}"/>
              </c:ext>
            </c:extLst>
          </c:dPt>
          <c:errBars>
            <c:errBarType val="both"/>
            <c:errValType val="cust"/>
            <c:noEndCap val="0"/>
            <c:plus>
              <c:numRef>
                <c:f>Figure6_2!$L$25:$L$26</c:f>
                <c:numCache>
                  <c:formatCode>General</c:formatCode>
                  <c:ptCount val="2"/>
                  <c:pt idx="0">
                    <c:v>0.50733683767849447</c:v>
                  </c:pt>
                  <c:pt idx="1">
                    <c:v>1.6223927631179906</c:v>
                  </c:pt>
                </c:numCache>
              </c:numRef>
            </c:plus>
            <c:minus>
              <c:numRef>
                <c:f>Figure6_2!$L$25:$L$26</c:f>
                <c:numCache>
                  <c:formatCode>General</c:formatCode>
                  <c:ptCount val="2"/>
                  <c:pt idx="0">
                    <c:v>0.50733683767849447</c:v>
                  </c:pt>
                  <c:pt idx="1">
                    <c:v>1.6223927631179906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 M-3ZFeL</c:v>
              </c:pt>
            </c:strLit>
          </c:cat>
          <c:val>
            <c:numRef>
              <c:f>Figure6_2!$L$19:$L$20</c:f>
              <c:numCache>
                <c:formatCode>0.00</c:formatCode>
                <c:ptCount val="2"/>
                <c:pt idx="0">
                  <c:v>22.16074403611599</c:v>
                </c:pt>
                <c:pt idx="1">
                  <c:v>18.026779634254979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5-42E0-9524-26C30FAE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898352"/>
        <c:axId val="419898680"/>
      </c:barChart>
      <c:catAx>
        <c:axId val="4198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680"/>
        <c:crosses val="autoZero"/>
        <c:auto val="1"/>
        <c:lblAlgn val="ctr"/>
        <c:lblOffset val="100"/>
        <c:noMultiLvlLbl val="0"/>
      </c:catAx>
      <c:valAx>
        <c:axId val="419898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lipid content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7.2109448313330366E-3"/>
              <c:y val="0.20483088356866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3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ja-JP"/>
              <a:t>CM</a:t>
            </a:r>
          </a:p>
        </c:rich>
      </c:tx>
      <c:layout>
        <c:manualLayout>
          <c:xMode val="edge"/>
          <c:yMode val="edge"/>
          <c:x val="0.56518494375851702"/>
          <c:y val="1.8106988061744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227701664983054"/>
          <c:y val="0.25901334432239553"/>
          <c:w val="0.40592215549725597"/>
          <c:h val="0.48217164527852285"/>
        </c:manualLayout>
      </c:layout>
      <c:barChart>
        <c:barDir val="col"/>
        <c:grouping val="clustered"/>
        <c:varyColors val="0"/>
        <c:ser>
          <c:idx val="0"/>
          <c:order val="0"/>
          <c:tx>
            <c:v>CM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E6-46B3-8A58-C7EC0B910DFE}"/>
              </c:ext>
            </c:extLst>
          </c:dPt>
          <c:errBars>
            <c:errBarType val="both"/>
            <c:errValType val="cust"/>
            <c:noEndCap val="0"/>
            <c:plus>
              <c:numRef>
                <c:f>Figure6_2!$L$27:$L$28</c:f>
                <c:numCache>
                  <c:formatCode>General</c:formatCode>
                  <c:ptCount val="2"/>
                  <c:pt idx="0">
                    <c:v>0.93487241488656825</c:v>
                  </c:pt>
                  <c:pt idx="1">
                    <c:v>0.58689526239153711</c:v>
                  </c:pt>
                </c:numCache>
              </c:numRef>
            </c:plus>
            <c:minus>
              <c:numRef>
                <c:f>Figure6_2!$L$27:$L$28</c:f>
                <c:numCache>
                  <c:formatCode>General</c:formatCode>
                  <c:ptCount val="2"/>
                  <c:pt idx="0">
                    <c:v>0.93487241488656825</c:v>
                  </c:pt>
                  <c:pt idx="1">
                    <c:v>0.58689526239153711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 M-3ZFeL</c:v>
              </c:pt>
            </c:strLit>
          </c:cat>
          <c:val>
            <c:numRef>
              <c:f>Figure6_2!$L$21:$L$22</c:f>
              <c:numCache>
                <c:formatCode>0.00</c:formatCode>
                <c:ptCount val="2"/>
                <c:pt idx="0">
                  <c:v>18.031817606719766</c:v>
                </c:pt>
                <c:pt idx="1">
                  <c:v>14.552374932826821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6-46B3-8A58-C7EC0B910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898352"/>
        <c:axId val="419898680"/>
      </c:barChart>
      <c:catAx>
        <c:axId val="4198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680"/>
        <c:crosses val="autoZero"/>
        <c:auto val="1"/>
        <c:lblAlgn val="ctr"/>
        <c:lblOffset val="100"/>
        <c:noMultiLvlLbl val="0"/>
      </c:catAx>
      <c:valAx>
        <c:axId val="419898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lipid content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7.2109448313330366E-3"/>
              <c:y val="0.20483088356866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3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48828992529778"/>
          <c:y val="5.0925925925925923E-2"/>
          <c:w val="0.62535786392085602"/>
          <c:h val="0.764367891513560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4B-499E-8C9A-8D9FF0F53F8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4B-499E-8C9A-8D9FF0F53F85}"/>
              </c:ext>
            </c:extLst>
          </c:dPt>
          <c:errBars>
            <c:errBarType val="both"/>
            <c:errValType val="cust"/>
            <c:noEndCap val="0"/>
            <c:plus>
              <c:numRef>
                <c:f>Figure1!$O$5:$O$6</c:f>
                <c:numCache>
                  <c:formatCode>General</c:formatCode>
                  <c:ptCount val="2"/>
                  <c:pt idx="0">
                    <c:v>2.7948230022644647</c:v>
                  </c:pt>
                  <c:pt idx="1">
                    <c:v>7.4221418492004076</c:v>
                  </c:pt>
                </c:numCache>
              </c:numRef>
            </c:plus>
            <c:minus>
              <c:numRef>
                <c:f>Figure1!$O$5:$O$6</c:f>
                <c:numCache>
                  <c:formatCode>General</c:formatCode>
                  <c:ptCount val="2"/>
                  <c:pt idx="0">
                    <c:v>2.7948230022644647</c:v>
                  </c:pt>
                  <c:pt idx="1">
                    <c:v>7.4221418492004076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Figure1!$L$5:$L$6</c:f>
              <c:strCache>
                <c:ptCount val="2"/>
                <c:pt idx="0">
                  <c:v>eu029</c:v>
                </c:pt>
                <c:pt idx="1">
                  <c:v>M3</c:v>
                </c:pt>
              </c:strCache>
            </c:strRef>
          </c:cat>
          <c:val>
            <c:numRef>
              <c:f>Figure1!$N$5:$N$6</c:f>
              <c:numCache>
                <c:formatCode>0.0</c:formatCode>
                <c:ptCount val="2"/>
                <c:pt idx="0">
                  <c:v>83.644255074018346</c:v>
                </c:pt>
                <c:pt idx="1">
                  <c:v>14.480356081585169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4B-499E-8C9A-8D9FF0F5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3032504"/>
        <c:axId val="443030864"/>
      </c:barChart>
      <c:catAx>
        <c:axId val="44303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030864"/>
        <c:crosses val="autoZero"/>
        <c:auto val="1"/>
        <c:lblAlgn val="ctr"/>
        <c:lblOffset val="100"/>
        <c:noMultiLvlLbl val="0"/>
      </c:catAx>
      <c:valAx>
        <c:axId val="443030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cells with flaggelum 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2051282051282048E-2"/>
              <c:y val="0.20676727909011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03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55369229581016"/>
          <c:y val="0.15892339969342836"/>
          <c:w val="0.69036598643826375"/>
          <c:h val="0.64663858024691356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Figure2!$N$3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Figure2!$R$4:$R$12</c:f>
                <c:numCache>
                  <c:formatCode>General</c:formatCode>
                  <c:ptCount val="9"/>
                  <c:pt idx="0">
                    <c:v>1.2018516789897272E-17</c:v>
                  </c:pt>
                  <c:pt idx="1">
                    <c:v>2.5495097567963944E-3</c:v>
                  </c:pt>
                  <c:pt idx="2">
                    <c:v>6.7453687816160179E-2</c:v>
                  </c:pt>
                  <c:pt idx="3">
                    <c:v>0.31195619350586173</c:v>
                  </c:pt>
                  <c:pt idx="4">
                    <c:v>0.4600724580614089</c:v>
                  </c:pt>
                  <c:pt idx="5">
                    <c:v>0.99749686716300034</c:v>
                  </c:pt>
                  <c:pt idx="6">
                    <c:v>1.0984838035522719</c:v>
                  </c:pt>
                  <c:pt idx="7">
                    <c:v>1.7354154161660154</c:v>
                  </c:pt>
                  <c:pt idx="8">
                    <c:v>0.76485292703891705</c:v>
                  </c:pt>
                </c:numCache>
              </c:numRef>
            </c:plus>
            <c:minus>
              <c:numRef>
                <c:f>Figure2!$R$4:$R$12</c:f>
                <c:numCache>
                  <c:formatCode>General</c:formatCode>
                  <c:ptCount val="9"/>
                  <c:pt idx="0">
                    <c:v>1.2018516789897272E-17</c:v>
                  </c:pt>
                  <c:pt idx="1">
                    <c:v>2.5495097567963944E-3</c:v>
                  </c:pt>
                  <c:pt idx="2">
                    <c:v>6.7453687816160179E-2</c:v>
                  </c:pt>
                  <c:pt idx="3">
                    <c:v>0.31195619350586173</c:v>
                  </c:pt>
                  <c:pt idx="4">
                    <c:v>0.4600724580614089</c:v>
                  </c:pt>
                  <c:pt idx="5">
                    <c:v>0.99749686716300034</c:v>
                  </c:pt>
                  <c:pt idx="6">
                    <c:v>1.0984838035522719</c:v>
                  </c:pt>
                  <c:pt idx="7">
                    <c:v>1.7354154161660154</c:v>
                  </c:pt>
                  <c:pt idx="8">
                    <c:v>0.76485292703891705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Figure2!$M$4:$M$12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Figure2!$N$4:$N$12</c:f>
              <c:numCache>
                <c:formatCode>0.00</c:formatCode>
                <c:ptCount val="9"/>
                <c:pt idx="0">
                  <c:v>0.10000000000000002</c:v>
                </c:pt>
                <c:pt idx="1">
                  <c:v>0.218</c:v>
                </c:pt>
                <c:pt idx="2">
                  <c:v>1.1900000000000002</c:v>
                </c:pt>
                <c:pt idx="3">
                  <c:v>4.1266666666666669</c:v>
                </c:pt>
                <c:pt idx="4">
                  <c:v>13.833333333333334</c:v>
                </c:pt>
                <c:pt idx="5">
                  <c:v>22.5</c:v>
                </c:pt>
                <c:pt idx="6">
                  <c:v>25.766666666666666</c:v>
                </c:pt>
                <c:pt idx="7">
                  <c:v>23.133333333333336</c:v>
                </c:pt>
                <c:pt idx="8">
                  <c:v>23.3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C4-4253-A894-A474407E1ABD}"/>
            </c:ext>
          </c:extLst>
        </c:ser>
        <c:ser>
          <c:idx val="1"/>
          <c:order val="1"/>
          <c:tx>
            <c:strRef>
              <c:f>Figure2!$O$3</c:f>
              <c:strCache>
                <c:ptCount val="1"/>
                <c:pt idx="0">
                  <c:v>M-3ZFeL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Figure2!$S$4:$S$12</c:f>
                <c:numCache>
                  <c:formatCode>General</c:formatCode>
                  <c:ptCount val="9"/>
                  <c:pt idx="0">
                    <c:v>1.2018516789897272E-17</c:v>
                  </c:pt>
                  <c:pt idx="1">
                    <c:v>8.7273516410573716E-3</c:v>
                  </c:pt>
                  <c:pt idx="2">
                    <c:v>7.5994517346099841E-2</c:v>
                  </c:pt>
                  <c:pt idx="3">
                    <c:v>0.16628289148315895</c:v>
                  </c:pt>
                  <c:pt idx="4">
                    <c:v>0.14565942010960595</c:v>
                  </c:pt>
                  <c:pt idx="5">
                    <c:v>0.748331477354788</c:v>
                  </c:pt>
                  <c:pt idx="6">
                    <c:v>2.6944387170614941</c:v>
                  </c:pt>
                  <c:pt idx="7">
                    <c:v>0.38944404818493122</c:v>
                  </c:pt>
                  <c:pt idx="8">
                    <c:v>0.40824829046386302</c:v>
                  </c:pt>
                </c:numCache>
              </c:numRef>
            </c:plus>
            <c:minus>
              <c:numRef>
                <c:f>Figure2!$S$4:$S$12</c:f>
                <c:numCache>
                  <c:formatCode>General</c:formatCode>
                  <c:ptCount val="9"/>
                  <c:pt idx="0">
                    <c:v>1.2018516789897272E-17</c:v>
                  </c:pt>
                  <c:pt idx="1">
                    <c:v>8.7273516410573716E-3</c:v>
                  </c:pt>
                  <c:pt idx="2">
                    <c:v>7.5994517346099841E-2</c:v>
                  </c:pt>
                  <c:pt idx="3">
                    <c:v>0.16628289148315895</c:v>
                  </c:pt>
                  <c:pt idx="4">
                    <c:v>0.14565942010960595</c:v>
                  </c:pt>
                  <c:pt idx="5">
                    <c:v>0.748331477354788</c:v>
                  </c:pt>
                  <c:pt idx="6">
                    <c:v>2.6944387170614941</c:v>
                  </c:pt>
                  <c:pt idx="7">
                    <c:v>0.38944404818493122</c:v>
                  </c:pt>
                  <c:pt idx="8">
                    <c:v>0.40824829046386302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Figure2!$M$4:$M$12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Figure2!$O$4:$O$12</c:f>
              <c:numCache>
                <c:formatCode>0.00</c:formatCode>
                <c:ptCount val="9"/>
                <c:pt idx="0">
                  <c:v>0.10000000000000002</c:v>
                </c:pt>
                <c:pt idx="1">
                  <c:v>0.24966666666666668</c:v>
                </c:pt>
                <c:pt idx="2">
                  <c:v>0.97633333333333339</c:v>
                </c:pt>
                <c:pt idx="3">
                  <c:v>2.4500000000000002</c:v>
                </c:pt>
                <c:pt idx="4">
                  <c:v>5.7633333333333328</c:v>
                </c:pt>
                <c:pt idx="5">
                  <c:v>22.8</c:v>
                </c:pt>
                <c:pt idx="6">
                  <c:v>23</c:v>
                </c:pt>
                <c:pt idx="7">
                  <c:v>20.266666666666666</c:v>
                </c:pt>
                <c:pt idx="8">
                  <c:v>21.033333333333331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C4-4253-A894-A474407E1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222400"/>
        <c:axId val="317220832"/>
      </c:scatterChart>
      <c:valAx>
        <c:axId val="31722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/>
                  <a:t>Time (Days)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5936003805652023"/>
              <c:y val="0.90334994291994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7220832"/>
        <c:crosses val="autoZero"/>
        <c:crossBetween val="midCat"/>
        <c:majorUnit val="2"/>
      </c:valAx>
      <c:valAx>
        <c:axId val="3172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OD680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</a:t>
                </a:r>
                <a:endParaRPr lang="ja-JP" alt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1813467005037967E-3"/>
              <c:y val="0.31105892418220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722240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9446947663814099"/>
          <c:y val="8.1624717781683415E-3"/>
          <c:w val="0.59974495066050948"/>
          <c:h val="0.11798704330520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55369229581016"/>
          <c:y val="0.15892339969342836"/>
          <c:w val="0.69036598643826375"/>
          <c:h val="0.64663858024691356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Figure2!$N$3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Figure2!$R$33:$R$43</c:f>
                <c:numCache>
                  <c:formatCode>General</c:formatCode>
                  <c:ptCount val="11"/>
                  <c:pt idx="0">
                    <c:v>1.2018516789897272E-17</c:v>
                  </c:pt>
                  <c:pt idx="1">
                    <c:v>7.5608641481425048E-3</c:v>
                  </c:pt>
                  <c:pt idx="2">
                    <c:v>3.3416562759605731E-3</c:v>
                  </c:pt>
                  <c:pt idx="3">
                    <c:v>6.0138728508895692E-2</c:v>
                  </c:pt>
                  <c:pt idx="4">
                    <c:v>5.3541261347363416E-2</c:v>
                  </c:pt>
                  <c:pt idx="5">
                    <c:v>0.11518101695447323</c:v>
                  </c:pt>
                  <c:pt idx="6">
                    <c:v>0.18055470085267786</c:v>
                  </c:pt>
                  <c:pt idx="7">
                    <c:v>6.3770421565696525E-2</c:v>
                  </c:pt>
                  <c:pt idx="8">
                    <c:v>0.1980319839487216</c:v>
                  </c:pt>
                  <c:pt idx="9">
                    <c:v>0.28644371174804995</c:v>
                  </c:pt>
                  <c:pt idx="10">
                    <c:v>0.58738119366103214</c:v>
                  </c:pt>
                </c:numCache>
              </c:numRef>
            </c:plus>
            <c:minus>
              <c:numRef>
                <c:f>Figure2!$R$33:$R$43</c:f>
                <c:numCache>
                  <c:formatCode>General</c:formatCode>
                  <c:ptCount val="11"/>
                  <c:pt idx="0">
                    <c:v>1.2018516789897272E-17</c:v>
                  </c:pt>
                  <c:pt idx="1">
                    <c:v>7.5608641481425048E-3</c:v>
                  </c:pt>
                  <c:pt idx="2">
                    <c:v>3.3416562759605731E-3</c:v>
                  </c:pt>
                  <c:pt idx="3">
                    <c:v>6.0138728508895692E-2</c:v>
                  </c:pt>
                  <c:pt idx="4">
                    <c:v>5.3541261347363416E-2</c:v>
                  </c:pt>
                  <c:pt idx="5">
                    <c:v>0.11518101695447323</c:v>
                  </c:pt>
                  <c:pt idx="6">
                    <c:v>0.18055470085267786</c:v>
                  </c:pt>
                  <c:pt idx="7">
                    <c:v>6.3770421565696525E-2</c:v>
                  </c:pt>
                  <c:pt idx="8">
                    <c:v>0.1980319839487216</c:v>
                  </c:pt>
                  <c:pt idx="9">
                    <c:v>0.28644371174804995</c:v>
                  </c:pt>
                  <c:pt idx="10">
                    <c:v>0.58738119366103214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Figure2!$M$33:$M$43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Figure2!$N$33:$N$43</c:f>
              <c:numCache>
                <c:formatCode>0.00</c:formatCode>
                <c:ptCount val="11"/>
                <c:pt idx="0">
                  <c:v>0.10000000000000002</c:v>
                </c:pt>
                <c:pt idx="1">
                  <c:v>0.10566666666666667</c:v>
                </c:pt>
                <c:pt idx="2">
                  <c:v>0.31466666666666665</c:v>
                </c:pt>
                <c:pt idx="3">
                  <c:v>1.8466666666666667</c:v>
                </c:pt>
                <c:pt idx="4">
                  <c:v>3.1033333333333331</c:v>
                </c:pt>
                <c:pt idx="5">
                  <c:v>5.9366666666666665</c:v>
                </c:pt>
                <c:pt idx="6">
                  <c:v>6.4200000000000008</c:v>
                </c:pt>
                <c:pt idx="7">
                  <c:v>6.8833333333333329</c:v>
                </c:pt>
                <c:pt idx="8">
                  <c:v>6.6233333333333322</c:v>
                </c:pt>
                <c:pt idx="9">
                  <c:v>6.6099999999999994</c:v>
                </c:pt>
                <c:pt idx="10">
                  <c:v>6.6266666666666678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64-4AA7-9C35-5809614D007B}"/>
            </c:ext>
          </c:extLst>
        </c:ser>
        <c:ser>
          <c:idx val="1"/>
          <c:order val="1"/>
          <c:tx>
            <c:strRef>
              <c:f>Figure2!$O$3</c:f>
              <c:strCache>
                <c:ptCount val="1"/>
                <c:pt idx="0">
                  <c:v>M-3ZFeL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Figure2!$S$33:$S$43</c:f>
                <c:numCache>
                  <c:formatCode>General</c:formatCode>
                  <c:ptCount val="11"/>
                  <c:pt idx="0">
                    <c:v>1.2018516789897272E-17</c:v>
                  </c:pt>
                  <c:pt idx="1">
                    <c:v>6.4161255183067195E-3</c:v>
                  </c:pt>
                  <c:pt idx="2">
                    <c:v>2.8577380332470434E-3</c:v>
                  </c:pt>
                  <c:pt idx="3">
                    <c:v>7.7888809636986051E-2</c:v>
                  </c:pt>
                  <c:pt idx="4">
                    <c:v>0.15116216457830978</c:v>
                  </c:pt>
                  <c:pt idx="5">
                    <c:v>0.13765899897936207</c:v>
                  </c:pt>
                  <c:pt idx="6">
                    <c:v>8.9535840123755386E-2</c:v>
                  </c:pt>
                  <c:pt idx="7">
                    <c:v>0.22090722034374508</c:v>
                  </c:pt>
                  <c:pt idx="8">
                    <c:v>0.17238522751867882</c:v>
                  </c:pt>
                  <c:pt idx="9">
                    <c:v>0.38989314775546724</c:v>
                  </c:pt>
                  <c:pt idx="10">
                    <c:v>0.58246602189884555</c:v>
                  </c:pt>
                </c:numCache>
              </c:numRef>
            </c:plus>
            <c:minus>
              <c:numRef>
                <c:f>Figure2!$S$33:$S$43</c:f>
                <c:numCache>
                  <c:formatCode>General</c:formatCode>
                  <c:ptCount val="11"/>
                  <c:pt idx="0">
                    <c:v>1.2018516789897272E-17</c:v>
                  </c:pt>
                  <c:pt idx="1">
                    <c:v>6.4161255183067195E-3</c:v>
                  </c:pt>
                  <c:pt idx="2">
                    <c:v>2.8577380332470434E-3</c:v>
                  </c:pt>
                  <c:pt idx="3">
                    <c:v>7.7888809636986051E-2</c:v>
                  </c:pt>
                  <c:pt idx="4">
                    <c:v>0.15116216457830978</c:v>
                  </c:pt>
                  <c:pt idx="5">
                    <c:v>0.13765899897936207</c:v>
                  </c:pt>
                  <c:pt idx="6">
                    <c:v>8.9535840123755386E-2</c:v>
                  </c:pt>
                  <c:pt idx="7">
                    <c:v>0.22090722034374508</c:v>
                  </c:pt>
                  <c:pt idx="8">
                    <c:v>0.17238522751867882</c:v>
                  </c:pt>
                  <c:pt idx="9">
                    <c:v>0.38989314775546724</c:v>
                  </c:pt>
                  <c:pt idx="10">
                    <c:v>0.58246602189884555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Figure2!$M$33:$M$43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</c:numCache>
            </c:numRef>
          </c:xVal>
          <c:yVal>
            <c:numRef>
              <c:f>Figure2!$O$33:$O$43</c:f>
              <c:numCache>
                <c:formatCode>0.00</c:formatCode>
                <c:ptCount val="11"/>
                <c:pt idx="0">
                  <c:v>0.10000000000000002</c:v>
                </c:pt>
                <c:pt idx="1">
                  <c:v>0.10933333333333334</c:v>
                </c:pt>
                <c:pt idx="2">
                  <c:v>0.33666666666666667</c:v>
                </c:pt>
                <c:pt idx="3">
                  <c:v>2.2466666666666666</c:v>
                </c:pt>
                <c:pt idx="4">
                  <c:v>3.53</c:v>
                </c:pt>
                <c:pt idx="5">
                  <c:v>6.3999999999999995</c:v>
                </c:pt>
                <c:pt idx="6">
                  <c:v>6.8866666666666667</c:v>
                </c:pt>
                <c:pt idx="7">
                  <c:v>7.2133333333333338</c:v>
                </c:pt>
                <c:pt idx="8">
                  <c:v>7.7333333333333334</c:v>
                </c:pt>
                <c:pt idx="9">
                  <c:v>7.996666666666667</c:v>
                </c:pt>
                <c:pt idx="10">
                  <c:v>8.2433333333333323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64-4AA7-9C35-5809614D0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222400"/>
        <c:axId val="317220832"/>
      </c:scatterChart>
      <c:valAx>
        <c:axId val="31722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/>
                  <a:t>Time (Days)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5936003805652023"/>
              <c:y val="0.90334994291994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7220832"/>
        <c:crosses val="autoZero"/>
        <c:crossBetween val="midCat"/>
        <c:majorUnit val="2"/>
      </c:valAx>
      <c:valAx>
        <c:axId val="3172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OD680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</a:t>
                </a:r>
                <a:endParaRPr lang="ja-JP" alt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1813467005037967E-3"/>
              <c:y val="0.31105892418220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722240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2480890423350622"/>
          <c:y val="2.05696876638389E-2"/>
          <c:w val="0.6084191442528043"/>
          <c:h val="0.11798704330520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25117883616265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Figure3!$N$7</c:f>
              <c:strCache>
                <c:ptCount val="1"/>
                <c:pt idx="0">
                  <c:v>TM_average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A-49CC-88E6-A0CA836C9522}"/>
              </c:ext>
            </c:extLst>
          </c:dPt>
          <c:errBars>
            <c:errBarType val="both"/>
            <c:errValType val="cust"/>
            <c:noEndCap val="0"/>
            <c:plus>
              <c:numRef>
                <c:f>Figure3!$O$8:$P$8</c:f>
                <c:numCache>
                  <c:formatCode>General</c:formatCode>
                  <c:ptCount val="2"/>
                  <c:pt idx="0">
                    <c:v>268.77574400810005</c:v>
                  </c:pt>
                  <c:pt idx="1">
                    <c:v>6.0425833602368337</c:v>
                  </c:pt>
                </c:numCache>
              </c:numRef>
            </c:plus>
            <c:minus>
              <c:numRef>
                <c:f>Figure3!$O$8:$P$8</c:f>
                <c:numCache>
                  <c:formatCode>General</c:formatCode>
                  <c:ptCount val="2"/>
                  <c:pt idx="0">
                    <c:v>268.77574400810005</c:v>
                  </c:pt>
                  <c:pt idx="1">
                    <c:v>6.0425833602368337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Figure3!$O$6:$P$6</c:f>
              <c:strCache>
                <c:ptCount val="2"/>
                <c:pt idx="0">
                  <c:v>WT</c:v>
                </c:pt>
                <c:pt idx="1">
                  <c:v>M-3ZFeL</c:v>
                </c:pt>
              </c:strCache>
            </c:strRef>
          </c:cat>
          <c:val>
            <c:numRef>
              <c:f>Figure3!$O$7:$P$7</c:f>
              <c:numCache>
                <c:formatCode>General</c:formatCode>
                <c:ptCount val="2"/>
                <c:pt idx="0">
                  <c:v>11160.782608695652</c:v>
                </c:pt>
                <c:pt idx="1">
                  <c:v>9.1147186147186154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A-49CC-88E6-A0CA836C9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898352"/>
        <c:axId val="419898680"/>
      </c:barChart>
      <c:catAx>
        <c:axId val="4198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898680"/>
        <c:crosses val="autoZero"/>
        <c:auto val="1"/>
        <c:lblAlgn val="ctr"/>
        <c:lblOffset val="100"/>
        <c:noMultiLvlLbl val="0"/>
      </c:catAx>
      <c:valAx>
        <c:axId val="419898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Trace</a:t>
                </a:r>
                <a:r>
                  <a:rPr lang="en-US" altLang="ja-JP" baseline="0"/>
                  <a:t> momentum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898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392048105334"/>
          <c:y val="0.13748406366425353"/>
          <c:w val="0.7374380108167885"/>
          <c:h val="0.6434851663304904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Figure4!$D$15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Figure4!$E$20:$AA$20</c:f>
                <c:numCache>
                  <c:formatCode>General</c:formatCode>
                  <c:ptCount val="23"/>
                  <c:pt idx="0">
                    <c:v>0.38796210364480016</c:v>
                  </c:pt>
                  <c:pt idx="1">
                    <c:v>0.3712124340435024</c:v>
                  </c:pt>
                  <c:pt idx="2">
                    <c:v>0.38061823273393003</c:v>
                  </c:pt>
                  <c:pt idx="3">
                    <c:v>0.42619677772968356</c:v>
                  </c:pt>
                  <c:pt idx="4">
                    <c:v>0.56116031704689051</c:v>
                  </c:pt>
                  <c:pt idx="5">
                    <c:v>0.40923284967200008</c:v>
                  </c:pt>
                  <c:pt idx="6">
                    <c:v>0.42080004203362514</c:v>
                  </c:pt>
                  <c:pt idx="7">
                    <c:v>0.30523137307158721</c:v>
                  </c:pt>
                  <c:pt idx="8">
                    <c:v>0.4299193223794045</c:v>
                  </c:pt>
                  <c:pt idx="9">
                    <c:v>2.2415363095382812</c:v>
                  </c:pt>
                  <c:pt idx="10">
                    <c:v>0.1181414912742344</c:v>
                  </c:pt>
                  <c:pt idx="11">
                    <c:v>0.30235422531058775</c:v>
                  </c:pt>
                  <c:pt idx="12">
                    <c:v>0.31661057105719992</c:v>
                  </c:pt>
                  <c:pt idx="13">
                    <c:v>0.28365420343909209</c:v>
                  </c:pt>
                  <c:pt idx="14">
                    <c:v>0.63633922664134102</c:v>
                  </c:pt>
                  <c:pt idx="15">
                    <c:v>0.65945329897473903</c:v>
                  </c:pt>
                  <c:pt idx="16">
                    <c:v>0.51222449058005792</c:v>
                  </c:pt>
                  <c:pt idx="17">
                    <c:v>0.51815805592936481</c:v>
                  </c:pt>
                  <c:pt idx="18">
                    <c:v>0.41470869440508135</c:v>
                  </c:pt>
                  <c:pt idx="19">
                    <c:v>0.63075629212292939</c:v>
                  </c:pt>
                  <c:pt idx="20">
                    <c:v>0.70354464979985476</c:v>
                  </c:pt>
                  <c:pt idx="21">
                    <c:v>0.53731557118745321</c:v>
                  </c:pt>
                  <c:pt idx="22">
                    <c:v>0.42992820180137797</c:v>
                  </c:pt>
                </c:numCache>
              </c:numRef>
            </c:plus>
            <c:minus>
              <c:numRef>
                <c:f>Figure4!$E$20:$AA$20</c:f>
                <c:numCache>
                  <c:formatCode>General</c:formatCode>
                  <c:ptCount val="23"/>
                  <c:pt idx="0">
                    <c:v>0.38796210364480016</c:v>
                  </c:pt>
                  <c:pt idx="1">
                    <c:v>0.3712124340435024</c:v>
                  </c:pt>
                  <c:pt idx="2">
                    <c:v>0.38061823273393003</c:v>
                  </c:pt>
                  <c:pt idx="3">
                    <c:v>0.42619677772968356</c:v>
                  </c:pt>
                  <c:pt idx="4">
                    <c:v>0.56116031704689051</c:v>
                  </c:pt>
                  <c:pt idx="5">
                    <c:v>0.40923284967200008</c:v>
                  </c:pt>
                  <c:pt idx="6">
                    <c:v>0.42080004203362514</c:v>
                  </c:pt>
                  <c:pt idx="7">
                    <c:v>0.30523137307158721</c:v>
                  </c:pt>
                  <c:pt idx="8">
                    <c:v>0.4299193223794045</c:v>
                  </c:pt>
                  <c:pt idx="9">
                    <c:v>2.2415363095382812</c:v>
                  </c:pt>
                  <c:pt idx="10">
                    <c:v>0.1181414912742344</c:v>
                  </c:pt>
                  <c:pt idx="11">
                    <c:v>0.30235422531058775</c:v>
                  </c:pt>
                  <c:pt idx="12">
                    <c:v>0.31661057105719992</c:v>
                  </c:pt>
                  <c:pt idx="13">
                    <c:v>0.28365420343909209</c:v>
                  </c:pt>
                  <c:pt idx="14">
                    <c:v>0.63633922664134102</c:v>
                  </c:pt>
                  <c:pt idx="15">
                    <c:v>0.65945329897473903</c:v>
                  </c:pt>
                  <c:pt idx="16">
                    <c:v>0.51222449058005792</c:v>
                  </c:pt>
                  <c:pt idx="17">
                    <c:v>0.51815805592936481</c:v>
                  </c:pt>
                  <c:pt idx="18">
                    <c:v>0.41470869440508135</c:v>
                  </c:pt>
                  <c:pt idx="19">
                    <c:v>0.63075629212292939</c:v>
                  </c:pt>
                  <c:pt idx="20">
                    <c:v>0.70354464979985476</c:v>
                  </c:pt>
                  <c:pt idx="21">
                    <c:v>0.53731557118745321</c:v>
                  </c:pt>
                  <c:pt idx="22">
                    <c:v>0.42992820180137797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Figure4!$E$14:$AA$14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</c:numCache>
            </c:numRef>
          </c:xVal>
          <c:yVal>
            <c:numRef>
              <c:f>Figure4!$E$15:$AA$15</c:f>
              <c:numCache>
                <c:formatCode>General</c:formatCode>
                <c:ptCount val="23"/>
                <c:pt idx="0">
                  <c:v>2.0912660000000001</c:v>
                </c:pt>
                <c:pt idx="1">
                  <c:v>3.5757899999999996</c:v>
                </c:pt>
                <c:pt idx="2">
                  <c:v>4.3477730000000001</c:v>
                </c:pt>
                <c:pt idx="3">
                  <c:v>4.5314423333333336</c:v>
                </c:pt>
                <c:pt idx="4">
                  <c:v>3.4714216666666666</c:v>
                </c:pt>
                <c:pt idx="5">
                  <c:v>2.9433646666666666</c:v>
                </c:pt>
                <c:pt idx="6">
                  <c:v>3.5886239999999998</c:v>
                </c:pt>
                <c:pt idx="7">
                  <c:v>2.1387943333333332</c:v>
                </c:pt>
                <c:pt idx="8">
                  <c:v>1.9561043333333334</c:v>
                </c:pt>
                <c:pt idx="9">
                  <c:v>4.0890789999999999</c:v>
                </c:pt>
                <c:pt idx="10">
                  <c:v>2.2192420000000004</c:v>
                </c:pt>
                <c:pt idx="11">
                  <c:v>2.238808333333334</c:v>
                </c:pt>
                <c:pt idx="12">
                  <c:v>2.0516966666666665</c:v>
                </c:pt>
                <c:pt idx="13">
                  <c:v>2.1046493333333331</c:v>
                </c:pt>
                <c:pt idx="14">
                  <c:v>2.0413399999999999</c:v>
                </c:pt>
                <c:pt idx="15">
                  <c:v>2.295077333333333</c:v>
                </c:pt>
                <c:pt idx="16">
                  <c:v>2.1414469999999999</c:v>
                </c:pt>
                <c:pt idx="17">
                  <c:v>2.2888109999999999</c:v>
                </c:pt>
                <c:pt idx="18">
                  <c:v>2.4928013333333334</c:v>
                </c:pt>
                <c:pt idx="19">
                  <c:v>2.2087706666666667</c:v>
                </c:pt>
                <c:pt idx="20">
                  <c:v>2.3130939999999995</c:v>
                </c:pt>
                <c:pt idx="21">
                  <c:v>2.2106730000000003</c:v>
                </c:pt>
                <c:pt idx="22">
                  <c:v>1.8797946666666667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B2-4EE6-AA51-C5B16CFD28D8}"/>
            </c:ext>
          </c:extLst>
        </c:ser>
        <c:ser>
          <c:idx val="1"/>
          <c:order val="1"/>
          <c:tx>
            <c:strRef>
              <c:f>Figure4!$D$16</c:f>
              <c:strCache>
                <c:ptCount val="1"/>
                <c:pt idx="0">
                  <c:v>M-3ZFeL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Figure4!$E$21:$AA$21</c:f>
                <c:numCache>
                  <c:formatCode>General</c:formatCode>
                  <c:ptCount val="23"/>
                  <c:pt idx="0">
                    <c:v>0.13373599215619009</c:v>
                  </c:pt>
                  <c:pt idx="1">
                    <c:v>0.52485612854968866</c:v>
                  </c:pt>
                  <c:pt idx="2">
                    <c:v>0.43706739806598077</c:v>
                  </c:pt>
                  <c:pt idx="3">
                    <c:v>0.46015291896879362</c:v>
                  </c:pt>
                  <c:pt idx="4">
                    <c:v>0.56395314606283331</c:v>
                  </c:pt>
                  <c:pt idx="5">
                    <c:v>0.56245376939813196</c:v>
                  </c:pt>
                  <c:pt idx="6">
                    <c:v>0.67887391897992799</c:v>
                  </c:pt>
                  <c:pt idx="7">
                    <c:v>0.68058349666823814</c:v>
                  </c:pt>
                  <c:pt idx="8">
                    <c:v>0.78061432275815079</c:v>
                  </c:pt>
                  <c:pt idx="9">
                    <c:v>0.97272707809333558</c:v>
                  </c:pt>
                  <c:pt idx="10">
                    <c:v>0.89289524811965915</c:v>
                  </c:pt>
                  <c:pt idx="11">
                    <c:v>1.0895089915636302</c:v>
                  </c:pt>
                  <c:pt idx="12">
                    <c:v>1.2407126247657709</c:v>
                  </c:pt>
                  <c:pt idx="13">
                    <c:v>1.4379074589010123</c:v>
                  </c:pt>
                  <c:pt idx="14">
                    <c:v>1.6015642079417745</c:v>
                  </c:pt>
                  <c:pt idx="15">
                    <c:v>1.6497758406411374</c:v>
                  </c:pt>
                  <c:pt idx="16">
                    <c:v>1.8396558233149212</c:v>
                  </c:pt>
                  <c:pt idx="17">
                    <c:v>2.0932034014949839</c:v>
                  </c:pt>
                  <c:pt idx="18">
                    <c:v>2.0025890433806346</c:v>
                  </c:pt>
                  <c:pt idx="19">
                    <c:v>2.2425083746489483</c:v>
                  </c:pt>
                  <c:pt idx="20">
                    <c:v>2.3862385228879903</c:v>
                  </c:pt>
                  <c:pt idx="21">
                    <c:v>2.1628582179081177</c:v>
                  </c:pt>
                  <c:pt idx="22">
                    <c:v>2.2292145317871865</c:v>
                  </c:pt>
                </c:numCache>
              </c:numRef>
            </c:plus>
            <c:minus>
              <c:numRef>
                <c:f>Figure4!$E$21:$AA$21</c:f>
                <c:numCache>
                  <c:formatCode>General</c:formatCode>
                  <c:ptCount val="23"/>
                  <c:pt idx="0">
                    <c:v>0.13373599215619009</c:v>
                  </c:pt>
                  <c:pt idx="1">
                    <c:v>0.52485612854968866</c:v>
                  </c:pt>
                  <c:pt idx="2">
                    <c:v>0.43706739806598077</c:v>
                  </c:pt>
                  <c:pt idx="3">
                    <c:v>0.46015291896879362</c:v>
                  </c:pt>
                  <c:pt idx="4">
                    <c:v>0.56395314606283331</c:v>
                  </c:pt>
                  <c:pt idx="5">
                    <c:v>0.56245376939813196</c:v>
                  </c:pt>
                  <c:pt idx="6">
                    <c:v>0.67887391897992799</c:v>
                  </c:pt>
                  <c:pt idx="7">
                    <c:v>0.68058349666823814</c:v>
                  </c:pt>
                  <c:pt idx="8">
                    <c:v>0.78061432275815079</c:v>
                  </c:pt>
                  <c:pt idx="9">
                    <c:v>0.97272707809333558</c:v>
                  </c:pt>
                  <c:pt idx="10">
                    <c:v>0.89289524811965915</c:v>
                  </c:pt>
                  <c:pt idx="11">
                    <c:v>1.0895089915636302</c:v>
                  </c:pt>
                  <c:pt idx="12">
                    <c:v>1.2407126247657709</c:v>
                  </c:pt>
                  <c:pt idx="13">
                    <c:v>1.4379074589010123</c:v>
                  </c:pt>
                  <c:pt idx="14">
                    <c:v>1.6015642079417745</c:v>
                  </c:pt>
                  <c:pt idx="15">
                    <c:v>1.6497758406411374</c:v>
                  </c:pt>
                  <c:pt idx="16">
                    <c:v>1.8396558233149212</c:v>
                  </c:pt>
                  <c:pt idx="17">
                    <c:v>2.0932034014949839</c:v>
                  </c:pt>
                  <c:pt idx="18">
                    <c:v>2.0025890433806346</c:v>
                  </c:pt>
                  <c:pt idx="19">
                    <c:v>2.2425083746489483</c:v>
                  </c:pt>
                  <c:pt idx="20">
                    <c:v>2.3862385228879903</c:v>
                  </c:pt>
                  <c:pt idx="21">
                    <c:v>2.1628582179081177</c:v>
                  </c:pt>
                  <c:pt idx="22">
                    <c:v>2.2292145317871865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Figure4!$E$14:$AA$14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</c:numCache>
            </c:numRef>
          </c:xVal>
          <c:yVal>
            <c:numRef>
              <c:f>Figure4!$E$16:$AA$16</c:f>
              <c:numCache>
                <c:formatCode>General</c:formatCode>
                <c:ptCount val="23"/>
                <c:pt idx="0">
                  <c:v>1.4568109999999996</c:v>
                </c:pt>
                <c:pt idx="1">
                  <c:v>2.0064693333333334</c:v>
                </c:pt>
                <c:pt idx="2">
                  <c:v>2.1393576666666667</c:v>
                </c:pt>
                <c:pt idx="3">
                  <c:v>2.8944149999999995</c:v>
                </c:pt>
                <c:pt idx="4">
                  <c:v>2.6386576666666666</c:v>
                </c:pt>
                <c:pt idx="5">
                  <c:v>2.0590373333333334</c:v>
                </c:pt>
                <c:pt idx="6">
                  <c:v>2.4134916666666668</c:v>
                </c:pt>
                <c:pt idx="7">
                  <c:v>2.3130066666666669</c:v>
                </c:pt>
                <c:pt idx="8">
                  <c:v>2.7039296666666663</c:v>
                </c:pt>
                <c:pt idx="9">
                  <c:v>3.381256</c:v>
                </c:pt>
                <c:pt idx="10">
                  <c:v>3.1884513333333331</c:v>
                </c:pt>
                <c:pt idx="11">
                  <c:v>4.1284180000000008</c:v>
                </c:pt>
                <c:pt idx="12">
                  <c:v>4.0981416666666668</c:v>
                </c:pt>
                <c:pt idx="13">
                  <c:v>4.2974346666666667</c:v>
                </c:pt>
                <c:pt idx="14">
                  <c:v>4.6480776666666674</c:v>
                </c:pt>
                <c:pt idx="15">
                  <c:v>5.309879333333333</c:v>
                </c:pt>
                <c:pt idx="16">
                  <c:v>5.373704</c:v>
                </c:pt>
                <c:pt idx="17">
                  <c:v>5.4057846666666665</c:v>
                </c:pt>
                <c:pt idx="18">
                  <c:v>6.0301316666666676</c:v>
                </c:pt>
                <c:pt idx="19">
                  <c:v>7.3714316666666662</c:v>
                </c:pt>
                <c:pt idx="20">
                  <c:v>8.3961456666666674</c:v>
                </c:pt>
                <c:pt idx="21">
                  <c:v>9.2638193333333323</c:v>
                </c:pt>
                <c:pt idx="22">
                  <c:v>8.7228933333333334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B2-4EE6-AA51-C5B16CFD2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712296"/>
        <c:axId val="316712688"/>
      </c:scatterChart>
      <c:valAx>
        <c:axId val="316712296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(min)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6712688"/>
        <c:crosses val="autoZero"/>
        <c:crossBetween val="midCat"/>
        <c:majorUnit val="10"/>
      </c:valAx>
      <c:valAx>
        <c:axId val="31671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Supernatant area (a.u.)</a:t>
                </a:r>
              </a:p>
            </c:rich>
          </c:tx>
          <c:layout>
            <c:manualLayout>
              <c:xMode val="edge"/>
              <c:yMode val="edge"/>
              <c:x val="2.163501690483184E-3"/>
              <c:y val="8.59922424395320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6712296"/>
        <c:crosses val="autoZero"/>
        <c:crossBetween val="midCat"/>
      </c:valAx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038089149229059"/>
          <c:y val="2.4601197421354467E-2"/>
          <c:w val="0.642938390131083"/>
          <c:h val="8.5659572985434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1348943453356"/>
          <c:y val="0.17181211248743869"/>
          <c:w val="0.71254228145294618"/>
          <c:h val="0.6434851663304904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Figure4!$D$48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Figure4!$E$54:$AA$54</c:f>
                <c:numCache>
                  <c:formatCode>General</c:formatCode>
                  <c:ptCount val="23"/>
                  <c:pt idx="0">
                    <c:v>0.35389373761978316</c:v>
                  </c:pt>
                  <c:pt idx="1">
                    <c:v>0.11817952530437217</c:v>
                  </c:pt>
                  <c:pt idx="2">
                    <c:v>0.17131621811774478</c:v>
                  </c:pt>
                  <c:pt idx="3">
                    <c:v>0.20412645291869105</c:v>
                  </c:pt>
                  <c:pt idx="4">
                    <c:v>6.8270887039547562E-2</c:v>
                  </c:pt>
                  <c:pt idx="5">
                    <c:v>0.41993464571347267</c:v>
                  </c:pt>
                  <c:pt idx="6">
                    <c:v>0.23720121888423484</c:v>
                  </c:pt>
                  <c:pt idx="7">
                    <c:v>7.5679299227067356E-2</c:v>
                  </c:pt>
                  <c:pt idx="8">
                    <c:v>0.302507691106634</c:v>
                  </c:pt>
                  <c:pt idx="9">
                    <c:v>0.21402971455656974</c:v>
                  </c:pt>
                  <c:pt idx="10">
                    <c:v>0.17721870473560822</c:v>
                  </c:pt>
                  <c:pt idx="11">
                    <c:v>0.18710867745288201</c:v>
                  </c:pt>
                  <c:pt idx="12">
                    <c:v>0.40076462728472745</c:v>
                  </c:pt>
                  <c:pt idx="13">
                    <c:v>0.54998161774478116</c:v>
                  </c:pt>
                  <c:pt idx="14">
                    <c:v>0.47494151151852343</c:v>
                  </c:pt>
                  <c:pt idx="15">
                    <c:v>0.33901788165621383</c:v>
                  </c:pt>
                  <c:pt idx="16">
                    <c:v>0.35077215449847221</c:v>
                  </c:pt>
                  <c:pt idx="17">
                    <c:v>0.48838700642472083</c:v>
                  </c:pt>
                  <c:pt idx="18">
                    <c:v>0.78096579618839013</c:v>
                  </c:pt>
                  <c:pt idx="19">
                    <c:v>0.4356283179875558</c:v>
                  </c:pt>
                  <c:pt idx="20">
                    <c:v>0.72360843728405111</c:v>
                  </c:pt>
                  <c:pt idx="21">
                    <c:v>0.65553960064222405</c:v>
                  </c:pt>
                  <c:pt idx="22">
                    <c:v>0.73193003724707717</c:v>
                  </c:pt>
                </c:numCache>
              </c:numRef>
            </c:plus>
            <c:minus>
              <c:numRef>
                <c:f>Figure4!$E$54:$AA$54</c:f>
                <c:numCache>
                  <c:formatCode>General</c:formatCode>
                  <c:ptCount val="23"/>
                  <c:pt idx="0">
                    <c:v>0.35389373761978316</c:v>
                  </c:pt>
                  <c:pt idx="1">
                    <c:v>0.11817952530437217</c:v>
                  </c:pt>
                  <c:pt idx="2">
                    <c:v>0.17131621811774478</c:v>
                  </c:pt>
                  <c:pt idx="3">
                    <c:v>0.20412645291869105</c:v>
                  </c:pt>
                  <c:pt idx="4">
                    <c:v>6.8270887039547562E-2</c:v>
                  </c:pt>
                  <c:pt idx="5">
                    <c:v>0.41993464571347267</c:v>
                  </c:pt>
                  <c:pt idx="6">
                    <c:v>0.23720121888423484</c:v>
                  </c:pt>
                  <c:pt idx="7">
                    <c:v>7.5679299227067356E-2</c:v>
                  </c:pt>
                  <c:pt idx="8">
                    <c:v>0.302507691106634</c:v>
                  </c:pt>
                  <c:pt idx="9">
                    <c:v>0.21402971455656974</c:v>
                  </c:pt>
                  <c:pt idx="10">
                    <c:v>0.17721870473560822</c:v>
                  </c:pt>
                  <c:pt idx="11">
                    <c:v>0.18710867745288201</c:v>
                  </c:pt>
                  <c:pt idx="12">
                    <c:v>0.40076462728472745</c:v>
                  </c:pt>
                  <c:pt idx="13">
                    <c:v>0.54998161774478116</c:v>
                  </c:pt>
                  <c:pt idx="14">
                    <c:v>0.47494151151852343</c:v>
                  </c:pt>
                  <c:pt idx="15">
                    <c:v>0.33901788165621383</c:v>
                  </c:pt>
                  <c:pt idx="16">
                    <c:v>0.35077215449847221</c:v>
                  </c:pt>
                  <c:pt idx="17">
                    <c:v>0.48838700642472083</c:v>
                  </c:pt>
                  <c:pt idx="18">
                    <c:v>0.78096579618839013</c:v>
                  </c:pt>
                  <c:pt idx="19">
                    <c:v>0.4356283179875558</c:v>
                  </c:pt>
                  <c:pt idx="20">
                    <c:v>0.72360843728405111</c:v>
                  </c:pt>
                  <c:pt idx="21">
                    <c:v>0.65553960064222405</c:v>
                  </c:pt>
                  <c:pt idx="22">
                    <c:v>0.73193003724707717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Figure4!$E$47:$AA$47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</c:numCache>
            </c:numRef>
          </c:xVal>
          <c:yVal>
            <c:numRef>
              <c:f>Figure4!$E$48:$AA$48</c:f>
              <c:numCache>
                <c:formatCode>General</c:formatCode>
                <c:ptCount val="23"/>
                <c:pt idx="0">
                  <c:v>0.671817</c:v>
                </c:pt>
                <c:pt idx="1">
                  <c:v>1.2766966666666666</c:v>
                </c:pt>
                <c:pt idx="2">
                  <c:v>0.6741543333333333</c:v>
                </c:pt>
                <c:pt idx="3">
                  <c:v>0.95762566666666671</c:v>
                </c:pt>
                <c:pt idx="4">
                  <c:v>1.8462056666666666</c:v>
                </c:pt>
                <c:pt idx="5">
                  <c:v>2.9259729999999999</c:v>
                </c:pt>
                <c:pt idx="6">
                  <c:v>3.5950776666666666</c:v>
                </c:pt>
                <c:pt idx="7">
                  <c:v>4.0026200000000003</c:v>
                </c:pt>
                <c:pt idx="8">
                  <c:v>4.3978893333333335</c:v>
                </c:pt>
                <c:pt idx="9">
                  <c:v>5.2678793333333331</c:v>
                </c:pt>
                <c:pt idx="10">
                  <c:v>6.0430506666666668</c:v>
                </c:pt>
                <c:pt idx="11">
                  <c:v>6.9251956666666663</c:v>
                </c:pt>
                <c:pt idx="12">
                  <c:v>6.5337076666666665</c:v>
                </c:pt>
                <c:pt idx="13">
                  <c:v>6.5839366666666654</c:v>
                </c:pt>
                <c:pt idx="14">
                  <c:v>7.7348929999999987</c:v>
                </c:pt>
                <c:pt idx="15">
                  <c:v>8.1586816666666664</c:v>
                </c:pt>
                <c:pt idx="16">
                  <c:v>8.7545670000000015</c:v>
                </c:pt>
                <c:pt idx="17">
                  <c:v>9.067971</c:v>
                </c:pt>
                <c:pt idx="18">
                  <c:v>9.3696686666666658</c:v>
                </c:pt>
                <c:pt idx="19">
                  <c:v>10.387025333333334</c:v>
                </c:pt>
                <c:pt idx="20">
                  <c:v>11.901184333333333</c:v>
                </c:pt>
                <c:pt idx="21">
                  <c:v>11.808434333333333</c:v>
                </c:pt>
                <c:pt idx="22">
                  <c:v>8.1654870000000006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4-4AB7-82FC-C284949C0674}"/>
            </c:ext>
          </c:extLst>
        </c:ser>
        <c:ser>
          <c:idx val="1"/>
          <c:order val="1"/>
          <c:tx>
            <c:strRef>
              <c:f>Figure4!$D$49</c:f>
              <c:strCache>
                <c:ptCount val="1"/>
                <c:pt idx="0">
                  <c:v>M-3ZFeL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Figure4!$E$55:$AA$55</c:f>
                <c:numCache>
                  <c:formatCode>General</c:formatCode>
                  <c:ptCount val="23"/>
                  <c:pt idx="0">
                    <c:v>0.17976803949859016</c:v>
                  </c:pt>
                  <c:pt idx="1">
                    <c:v>0.30771370494855566</c:v>
                  </c:pt>
                  <c:pt idx="2">
                    <c:v>0.22740040590003358</c:v>
                  </c:pt>
                  <c:pt idx="3">
                    <c:v>0.96032063235176812</c:v>
                  </c:pt>
                  <c:pt idx="4">
                    <c:v>1.4904217168164742</c:v>
                  </c:pt>
                  <c:pt idx="5">
                    <c:v>1.0584424086865412</c:v>
                  </c:pt>
                  <c:pt idx="6">
                    <c:v>1.1362056211316505</c:v>
                  </c:pt>
                  <c:pt idx="7">
                    <c:v>1.0349517179198098</c:v>
                  </c:pt>
                  <c:pt idx="8">
                    <c:v>0.94582884875127804</c:v>
                  </c:pt>
                  <c:pt idx="9">
                    <c:v>0.71550150788251998</c:v>
                  </c:pt>
                  <c:pt idx="10">
                    <c:v>0.35812756048741456</c:v>
                  </c:pt>
                  <c:pt idx="11">
                    <c:v>0.49586352136903589</c:v>
                  </c:pt>
                  <c:pt idx="12">
                    <c:v>3.7820257688571486</c:v>
                  </c:pt>
                  <c:pt idx="13">
                    <c:v>0.38302868913981752</c:v>
                  </c:pt>
                  <c:pt idx="14">
                    <c:v>0.63458614988917506</c:v>
                  </c:pt>
                  <c:pt idx="15">
                    <c:v>0.20134279706179381</c:v>
                  </c:pt>
                  <c:pt idx="16">
                    <c:v>0.43756070671755543</c:v>
                  </c:pt>
                  <c:pt idx="17">
                    <c:v>0.76805349197793504</c:v>
                  </c:pt>
                  <c:pt idx="18">
                    <c:v>0.81742434108862139</c:v>
                  </c:pt>
                  <c:pt idx="19">
                    <c:v>1.0034110757098347</c:v>
                  </c:pt>
                  <c:pt idx="20">
                    <c:v>1.8436134635238668</c:v>
                  </c:pt>
                  <c:pt idx="21">
                    <c:v>2.1682703492235795</c:v>
                  </c:pt>
                  <c:pt idx="22">
                    <c:v>3.1730551026107618</c:v>
                  </c:pt>
                </c:numCache>
              </c:numRef>
            </c:plus>
            <c:minus>
              <c:numRef>
                <c:f>Figure4!$E$55:$AA$55</c:f>
                <c:numCache>
                  <c:formatCode>General</c:formatCode>
                  <c:ptCount val="23"/>
                  <c:pt idx="0">
                    <c:v>0.17976803949859016</c:v>
                  </c:pt>
                  <c:pt idx="1">
                    <c:v>0.30771370494855566</c:v>
                  </c:pt>
                  <c:pt idx="2">
                    <c:v>0.22740040590003358</c:v>
                  </c:pt>
                  <c:pt idx="3">
                    <c:v>0.96032063235176812</c:v>
                  </c:pt>
                  <c:pt idx="4">
                    <c:v>1.4904217168164742</c:v>
                  </c:pt>
                  <c:pt idx="5">
                    <c:v>1.0584424086865412</c:v>
                  </c:pt>
                  <c:pt idx="6">
                    <c:v>1.1362056211316505</c:v>
                  </c:pt>
                  <c:pt idx="7">
                    <c:v>1.0349517179198098</c:v>
                  </c:pt>
                  <c:pt idx="8">
                    <c:v>0.94582884875127804</c:v>
                  </c:pt>
                  <c:pt idx="9">
                    <c:v>0.71550150788251998</c:v>
                  </c:pt>
                  <c:pt idx="10">
                    <c:v>0.35812756048741456</c:v>
                  </c:pt>
                  <c:pt idx="11">
                    <c:v>0.49586352136903589</c:v>
                  </c:pt>
                  <c:pt idx="12">
                    <c:v>3.7820257688571486</c:v>
                  </c:pt>
                  <c:pt idx="13">
                    <c:v>0.38302868913981752</c:v>
                  </c:pt>
                  <c:pt idx="14">
                    <c:v>0.63458614988917506</c:v>
                  </c:pt>
                  <c:pt idx="15">
                    <c:v>0.20134279706179381</c:v>
                  </c:pt>
                  <c:pt idx="16">
                    <c:v>0.43756070671755543</c:v>
                  </c:pt>
                  <c:pt idx="17">
                    <c:v>0.76805349197793504</c:v>
                  </c:pt>
                  <c:pt idx="18">
                    <c:v>0.81742434108862139</c:v>
                  </c:pt>
                  <c:pt idx="19">
                    <c:v>1.0034110757098347</c:v>
                  </c:pt>
                  <c:pt idx="20">
                    <c:v>1.8436134635238668</c:v>
                  </c:pt>
                  <c:pt idx="21">
                    <c:v>2.1682703492235795</c:v>
                  </c:pt>
                  <c:pt idx="22">
                    <c:v>3.1730551026107618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Figure4!$E$47:$AA$47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</c:numCache>
            </c:numRef>
          </c:xVal>
          <c:yVal>
            <c:numRef>
              <c:f>Figure4!$E$49:$AA$49</c:f>
              <c:numCache>
                <c:formatCode>General</c:formatCode>
                <c:ptCount val="23"/>
                <c:pt idx="0">
                  <c:v>0.31364166666666671</c:v>
                </c:pt>
                <c:pt idx="1">
                  <c:v>1.0830636666666666</c:v>
                </c:pt>
                <c:pt idx="2">
                  <c:v>0.479796</c:v>
                </c:pt>
                <c:pt idx="3">
                  <c:v>1.417662</c:v>
                </c:pt>
                <c:pt idx="4">
                  <c:v>2.4928923333333333</c:v>
                </c:pt>
                <c:pt idx="5">
                  <c:v>3.2530343333333329</c:v>
                </c:pt>
                <c:pt idx="6">
                  <c:v>4.4018726666666668</c:v>
                </c:pt>
                <c:pt idx="7">
                  <c:v>4.8962193333333337</c:v>
                </c:pt>
                <c:pt idx="8">
                  <c:v>5.3116606666666666</c:v>
                </c:pt>
                <c:pt idx="9">
                  <c:v>5.9493006666666668</c:v>
                </c:pt>
                <c:pt idx="10">
                  <c:v>7.7327856666666674</c:v>
                </c:pt>
                <c:pt idx="11">
                  <c:v>7.9171460000000007</c:v>
                </c:pt>
                <c:pt idx="12">
                  <c:v>10.905773</c:v>
                </c:pt>
                <c:pt idx="13">
                  <c:v>8.6359333333333339</c:v>
                </c:pt>
                <c:pt idx="14">
                  <c:v>9.4889573333333335</c:v>
                </c:pt>
                <c:pt idx="15">
                  <c:v>10.659459333333334</c:v>
                </c:pt>
                <c:pt idx="16">
                  <c:v>11.844042333333332</c:v>
                </c:pt>
                <c:pt idx="17">
                  <c:v>12.542299</c:v>
                </c:pt>
                <c:pt idx="18">
                  <c:v>12.400827333333334</c:v>
                </c:pt>
                <c:pt idx="19">
                  <c:v>14.579241666666666</c:v>
                </c:pt>
                <c:pt idx="20">
                  <c:v>17.808710000000001</c:v>
                </c:pt>
                <c:pt idx="21">
                  <c:v>20.047949666666664</c:v>
                </c:pt>
                <c:pt idx="22">
                  <c:v>17.731249666666667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64-4AB7-82FC-C284949C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712296"/>
        <c:axId val="316712688"/>
      </c:scatterChart>
      <c:valAx>
        <c:axId val="316712296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(min)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6712688"/>
        <c:crosses val="autoZero"/>
        <c:crossBetween val="midCat"/>
        <c:majorUnit val="10"/>
      </c:valAx>
      <c:valAx>
        <c:axId val="31671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Supernatant Area (a.u.)</a:t>
                </a:r>
              </a:p>
            </c:rich>
          </c:tx>
          <c:layout>
            <c:manualLayout>
              <c:xMode val="edge"/>
              <c:yMode val="edge"/>
              <c:x val="2.568694685701944E-2"/>
              <c:y val="0.13307251278864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16712296"/>
        <c:crosses val="autoZero"/>
        <c:crossBetween val="midCat"/>
      </c:valAx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29110752186051225"/>
          <c:y val="4.1204300662930987E-2"/>
          <c:w val="0.642938390131083"/>
          <c:h val="8.5659572985434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17368997217056"/>
          <c:y val="0.17247097844112769"/>
          <c:w val="0.63359527295268991"/>
          <c:h val="0.63248220838066882"/>
        </c:manualLayout>
      </c:layout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solidFill>
              <a:schemeClr val="bg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Figure5!$B$4:$B$5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cat>
          <c:val>
            <c:numRef>
              <c:f>Figure5!$C$4:$C$5</c:f>
              <c:numCache>
                <c:formatCode>General</c:formatCode>
                <c:ptCount val="2"/>
                <c:pt idx="0">
                  <c:v>0.37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7A-40B6-9E7C-4EBE2CD1ADB7}"/>
            </c:ext>
          </c:extLst>
        </c:ser>
        <c:ser>
          <c:idx val="1"/>
          <c:order val="1"/>
          <c:tx>
            <c:v>M-3ZFeL</c:v>
          </c:tx>
          <c:spPr>
            <a:solidFill>
              <a:srgbClr val="00B05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Figure5!$B$4:$B$5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cat>
          <c:val>
            <c:numRef>
              <c:f>Figure5!$D$4:$D$5</c:f>
              <c:numCache>
                <c:formatCode>General</c:formatCode>
                <c:ptCount val="2"/>
                <c:pt idx="0">
                  <c:v>0.32</c:v>
                </c:pt>
                <c:pt idx="1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7A-40B6-9E7C-4EBE2CD1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898352"/>
        <c:axId val="419898680"/>
      </c:barChart>
      <c:catAx>
        <c:axId val="41989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4953903375143434"/>
              <c:y val="0.885870385604784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898680"/>
        <c:crosses val="autoZero"/>
        <c:auto val="1"/>
        <c:lblAlgn val="ctr"/>
        <c:lblOffset val="100"/>
        <c:noMultiLvlLbl val="0"/>
      </c:catAx>
      <c:valAx>
        <c:axId val="4198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Sediment (g/L)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898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6005539508566453"/>
          <c:y val="2.3216202452305403E-2"/>
          <c:w val="0.51934158983895862"/>
          <c:h val="0.10447917890860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6518494375851702"/>
          <c:y val="1.8106988061744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3227701664983054"/>
          <c:y val="0.25901334432239553"/>
          <c:w val="0.40592215549725597"/>
          <c:h val="0.48217164527852285"/>
        </c:manualLayout>
      </c:layout>
      <c:barChart>
        <c:barDir val="col"/>
        <c:grouping val="clustered"/>
        <c:varyColors val="0"/>
        <c:ser>
          <c:idx val="0"/>
          <c:order val="0"/>
          <c:tx>
            <c:v>KH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2C7-48D7-A531-363DC671251C}"/>
              </c:ext>
            </c:extLst>
          </c:dPt>
          <c:errBars>
            <c:errBarType val="both"/>
            <c:errValType val="cust"/>
            <c:noEndCap val="0"/>
            <c:plus>
              <c:numRef>
                <c:f>Figure6_1!$O$25:$O$26</c:f>
                <c:numCache>
                  <c:formatCode>General</c:formatCode>
                  <c:ptCount val="2"/>
                  <c:pt idx="0">
                    <c:v>5.2916948174702627</c:v>
                  </c:pt>
                  <c:pt idx="1">
                    <c:v>0.50667943274982197</c:v>
                  </c:pt>
                </c:numCache>
              </c:numRef>
            </c:plus>
            <c:minus>
              <c:numRef>
                <c:f>Figure6_1!$O$25:$O$26</c:f>
                <c:numCache>
                  <c:formatCode>General</c:formatCode>
                  <c:ptCount val="2"/>
                  <c:pt idx="0">
                    <c:v>5.2916948174702627</c:v>
                  </c:pt>
                  <c:pt idx="1">
                    <c:v>0.50667943274982197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WT</c:v>
              </c:pt>
              <c:pt idx="1">
                <c:v> M-3ZFeL</c:v>
              </c:pt>
            </c:strLit>
          </c:cat>
          <c:val>
            <c:numRef>
              <c:f>Figure6_1!$O$19:$O$20</c:f>
              <c:numCache>
                <c:formatCode>0.00</c:formatCode>
                <c:ptCount val="2"/>
                <c:pt idx="0">
                  <c:v>41.52855591467155</c:v>
                </c:pt>
                <c:pt idx="1">
                  <c:v>42.531317648140082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7-48D7-A531-363DC6712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898352"/>
        <c:axId val="419898680"/>
      </c:barChart>
      <c:catAx>
        <c:axId val="4198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680"/>
        <c:crosses val="autoZero"/>
        <c:auto val="1"/>
        <c:lblAlgn val="ctr"/>
        <c:lblOffset val="100"/>
        <c:noMultiLvlLbl val="0"/>
      </c:catAx>
      <c:valAx>
        <c:axId val="419898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Paramylon content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7.2109448313330366E-3"/>
              <c:y val="0.20483088356866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98983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14</xdr:row>
      <xdr:rowOff>19050</xdr:rowOff>
    </xdr:from>
    <xdr:to>
      <xdr:col>13</xdr:col>
      <xdr:colOff>438150</xdr:colOff>
      <xdr:row>25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14</xdr:row>
      <xdr:rowOff>28575</xdr:rowOff>
    </xdr:from>
    <xdr:to>
      <xdr:col>19</xdr:col>
      <xdr:colOff>219075</xdr:colOff>
      <xdr:row>25</xdr:row>
      <xdr:rowOff>152400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521609</xdr:colOff>
      <xdr:row>16</xdr:row>
      <xdr:rowOff>45643</xdr:rowOff>
    </xdr:from>
    <xdr:to>
      <xdr:col>5</xdr:col>
      <xdr:colOff>295142</xdr:colOff>
      <xdr:row>24</xdr:row>
      <xdr:rowOff>160986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4154327-5BFC-4A6F-A888-ED3F10D90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523205</xdr:colOff>
      <xdr:row>45</xdr:row>
      <xdr:rowOff>0</xdr:rowOff>
    </xdr:from>
    <xdr:to>
      <xdr:col>5</xdr:col>
      <xdr:colOff>345656</xdr:colOff>
      <xdr:row>53</xdr:row>
      <xdr:rowOff>153798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4154327-5BFC-4A6F-A888-ED3F10D90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12</xdr:row>
      <xdr:rowOff>104775</xdr:rowOff>
    </xdr:from>
    <xdr:to>
      <xdr:col>15</xdr:col>
      <xdr:colOff>628649</xdr:colOff>
      <xdr:row>28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356129</xdr:colOff>
      <xdr:row>24</xdr:row>
      <xdr:rowOff>84666</xdr:rowOff>
    </xdr:from>
    <xdr:to>
      <xdr:col>8</xdr:col>
      <xdr:colOff>368711</xdr:colOff>
      <xdr:row>33</xdr:row>
      <xdr:rowOff>92178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D46DCC-2DBE-4E60-9CC9-6B74BD08B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80501</xdr:colOff>
      <xdr:row>56</xdr:row>
      <xdr:rowOff>199716</xdr:rowOff>
    </xdr:from>
    <xdr:to>
      <xdr:col>8</xdr:col>
      <xdr:colOff>199718</xdr:colOff>
      <xdr:row>66</xdr:row>
      <xdr:rowOff>36460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3D46DCC-2DBE-4E60-9CC9-6B74BD08B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6</xdr:row>
      <xdr:rowOff>19051</xdr:rowOff>
    </xdr:from>
    <xdr:to>
      <xdr:col>6</xdr:col>
      <xdr:colOff>400051</xdr:colOff>
      <xdr:row>13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157595</xdr:colOff>
      <xdr:row>15</xdr:row>
      <xdr:rowOff>0</xdr:rowOff>
    </xdr:from>
    <xdr:ext cx="914400" cy="264560"/>
    <xdr:sp macro="" textlink="">
      <xdr:nvSpPr>
        <xdr:cNvPr id="2" name="テキスト ボックス 1"/>
        <xdr:cNvSpPr txBox="1"/>
      </xdr:nvSpPr>
      <xdr:spPr>
        <a:xfrm>
          <a:off x="6253595" y="2752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157595</xdr:colOff>
      <xdr:row>15</xdr:row>
      <xdr:rowOff>0</xdr:rowOff>
    </xdr:from>
    <xdr:ext cx="914400" cy="264560"/>
    <xdr:sp macro="" textlink="">
      <xdr:nvSpPr>
        <xdr:cNvPr id="3" name="テキスト ボックス 2"/>
        <xdr:cNvSpPr txBox="1"/>
      </xdr:nvSpPr>
      <xdr:spPr>
        <a:xfrm>
          <a:off x="6253595" y="2752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355021</xdr:colOff>
      <xdr:row>16</xdr:row>
      <xdr:rowOff>138547</xdr:rowOff>
    </xdr:from>
    <xdr:to>
      <xdr:col>16</xdr:col>
      <xdr:colOff>1056408</xdr:colOff>
      <xdr:row>32</xdr:row>
      <xdr:rowOff>69274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34637</xdr:colOff>
      <xdr:row>16</xdr:row>
      <xdr:rowOff>129886</xdr:rowOff>
    </xdr:from>
    <xdr:to>
      <xdr:col>19</xdr:col>
      <xdr:colOff>60614</xdr:colOff>
      <xdr:row>32</xdr:row>
      <xdr:rowOff>60613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157595</xdr:colOff>
      <xdr:row>15</xdr:row>
      <xdr:rowOff>0</xdr:rowOff>
    </xdr:from>
    <xdr:ext cx="914400" cy="264560"/>
    <xdr:sp macro="" textlink="">
      <xdr:nvSpPr>
        <xdr:cNvPr id="2" name="テキスト ボックス 1"/>
        <xdr:cNvSpPr txBox="1"/>
      </xdr:nvSpPr>
      <xdr:spPr>
        <a:xfrm>
          <a:off x="6253595" y="259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157595</xdr:colOff>
      <xdr:row>15</xdr:row>
      <xdr:rowOff>0</xdr:rowOff>
    </xdr:from>
    <xdr:ext cx="914400" cy="264560"/>
    <xdr:sp macro="" textlink="">
      <xdr:nvSpPr>
        <xdr:cNvPr id="3" name="テキスト ボックス 2"/>
        <xdr:cNvSpPr txBox="1"/>
      </xdr:nvSpPr>
      <xdr:spPr>
        <a:xfrm>
          <a:off x="6253595" y="259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12</xdr:col>
      <xdr:colOff>355021</xdr:colOff>
      <xdr:row>16</xdr:row>
      <xdr:rowOff>138547</xdr:rowOff>
    </xdr:from>
    <xdr:to>
      <xdr:col>13</xdr:col>
      <xdr:colOff>1056408</xdr:colOff>
      <xdr:row>32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34637</xdr:colOff>
      <xdr:row>16</xdr:row>
      <xdr:rowOff>129886</xdr:rowOff>
    </xdr:from>
    <xdr:to>
      <xdr:col>16</xdr:col>
      <xdr:colOff>60614</xdr:colOff>
      <xdr:row>32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ada/Documents/&#23455;&#39443;&#12487;&#12540;&#12479;/M3&#38829;&#27611;&#29575;/191206-M3&#38829;&#27611;&#29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%表示"/>
    </sheetNames>
    <sheetDataSet>
      <sheetData sheetId="0"/>
      <sheetData sheetId="1">
        <row r="3">
          <cell r="U3">
            <v>2.7948230022644647</v>
          </cell>
        </row>
        <row r="4">
          <cell r="U4">
            <v>7.4221418492004076</v>
          </cell>
        </row>
        <row r="5">
          <cell r="U5">
            <v>25.918224373463918</v>
          </cell>
        </row>
        <row r="6">
          <cell r="U6">
            <v>1.5845669842376109</v>
          </cell>
        </row>
        <row r="9">
          <cell r="M9" t="str">
            <v>eu029</v>
          </cell>
          <cell r="R9">
            <v>83.644255074018346</v>
          </cell>
        </row>
        <row r="10">
          <cell r="M10" t="str">
            <v>M3</v>
          </cell>
          <cell r="R10">
            <v>14.480356081585169</v>
          </cell>
        </row>
        <row r="11">
          <cell r="M11" t="str">
            <v>eu029</v>
          </cell>
          <cell r="R11">
            <v>36.015685572851439</v>
          </cell>
        </row>
        <row r="12">
          <cell r="M12" t="str">
            <v>M3</v>
          </cell>
          <cell r="R12">
            <v>1.6683350016683349</v>
          </cell>
        </row>
      </sheetData>
    </sheetDataSet>
  </externalBook>
</externalLink>
</file>

<file path=xl/tables/table1.xml><?xml version="1.0" encoding="utf-8"?>
<table xmlns="http://schemas.openxmlformats.org/spreadsheetml/2006/main" id="1" name="テーブル1" displayName="テーブル1" ref="C32:J43" totalsRowShown="0" headerRowDxfId="12">
  <autoFilter ref="C32:J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列1"/>
    <tableColumn id="2" name="Day"/>
    <tableColumn id="3" name="WT_1"/>
    <tableColumn id="4" name="WT_2"/>
    <tableColumn id="5" name="WT_3"/>
    <tableColumn id="6" name="M-3ZFeL_1"/>
    <tableColumn id="7" name="M-3ZFeL_2"/>
    <tableColumn id="8" name="M-3ZFeL_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C3:J12" totalsRowShown="0" headerRowDxfId="11">
  <autoFilter ref="C3:J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列1" dataDxfId="10"/>
    <tableColumn id="2" name="Day"/>
    <tableColumn id="3" name="WT_1"/>
    <tableColumn id="4" name="WT_2"/>
    <tableColumn id="5" name="WT_3"/>
    <tableColumn id="6" name="M-3ZFeL_1"/>
    <tableColumn id="7" name="M-3ZFeL_2"/>
    <tableColumn id="8" name="M-3ZFeL_3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M3:O12" totalsRowShown="0">
  <autoFilter ref="M3:O12">
    <filterColumn colId="0" hiddenButton="1"/>
    <filterColumn colId="1" hiddenButton="1"/>
    <filterColumn colId="2" hiddenButton="1"/>
  </autoFilter>
  <tableColumns count="3">
    <tableColumn id="1" name="Day"/>
    <tableColumn id="2" name="WT" dataDxfId="9">
      <calculatedColumnFormula>AVERAGE(E4:G4)</calculatedColumnFormula>
    </tableColumn>
    <tableColumn id="3" name="M-3ZFeL" dataDxfId="8">
      <calculatedColumnFormula>AVERAGE(H4:J4)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Q3:S12" totalsRowShown="0">
  <autoFilter ref="Q3:S12">
    <filterColumn colId="0" hiddenButton="1"/>
    <filterColumn colId="1" hiddenButton="1"/>
    <filterColumn colId="2" hiddenButton="1"/>
  </autoFilter>
  <tableColumns count="3">
    <tableColumn id="1" name="Day"/>
    <tableColumn id="2" name="WT" dataDxfId="7">
      <calculatedColumnFormula>STDEV(E4:G4)/SQRT(COUNT(E4:G4)-1)</calculatedColumnFormula>
    </tableColumn>
    <tableColumn id="3" name="M-3ZFeL" dataDxfId="6">
      <calculatedColumnFormula>STDEV(H4:J4)/SQRT(COUNT(H4:J4)-1)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M32:O43" totalsRowShown="0">
  <autoFilter ref="M32:O43">
    <filterColumn colId="0" hiddenButton="1"/>
    <filterColumn colId="1" hiddenButton="1"/>
    <filterColumn colId="2" hiddenButton="1"/>
  </autoFilter>
  <tableColumns count="3">
    <tableColumn id="1" name="Day"/>
    <tableColumn id="2" name="WT" dataDxfId="5">
      <calculatedColumnFormula>AVERAGE(E33:G33)</calculatedColumnFormula>
    </tableColumn>
    <tableColumn id="3" name="M-3ZFeL" dataDxfId="4">
      <calculatedColumnFormula>AVERAGE(H33:J33)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Q32:S43" totalsRowShown="0">
  <autoFilter ref="Q32:S43">
    <filterColumn colId="0" hiddenButton="1"/>
    <filterColumn colId="1" hiddenButton="1"/>
    <filterColumn colId="2" hiddenButton="1"/>
  </autoFilter>
  <tableColumns count="3">
    <tableColumn id="1" name="Day"/>
    <tableColumn id="2" name="WT" dataDxfId="3">
      <calculatedColumnFormula>STDEV(E33:G33)/SQRT(COUNT(E33:G33)-1)</calculatedColumnFormula>
    </tableColumn>
    <tableColumn id="3" name="M-3ZFeL" dataDxfId="2">
      <calculatedColumnFormula>STDEV(H33:J33)/SQRT(COUNT(H33:J33)-1)</calculatedColumnFormula>
    </tableColumn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B7:E478" totalsRowShown="0" headerRowCellStyle="標準 2" dataCellStyle="標準 2">
  <autoFilter ref="B7:E478">
    <filterColumn colId="0" hiddenButton="1"/>
    <filterColumn colId="1" hiddenButton="1"/>
    <filterColumn colId="2" hiddenButton="1"/>
    <filterColumn colId="3" hiddenButton="1"/>
  </autoFilter>
  <tableColumns count="4">
    <tableColumn id="1" name="Time Step" dataCellStyle="標準 2"/>
    <tableColumn id="2" name="Trace Momentum" dataCellStyle="標準 2"/>
    <tableColumn id="3" name="Time" dataDxfId="1" dataCellStyle="標準 2"/>
    <tableColumn id="4" name="min" dataCellStyle="標準 2">
      <calculatedColumnFormula>E7+21.65/1000</calculatedColumnFormula>
    </tableColumn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H7:K478" totalsRowShown="0" headerRowCellStyle="標準 2" dataCellStyle="標準 2">
  <autoFilter ref="H7:K478">
    <filterColumn colId="0" hiddenButton="1"/>
    <filterColumn colId="1" hiddenButton="1"/>
    <filterColumn colId="2" hiddenButton="1"/>
    <filterColumn colId="3" hiddenButton="1"/>
  </autoFilter>
  <tableColumns count="4">
    <tableColumn id="1" name="Time Step" dataCellStyle="標準 2"/>
    <tableColumn id="2" name="Trace Momentum" dataCellStyle="標準 2"/>
    <tableColumn id="3" name="Time" dataDxfId="0" dataCellStyle="標準 2"/>
    <tableColumn id="4" name="min" dataCellStyle="標準 2">
      <calculatedColumnFormula>K7+21.58333/1000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tabSelected="1" topLeftCell="B1" workbookViewId="0">
      <selection activeCell="H5" sqref="H5"/>
    </sheetView>
  </sheetViews>
  <sheetFormatPr defaultRowHeight="18.75" x14ac:dyDescent="0.4"/>
  <cols>
    <col min="3" max="10" width="12.625" customWidth="1"/>
    <col min="14" max="14" width="10" bestFit="1" customWidth="1"/>
    <col min="16" max="16" width="13.375" bestFit="1" customWidth="1"/>
    <col min="21" max="21" width="13.375" bestFit="1" customWidth="1"/>
  </cols>
  <sheetData>
    <row r="1" spans="2:21" x14ac:dyDescent="0.4">
      <c r="E1" s="64" t="s">
        <v>110</v>
      </c>
      <c r="F1" s="64"/>
      <c r="G1" s="64"/>
      <c r="H1" s="64"/>
      <c r="I1" s="64"/>
    </row>
    <row r="2" spans="2:21" ht="56.25" x14ac:dyDescent="0.4">
      <c r="C2" t="s">
        <v>99</v>
      </c>
      <c r="D2" t="s">
        <v>103</v>
      </c>
      <c r="E2" s="62" t="s">
        <v>106</v>
      </c>
      <c r="F2" s="62" t="s">
        <v>107</v>
      </c>
      <c r="G2" s="62" t="s">
        <v>108</v>
      </c>
      <c r="H2" s="62" t="s">
        <v>104</v>
      </c>
      <c r="I2" s="62" t="s">
        <v>105</v>
      </c>
      <c r="J2" s="62" t="s">
        <v>111</v>
      </c>
      <c r="L2" s="8"/>
      <c r="M2" s="8"/>
      <c r="N2" t="s">
        <v>91</v>
      </c>
      <c r="O2" t="s">
        <v>92</v>
      </c>
      <c r="P2" s="8"/>
      <c r="Q2" s="8"/>
      <c r="R2" s="8"/>
      <c r="S2" s="8"/>
      <c r="T2" s="8"/>
      <c r="U2" s="8"/>
    </row>
    <row r="3" spans="2:21" x14ac:dyDescent="0.4">
      <c r="B3" s="61" t="s">
        <v>100</v>
      </c>
      <c r="C3" s="61" t="s">
        <v>25</v>
      </c>
      <c r="D3" s="61" t="s">
        <v>89</v>
      </c>
      <c r="E3" s="61">
        <v>19</v>
      </c>
      <c r="F3" s="61">
        <v>188</v>
      </c>
      <c r="G3" s="61">
        <v>0</v>
      </c>
      <c r="H3" s="61">
        <f>E3+G3</f>
        <v>19</v>
      </c>
      <c r="I3" s="61">
        <f>F3</f>
        <v>188</v>
      </c>
      <c r="J3" s="65">
        <f>H3/SUM(H3:I3)*100</f>
        <v>9.1787439613526569</v>
      </c>
      <c r="L3" s="61" t="s">
        <v>93</v>
      </c>
      <c r="M3" s="61" t="s">
        <v>94</v>
      </c>
      <c r="N3" s="66">
        <f>AVERAGE(J3:J5)</f>
        <v>36.015685572851432</v>
      </c>
      <c r="O3" s="66">
        <f>_xlfn.STDEV.S(J3:J5)</f>
        <v>25.918224373463918</v>
      </c>
      <c r="P3" s="63"/>
      <c r="Q3" s="8"/>
      <c r="R3" s="8"/>
      <c r="S3" s="8"/>
      <c r="T3" s="8"/>
      <c r="U3" s="8"/>
    </row>
    <row r="4" spans="2:21" x14ac:dyDescent="0.4">
      <c r="B4" s="61" t="s">
        <v>101</v>
      </c>
      <c r="C4" s="61" t="s">
        <v>25</v>
      </c>
      <c r="D4" s="61" t="s">
        <v>89</v>
      </c>
      <c r="E4" s="61">
        <v>82</v>
      </c>
      <c r="F4" s="61">
        <v>134</v>
      </c>
      <c r="G4" s="61">
        <v>0</v>
      </c>
      <c r="H4" s="61">
        <f>E4+G4</f>
        <v>82</v>
      </c>
      <c r="I4" s="61">
        <f>F4</f>
        <v>134</v>
      </c>
      <c r="J4" s="65">
        <f>H4/SUM(H4:I4)*100</f>
        <v>37.962962962962962</v>
      </c>
      <c r="L4" s="61" t="s">
        <v>90</v>
      </c>
      <c r="M4" s="61" t="s">
        <v>89</v>
      </c>
      <c r="N4" s="66">
        <f>AVERAGE(J6:J8)</f>
        <v>1.6683350016683349</v>
      </c>
      <c r="O4" s="66">
        <f>_xlfn.STDEV.S(J6:J8)</f>
        <v>1.5845669842376109</v>
      </c>
      <c r="P4" s="63"/>
      <c r="Q4" s="8"/>
      <c r="R4" s="8"/>
      <c r="S4" s="8"/>
      <c r="T4" s="8"/>
      <c r="U4" s="8"/>
    </row>
    <row r="5" spans="2:21" x14ac:dyDescent="0.4">
      <c r="B5" s="61" t="s">
        <v>102</v>
      </c>
      <c r="C5" s="61" t="s">
        <v>25</v>
      </c>
      <c r="D5" s="61" t="s">
        <v>97</v>
      </c>
      <c r="E5" s="61">
        <v>148</v>
      </c>
      <c r="F5" s="61">
        <v>95</v>
      </c>
      <c r="G5" s="61">
        <v>0</v>
      </c>
      <c r="H5" s="61">
        <f>E5+G5</f>
        <v>148</v>
      </c>
      <c r="I5" s="61">
        <f>F5</f>
        <v>95</v>
      </c>
      <c r="J5" s="65">
        <f>H5/SUM(H5:I5)*100</f>
        <v>60.905349794238681</v>
      </c>
      <c r="L5" s="61" t="s">
        <v>88</v>
      </c>
      <c r="M5" s="61" t="s">
        <v>86</v>
      </c>
      <c r="N5" s="66">
        <f>AVERAGE(J9:J11)</f>
        <v>83.644255074018346</v>
      </c>
      <c r="O5" s="66">
        <f>_xlfn.STDEV.S(J9:J11)</f>
        <v>2.7948230022644647</v>
      </c>
      <c r="P5" s="63"/>
      <c r="Q5" s="8"/>
      <c r="R5" s="8"/>
      <c r="S5" s="8"/>
      <c r="T5" s="8"/>
      <c r="U5" s="8"/>
    </row>
    <row r="6" spans="2:21" x14ac:dyDescent="0.4">
      <c r="B6" s="61" t="s">
        <v>100</v>
      </c>
      <c r="C6" s="61" t="s">
        <v>34</v>
      </c>
      <c r="D6" s="61" t="s">
        <v>89</v>
      </c>
      <c r="E6" s="61">
        <v>0</v>
      </c>
      <c r="F6" s="61">
        <v>212</v>
      </c>
      <c r="G6" s="61">
        <v>4</v>
      </c>
      <c r="H6" s="61">
        <f>E6+G6</f>
        <v>4</v>
      </c>
      <c r="I6" s="61">
        <f>F6</f>
        <v>212</v>
      </c>
      <c r="J6" s="65">
        <f>H6/SUM(H6:I6)*100</f>
        <v>1.8518518518518516</v>
      </c>
      <c r="L6" s="61" t="s">
        <v>87</v>
      </c>
      <c r="M6" s="61" t="s">
        <v>86</v>
      </c>
      <c r="N6" s="66">
        <f>AVERAGE(J12:J14)</f>
        <v>14.480356081585169</v>
      </c>
      <c r="O6" s="66">
        <f>_xlfn.STDEV.S(J12:J14)</f>
        <v>7.4221418492004076</v>
      </c>
      <c r="P6" s="63"/>
      <c r="Q6" s="8"/>
      <c r="R6" s="8"/>
      <c r="S6" s="8"/>
      <c r="T6" s="8"/>
      <c r="U6" s="8"/>
    </row>
    <row r="7" spans="2:21" x14ac:dyDescent="0.4">
      <c r="B7" s="61" t="s">
        <v>101</v>
      </c>
      <c r="C7" s="61" t="s">
        <v>34</v>
      </c>
      <c r="D7" s="61" t="s">
        <v>89</v>
      </c>
      <c r="E7" s="61">
        <v>0</v>
      </c>
      <c r="F7" s="61">
        <v>226</v>
      </c>
      <c r="G7" s="61">
        <v>0</v>
      </c>
      <c r="H7" s="61">
        <f>E7+G7</f>
        <v>0</v>
      </c>
      <c r="I7" s="61">
        <f>F7</f>
        <v>226</v>
      </c>
      <c r="J7" s="65">
        <f>H7/SUM(H7:I7)*100</f>
        <v>0</v>
      </c>
    </row>
    <row r="8" spans="2:21" x14ac:dyDescent="0.4">
      <c r="B8" s="61" t="s">
        <v>102</v>
      </c>
      <c r="C8" s="61" t="s">
        <v>34</v>
      </c>
      <c r="D8" s="61" t="s">
        <v>89</v>
      </c>
      <c r="E8" s="61">
        <v>0</v>
      </c>
      <c r="F8" s="61">
        <v>215</v>
      </c>
      <c r="G8" s="61">
        <v>7</v>
      </c>
      <c r="H8" s="61">
        <f>E8+G8</f>
        <v>7</v>
      </c>
      <c r="I8" s="61">
        <f>F8</f>
        <v>215</v>
      </c>
      <c r="J8" s="65">
        <f>H8/SUM(H8:I8)*100</f>
        <v>3.1531531531531529</v>
      </c>
    </row>
    <row r="9" spans="2:21" x14ac:dyDescent="0.4">
      <c r="B9" s="61" t="s">
        <v>100</v>
      </c>
      <c r="C9" s="61" t="s">
        <v>25</v>
      </c>
      <c r="D9" s="61" t="s">
        <v>86</v>
      </c>
      <c r="E9" s="61">
        <v>173</v>
      </c>
      <c r="F9" s="61">
        <v>42</v>
      </c>
      <c r="G9" s="61">
        <v>0</v>
      </c>
      <c r="H9" s="61">
        <f>E9+G9</f>
        <v>173</v>
      </c>
      <c r="I9" s="61">
        <f>F9</f>
        <v>42</v>
      </c>
      <c r="J9" s="65">
        <f>H9/SUM(H9:I9)*100</f>
        <v>80.465116279069775</v>
      </c>
    </row>
    <row r="10" spans="2:21" x14ac:dyDescent="0.4">
      <c r="B10" s="61" t="s">
        <v>101</v>
      </c>
      <c r="C10" s="61" t="s">
        <v>25</v>
      </c>
      <c r="D10" s="61" t="s">
        <v>86</v>
      </c>
      <c r="E10" s="61">
        <v>180</v>
      </c>
      <c r="F10" s="61">
        <v>30</v>
      </c>
      <c r="G10" s="61">
        <v>0</v>
      </c>
      <c r="H10" s="61">
        <f>E10+G10</f>
        <v>180</v>
      </c>
      <c r="I10" s="61">
        <f>F10</f>
        <v>30</v>
      </c>
      <c r="J10" s="65">
        <f>H10/SUM(H10:I10)*100</f>
        <v>85.714285714285708</v>
      </c>
    </row>
    <row r="11" spans="2:21" x14ac:dyDescent="0.4">
      <c r="B11" s="61" t="s">
        <v>102</v>
      </c>
      <c r="C11" s="61" t="s">
        <v>25</v>
      </c>
      <c r="D11" s="61" t="s">
        <v>86</v>
      </c>
      <c r="E11" s="61">
        <v>189</v>
      </c>
      <c r="F11" s="61">
        <v>34</v>
      </c>
      <c r="G11" s="61">
        <v>0</v>
      </c>
      <c r="H11" s="61">
        <f>E11+G11</f>
        <v>189</v>
      </c>
      <c r="I11" s="61">
        <f>F11</f>
        <v>34</v>
      </c>
      <c r="J11" s="65">
        <f>H11/SUM(H11:I11)*100</f>
        <v>84.753363228699556</v>
      </c>
    </row>
    <row r="12" spans="2:21" x14ac:dyDescent="0.4">
      <c r="B12" s="61" t="s">
        <v>100</v>
      </c>
      <c r="C12" s="61" t="s">
        <v>34</v>
      </c>
      <c r="D12" s="61" t="s">
        <v>86</v>
      </c>
      <c r="E12" s="61">
        <v>0</v>
      </c>
      <c r="F12" s="61">
        <v>187</v>
      </c>
      <c r="G12" s="61">
        <v>15</v>
      </c>
      <c r="H12" s="61">
        <f>E12+G12</f>
        <v>15</v>
      </c>
      <c r="I12" s="61">
        <f>F12</f>
        <v>187</v>
      </c>
      <c r="J12" s="65">
        <f>H12/SUM(H12:I12)*100</f>
        <v>7.4257425742574252</v>
      </c>
    </row>
    <row r="13" spans="2:21" x14ac:dyDescent="0.4">
      <c r="B13" s="61" t="s">
        <v>101</v>
      </c>
      <c r="C13" s="61" t="s">
        <v>34</v>
      </c>
      <c r="D13" s="61" t="s">
        <v>86</v>
      </c>
      <c r="E13" s="61">
        <v>0</v>
      </c>
      <c r="F13" s="61">
        <v>175</v>
      </c>
      <c r="G13" s="61">
        <v>28</v>
      </c>
      <c r="H13" s="61">
        <f>E13+G13</f>
        <v>28</v>
      </c>
      <c r="I13" s="61">
        <f>F13</f>
        <v>175</v>
      </c>
      <c r="J13" s="65">
        <f>H13/SUM(H13:I13)*100</f>
        <v>13.793103448275861</v>
      </c>
      <c r="L13" t="s">
        <v>89</v>
      </c>
      <c r="Q13" t="s">
        <v>109</v>
      </c>
    </row>
    <row r="14" spans="2:21" x14ac:dyDescent="0.4">
      <c r="B14" s="61" t="s">
        <v>102</v>
      </c>
      <c r="C14" s="61" t="s">
        <v>34</v>
      </c>
      <c r="D14" s="61" t="s">
        <v>98</v>
      </c>
      <c r="E14" s="61">
        <v>0</v>
      </c>
      <c r="F14" s="61">
        <v>161</v>
      </c>
      <c r="G14" s="61">
        <v>46</v>
      </c>
      <c r="H14" s="61">
        <f>E14+G14</f>
        <v>46</v>
      </c>
      <c r="I14" s="61">
        <f>F14</f>
        <v>161</v>
      </c>
      <c r="J14" s="65">
        <f>H14/SUM(H14:I14)*100</f>
        <v>22.222222222222221</v>
      </c>
      <c r="O14" t="s">
        <v>95</v>
      </c>
      <c r="U14" t="s">
        <v>96</v>
      </c>
    </row>
    <row r="15" spans="2:21" x14ac:dyDescent="0.4">
      <c r="O15">
        <f>_xlfn.T.TEST(J3:J5,J6:J8,1,2)</f>
        <v>4.1879119804124128E-2</v>
      </c>
      <c r="U15">
        <f>_xlfn.T.TEST(J9:J11,J12:J14,1,2)</f>
        <v>5.5984391668657188E-5</v>
      </c>
    </row>
  </sheetData>
  <sortState ref="B14:K19">
    <sortCondition descending="1" ref="C14:C19"/>
  </sortState>
  <mergeCells count="1">
    <mergeCell ref="E1:I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topLeftCell="A19" zoomScale="71" zoomScaleNormal="71" workbookViewId="0">
      <selection activeCell="H32" sqref="H32"/>
    </sheetView>
  </sheetViews>
  <sheetFormatPr defaultRowHeight="18.75" x14ac:dyDescent="0.4"/>
  <cols>
    <col min="3" max="3" width="10.25" bestFit="1" customWidth="1"/>
    <col min="8" max="10" width="12.375" customWidth="1"/>
    <col min="14" max="15" width="11" bestFit="1" customWidth="1"/>
    <col min="19" max="19" width="10.375" customWidth="1"/>
  </cols>
  <sheetData>
    <row r="1" spans="3:19" x14ac:dyDescent="0.4">
      <c r="C1" t="s">
        <v>6</v>
      </c>
    </row>
    <row r="2" spans="3:19" x14ac:dyDescent="0.4">
      <c r="E2" t="s">
        <v>0</v>
      </c>
      <c r="N2" t="s">
        <v>1</v>
      </c>
      <c r="R2" t="s">
        <v>3</v>
      </c>
    </row>
    <row r="3" spans="3:19" ht="20.25" x14ac:dyDescent="0.4">
      <c r="C3" t="s">
        <v>14</v>
      </c>
      <c r="D3" t="s">
        <v>2</v>
      </c>
      <c r="E3" t="s">
        <v>11</v>
      </c>
      <c r="F3" t="s">
        <v>12</v>
      </c>
      <c r="G3" t="s">
        <v>13</v>
      </c>
      <c r="H3" s="1" t="s">
        <v>8</v>
      </c>
      <c r="I3" s="1" t="s">
        <v>9</v>
      </c>
      <c r="J3" s="1" t="s">
        <v>10</v>
      </c>
      <c r="M3" t="s">
        <v>2</v>
      </c>
      <c r="N3" t="s">
        <v>4</v>
      </c>
      <c r="O3" t="s">
        <v>5</v>
      </c>
      <c r="Q3" t="s">
        <v>2</v>
      </c>
      <c r="R3" t="s">
        <v>4</v>
      </c>
      <c r="S3" t="s">
        <v>5</v>
      </c>
    </row>
    <row r="4" spans="3:19" x14ac:dyDescent="0.4">
      <c r="C4">
        <v>161011</v>
      </c>
      <c r="D4">
        <v>0</v>
      </c>
      <c r="E4">
        <v>0.1</v>
      </c>
      <c r="F4">
        <v>0.1</v>
      </c>
      <c r="G4">
        <v>0.1</v>
      </c>
      <c r="H4">
        <v>0.1</v>
      </c>
      <c r="I4">
        <v>0.1</v>
      </c>
      <c r="J4">
        <v>0.1</v>
      </c>
      <c r="M4">
        <v>0</v>
      </c>
      <c r="N4" s="2">
        <f t="shared" ref="N4:N12" si="0">AVERAGE(E4:G4)</f>
        <v>0.10000000000000002</v>
      </c>
      <c r="O4" s="2">
        <f t="shared" ref="O4:O12" si="1">AVERAGE(H4:J4)</f>
        <v>0.10000000000000002</v>
      </c>
      <c r="Q4">
        <v>0</v>
      </c>
      <c r="R4" s="4">
        <f t="shared" ref="R4:R12" si="2">STDEV(E4:G4)/SQRT(COUNT(E4:G4)-1)</f>
        <v>1.2018516789897272E-17</v>
      </c>
      <c r="S4" s="4">
        <f t="shared" ref="S4:S12" si="3">STDEV(H4:J4)/SQRT(COUNT(H4:J4)-1)</f>
        <v>1.2018516789897272E-17</v>
      </c>
    </row>
    <row r="5" spans="3:19" x14ac:dyDescent="0.4">
      <c r="C5" s="3">
        <v>161012</v>
      </c>
      <c r="D5">
        <v>1</v>
      </c>
      <c r="E5">
        <v>0.217</v>
      </c>
      <c r="F5">
        <v>0.222</v>
      </c>
      <c r="G5">
        <v>0.215</v>
      </c>
      <c r="H5">
        <v>0.23599999999999999</v>
      </c>
      <c r="I5">
        <v>0.26</v>
      </c>
      <c r="J5">
        <v>0.253</v>
      </c>
      <c r="M5">
        <v>1</v>
      </c>
      <c r="N5" s="2">
        <f t="shared" si="0"/>
        <v>0.218</v>
      </c>
      <c r="O5" s="2">
        <f t="shared" si="1"/>
        <v>0.24966666666666668</v>
      </c>
      <c r="Q5">
        <v>1</v>
      </c>
      <c r="R5" s="4">
        <f t="shared" si="2"/>
        <v>2.5495097567963944E-3</v>
      </c>
      <c r="S5" s="4">
        <f t="shared" si="3"/>
        <v>8.7273516410573716E-3</v>
      </c>
    </row>
    <row r="6" spans="3:19" x14ac:dyDescent="0.4">
      <c r="C6">
        <v>161013</v>
      </c>
      <c r="D6">
        <v>2</v>
      </c>
      <c r="E6">
        <v>1.28</v>
      </c>
      <c r="F6">
        <v>1.2</v>
      </c>
      <c r="G6">
        <v>1.0900000000000001</v>
      </c>
      <c r="H6">
        <v>1</v>
      </c>
      <c r="I6">
        <v>0.85899999999999999</v>
      </c>
      <c r="J6">
        <v>1.07</v>
      </c>
      <c r="M6">
        <v>2</v>
      </c>
      <c r="N6" s="2">
        <f t="shared" si="0"/>
        <v>1.1900000000000002</v>
      </c>
      <c r="O6" s="2">
        <f t="shared" si="1"/>
        <v>0.97633333333333339</v>
      </c>
      <c r="Q6">
        <v>2</v>
      </c>
      <c r="R6" s="4">
        <f t="shared" si="2"/>
        <v>6.7453687816160179E-2</v>
      </c>
      <c r="S6" s="4">
        <f t="shared" si="3"/>
        <v>7.5994517346099841E-2</v>
      </c>
    </row>
    <row r="7" spans="3:19" x14ac:dyDescent="0.4">
      <c r="C7" s="3">
        <v>161014</v>
      </c>
      <c r="D7">
        <v>3</v>
      </c>
      <c r="E7">
        <v>3.77</v>
      </c>
      <c r="F7">
        <v>4.62</v>
      </c>
      <c r="G7">
        <v>3.99</v>
      </c>
      <c r="H7">
        <v>2.21</v>
      </c>
      <c r="I7">
        <v>2.68</v>
      </c>
      <c r="J7">
        <v>2.46</v>
      </c>
      <c r="M7">
        <v>3</v>
      </c>
      <c r="N7" s="2">
        <f t="shared" si="0"/>
        <v>4.1266666666666669</v>
      </c>
      <c r="O7" s="2">
        <f t="shared" si="1"/>
        <v>2.4500000000000002</v>
      </c>
      <c r="Q7">
        <v>3</v>
      </c>
      <c r="R7" s="4">
        <f t="shared" si="2"/>
        <v>0.31195619350586173</v>
      </c>
      <c r="S7" s="4">
        <f t="shared" si="3"/>
        <v>0.16628289148315895</v>
      </c>
    </row>
    <row r="8" spans="3:19" x14ac:dyDescent="0.4">
      <c r="C8">
        <v>161015</v>
      </c>
      <c r="D8">
        <v>4</v>
      </c>
      <c r="E8">
        <v>13.8</v>
      </c>
      <c r="F8">
        <v>14.5</v>
      </c>
      <c r="G8">
        <v>13.2</v>
      </c>
      <c r="H8">
        <v>5.74</v>
      </c>
      <c r="I8">
        <v>5.98</v>
      </c>
      <c r="J8">
        <v>5.57</v>
      </c>
      <c r="M8">
        <v>4</v>
      </c>
      <c r="N8" s="2">
        <f t="shared" si="0"/>
        <v>13.833333333333334</v>
      </c>
      <c r="O8" s="2">
        <f t="shared" si="1"/>
        <v>5.7633333333333328</v>
      </c>
      <c r="Q8">
        <v>4</v>
      </c>
      <c r="R8" s="4">
        <f t="shared" si="2"/>
        <v>0.4600724580614089</v>
      </c>
      <c r="S8" s="4">
        <f t="shared" si="3"/>
        <v>0.14565942010960595</v>
      </c>
    </row>
    <row r="9" spans="3:19" x14ac:dyDescent="0.4">
      <c r="C9">
        <v>161017</v>
      </c>
      <c r="D9">
        <v>6</v>
      </c>
      <c r="E9">
        <v>23.8</v>
      </c>
      <c r="F9">
        <v>21</v>
      </c>
      <c r="G9">
        <v>22.7</v>
      </c>
      <c r="H9">
        <v>23.6</v>
      </c>
      <c r="I9">
        <v>23.2</v>
      </c>
      <c r="J9">
        <v>21.6</v>
      </c>
      <c r="M9">
        <v>6</v>
      </c>
      <c r="N9" s="2">
        <f t="shared" si="0"/>
        <v>22.5</v>
      </c>
      <c r="O9" s="2">
        <f t="shared" si="1"/>
        <v>22.8</v>
      </c>
      <c r="Q9">
        <v>6</v>
      </c>
      <c r="R9" s="4">
        <f t="shared" si="2"/>
        <v>0.99749686716300034</v>
      </c>
      <c r="S9" s="4">
        <f t="shared" si="3"/>
        <v>0.748331477354788</v>
      </c>
    </row>
    <row r="10" spans="3:19" x14ac:dyDescent="0.4">
      <c r="C10" s="3">
        <v>161018</v>
      </c>
      <c r="D10">
        <v>7</v>
      </c>
      <c r="E10">
        <v>24.5</v>
      </c>
      <c r="F10">
        <v>27.5</v>
      </c>
      <c r="G10">
        <v>25.3</v>
      </c>
      <c r="H10">
        <v>20.8</v>
      </c>
      <c r="I10">
        <v>20.8</v>
      </c>
      <c r="J10">
        <v>27.4</v>
      </c>
      <c r="M10">
        <v>7</v>
      </c>
      <c r="N10" s="2">
        <f t="shared" si="0"/>
        <v>25.766666666666666</v>
      </c>
      <c r="O10" s="2">
        <f t="shared" si="1"/>
        <v>23</v>
      </c>
      <c r="Q10">
        <v>7</v>
      </c>
      <c r="R10" s="4">
        <f t="shared" si="2"/>
        <v>1.0984838035522719</v>
      </c>
      <c r="S10" s="4">
        <f t="shared" si="3"/>
        <v>2.6944387170614941</v>
      </c>
    </row>
    <row r="11" spans="3:19" x14ac:dyDescent="0.4">
      <c r="C11">
        <v>161019</v>
      </c>
      <c r="D11">
        <v>8</v>
      </c>
      <c r="E11">
        <v>25.5</v>
      </c>
      <c r="F11">
        <v>20.6</v>
      </c>
      <c r="G11">
        <v>23.3</v>
      </c>
      <c r="H11">
        <v>19.7</v>
      </c>
      <c r="I11">
        <v>20.3</v>
      </c>
      <c r="J11">
        <v>20.8</v>
      </c>
      <c r="M11">
        <v>8</v>
      </c>
      <c r="N11" s="2">
        <f t="shared" si="0"/>
        <v>23.133333333333336</v>
      </c>
      <c r="O11" s="2">
        <f t="shared" si="1"/>
        <v>20.266666666666666</v>
      </c>
      <c r="Q11">
        <v>8</v>
      </c>
      <c r="R11" s="4">
        <f t="shared" si="2"/>
        <v>1.7354154161660154</v>
      </c>
      <c r="S11" s="4">
        <f t="shared" si="3"/>
        <v>0.38944404818493122</v>
      </c>
    </row>
    <row r="12" spans="3:19" x14ac:dyDescent="0.4">
      <c r="C12" s="3">
        <v>161020</v>
      </c>
      <c r="D12">
        <v>9</v>
      </c>
      <c r="E12">
        <v>23.6</v>
      </c>
      <c r="F12">
        <v>22.1</v>
      </c>
      <c r="G12">
        <v>24.2</v>
      </c>
      <c r="H12">
        <v>21.7</v>
      </c>
      <c r="I12">
        <v>20.7</v>
      </c>
      <c r="J12">
        <v>20.7</v>
      </c>
      <c r="M12">
        <v>9</v>
      </c>
      <c r="N12" s="2">
        <f t="shared" si="0"/>
        <v>23.3</v>
      </c>
      <c r="O12" s="2">
        <f t="shared" si="1"/>
        <v>21.033333333333331</v>
      </c>
      <c r="Q12">
        <v>9</v>
      </c>
      <c r="R12" s="4">
        <f t="shared" si="2"/>
        <v>0.76485292703891705</v>
      </c>
      <c r="S12" s="4">
        <f t="shared" si="3"/>
        <v>0.40824829046386302</v>
      </c>
    </row>
    <row r="30" spans="3:19" x14ac:dyDescent="0.4">
      <c r="C30" t="s">
        <v>7</v>
      </c>
    </row>
    <row r="31" spans="3:19" x14ac:dyDescent="0.4">
      <c r="E31" t="s">
        <v>0</v>
      </c>
      <c r="N31" t="s">
        <v>1</v>
      </c>
      <c r="R31" t="s">
        <v>79</v>
      </c>
    </row>
    <row r="32" spans="3:19" ht="20.25" x14ac:dyDescent="0.4">
      <c r="C32" t="s">
        <v>14</v>
      </c>
      <c r="D32" t="s">
        <v>2</v>
      </c>
      <c r="E32" t="s">
        <v>11</v>
      </c>
      <c r="F32" t="s">
        <v>12</v>
      </c>
      <c r="G32" t="s">
        <v>13</v>
      </c>
      <c r="H32" s="1" t="s">
        <v>8</v>
      </c>
      <c r="I32" s="1" t="s">
        <v>9</v>
      </c>
      <c r="J32" s="1" t="s">
        <v>10</v>
      </c>
      <c r="M32" t="s">
        <v>2</v>
      </c>
      <c r="N32" t="s">
        <v>4</v>
      </c>
      <c r="O32" t="s">
        <v>5</v>
      </c>
      <c r="Q32" t="s">
        <v>2</v>
      </c>
      <c r="R32" t="s">
        <v>4</v>
      </c>
      <c r="S32" t="s">
        <v>5</v>
      </c>
    </row>
    <row r="33" spans="3:19" x14ac:dyDescent="0.4">
      <c r="C33">
        <v>161212</v>
      </c>
      <c r="D33">
        <v>0</v>
      </c>
      <c r="E33">
        <v>0.1</v>
      </c>
      <c r="F33">
        <v>0.1</v>
      </c>
      <c r="G33">
        <v>0.1</v>
      </c>
      <c r="H33">
        <v>0.1</v>
      </c>
      <c r="I33">
        <v>0.1</v>
      </c>
      <c r="J33">
        <v>0.1</v>
      </c>
      <c r="M33">
        <v>0</v>
      </c>
      <c r="N33" s="2">
        <f>AVERAGE(E33:G33)</f>
        <v>0.10000000000000002</v>
      </c>
      <c r="O33" s="2">
        <f>AVERAGE(H33:J33)</f>
        <v>0.10000000000000002</v>
      </c>
      <c r="Q33">
        <v>0</v>
      </c>
      <c r="R33" s="4">
        <f t="shared" ref="R33:R43" si="4">STDEV(E33:G33)/SQRT(COUNT(E33:G33)-1)</f>
        <v>1.2018516789897272E-17</v>
      </c>
      <c r="S33" s="4">
        <f t="shared" ref="S33:S43" si="5">STDEV(H33:J33)/SQRT(COUNT(H33:J33)-1)</f>
        <v>1.2018516789897272E-17</v>
      </c>
    </row>
    <row r="34" spans="3:19" x14ac:dyDescent="0.4">
      <c r="C34" s="3">
        <v>161213</v>
      </c>
      <c r="D34">
        <v>1</v>
      </c>
      <c r="E34">
        <v>0.115</v>
      </c>
      <c r="F34">
        <v>9.4E-2</v>
      </c>
      <c r="G34">
        <v>0.108</v>
      </c>
      <c r="H34">
        <v>9.9000000000000005E-2</v>
      </c>
      <c r="I34">
        <v>0.113</v>
      </c>
      <c r="J34">
        <v>0.11600000000000001</v>
      </c>
      <c r="M34">
        <v>1</v>
      </c>
      <c r="N34" s="2">
        <f>AVERAGE(E34:G34)</f>
        <v>0.10566666666666667</v>
      </c>
      <c r="O34" s="2">
        <f>AVERAGE(H34:J34)</f>
        <v>0.10933333333333334</v>
      </c>
      <c r="Q34">
        <v>1</v>
      </c>
      <c r="R34" s="4">
        <f t="shared" si="4"/>
        <v>7.5608641481425048E-3</v>
      </c>
      <c r="S34" s="4">
        <f t="shared" si="5"/>
        <v>6.4161255183067195E-3</v>
      </c>
    </row>
    <row r="35" spans="3:19" x14ac:dyDescent="0.4">
      <c r="C35">
        <v>161214</v>
      </c>
      <c r="D35">
        <v>2</v>
      </c>
      <c r="E35">
        <v>0.311</v>
      </c>
      <c r="F35">
        <v>0.32</v>
      </c>
      <c r="G35">
        <v>0.313</v>
      </c>
      <c r="H35">
        <v>0.33600000000000002</v>
      </c>
      <c r="I35">
        <v>0.34100000000000003</v>
      </c>
      <c r="J35">
        <v>0.33300000000000002</v>
      </c>
      <c r="M35">
        <v>2</v>
      </c>
      <c r="N35" s="2">
        <f>AVERAGE(E35:G35)</f>
        <v>0.31466666666666665</v>
      </c>
      <c r="O35" s="2">
        <f>AVERAGE(H35:J35)</f>
        <v>0.33666666666666667</v>
      </c>
      <c r="Q35">
        <v>2</v>
      </c>
      <c r="R35" s="4">
        <f t="shared" si="4"/>
        <v>3.3416562759605731E-3</v>
      </c>
      <c r="S35" s="4">
        <f t="shared" si="5"/>
        <v>2.8577380332470434E-3</v>
      </c>
    </row>
    <row r="36" spans="3:19" x14ac:dyDescent="0.4">
      <c r="C36">
        <v>161216</v>
      </c>
      <c r="D36">
        <v>4</v>
      </c>
      <c r="E36">
        <v>1.85</v>
      </c>
      <c r="F36">
        <v>1.93</v>
      </c>
      <c r="G36">
        <v>1.76</v>
      </c>
      <c r="H36">
        <v>2.2400000000000002</v>
      </c>
      <c r="I36">
        <v>2.14</v>
      </c>
      <c r="J36">
        <v>2.36</v>
      </c>
      <c r="M36">
        <v>4</v>
      </c>
      <c r="N36" s="2">
        <f t="shared" ref="N36:N37" si="6">AVERAGE(E36:G36)</f>
        <v>1.8466666666666667</v>
      </c>
      <c r="O36" s="2">
        <f t="shared" ref="O36:O37" si="7">AVERAGE(H36:J36)</f>
        <v>2.2466666666666666</v>
      </c>
      <c r="Q36">
        <v>4</v>
      </c>
      <c r="R36" s="4">
        <f t="shared" si="4"/>
        <v>6.0138728508895692E-2</v>
      </c>
      <c r="S36" s="4">
        <f t="shared" si="5"/>
        <v>7.7888809636986051E-2</v>
      </c>
    </row>
    <row r="37" spans="3:19" x14ac:dyDescent="0.4">
      <c r="C37" s="3">
        <v>161217</v>
      </c>
      <c r="D37">
        <v>5</v>
      </c>
      <c r="E37">
        <v>3.07</v>
      </c>
      <c r="F37">
        <v>3.19</v>
      </c>
      <c r="G37">
        <v>3.05</v>
      </c>
      <c r="H37">
        <v>3.7</v>
      </c>
      <c r="I37">
        <v>3.29</v>
      </c>
      <c r="J37">
        <v>3.6</v>
      </c>
      <c r="M37">
        <v>5</v>
      </c>
      <c r="N37" s="2">
        <f t="shared" si="6"/>
        <v>3.1033333333333331</v>
      </c>
      <c r="O37" s="2">
        <f t="shared" si="7"/>
        <v>3.53</v>
      </c>
      <c r="Q37">
        <v>5</v>
      </c>
      <c r="R37" s="4">
        <f t="shared" si="4"/>
        <v>5.3541261347363416E-2</v>
      </c>
      <c r="S37" s="4">
        <f t="shared" si="5"/>
        <v>0.15116216457830978</v>
      </c>
    </row>
    <row r="38" spans="3:19" x14ac:dyDescent="0.4">
      <c r="C38" s="3">
        <v>161219</v>
      </c>
      <c r="D38">
        <v>7</v>
      </c>
      <c r="E38">
        <v>6.05</v>
      </c>
      <c r="F38">
        <v>6.01</v>
      </c>
      <c r="G38">
        <v>5.75</v>
      </c>
      <c r="H38">
        <v>6.47</v>
      </c>
      <c r="I38">
        <v>6.55</v>
      </c>
      <c r="J38">
        <v>6.18</v>
      </c>
      <c r="M38">
        <v>7</v>
      </c>
      <c r="N38" s="2">
        <f>AVERAGE(E38:G38)</f>
        <v>5.9366666666666665</v>
      </c>
      <c r="O38" s="2">
        <f>AVERAGE(H38:J38)</f>
        <v>6.3999999999999995</v>
      </c>
      <c r="Q38">
        <v>7</v>
      </c>
      <c r="R38" s="4">
        <f t="shared" si="4"/>
        <v>0.11518101695447323</v>
      </c>
      <c r="S38" s="4">
        <f t="shared" si="5"/>
        <v>0.13765899897936207</v>
      </c>
    </row>
    <row r="39" spans="3:19" x14ac:dyDescent="0.4">
      <c r="C39">
        <v>161220</v>
      </c>
      <c r="D39">
        <v>8</v>
      </c>
      <c r="E39">
        <v>6.7</v>
      </c>
      <c r="F39">
        <v>6.36</v>
      </c>
      <c r="G39">
        <v>6.2</v>
      </c>
      <c r="H39">
        <v>6.84</v>
      </c>
      <c r="I39">
        <v>6.79</v>
      </c>
      <c r="J39">
        <v>7.03</v>
      </c>
      <c r="M39">
        <v>8</v>
      </c>
      <c r="N39" s="2">
        <f>AVERAGE(E39:G39)</f>
        <v>6.4200000000000008</v>
      </c>
      <c r="O39" s="2">
        <f>AVERAGE(H39:J39)</f>
        <v>6.8866666666666667</v>
      </c>
      <c r="Q39">
        <v>8</v>
      </c>
      <c r="R39" s="4">
        <f t="shared" si="4"/>
        <v>0.18055470085267786</v>
      </c>
      <c r="S39" s="4">
        <f t="shared" si="5"/>
        <v>8.9535840123755386E-2</v>
      </c>
    </row>
    <row r="40" spans="3:19" x14ac:dyDescent="0.4">
      <c r="C40">
        <v>161222</v>
      </c>
      <c r="D40">
        <v>10</v>
      </c>
      <c r="E40">
        <v>6.89</v>
      </c>
      <c r="F40">
        <v>6.79</v>
      </c>
      <c r="G40">
        <v>6.97</v>
      </c>
      <c r="H40">
        <v>7.88</v>
      </c>
      <c r="I40">
        <v>7.32</v>
      </c>
      <c r="J40">
        <v>7.36</v>
      </c>
      <c r="M40">
        <v>10</v>
      </c>
      <c r="N40" s="2">
        <f t="shared" ref="N40:O40" si="8">AVERAGE(E40:G40)</f>
        <v>6.8833333333333329</v>
      </c>
      <c r="O40" s="2">
        <f t="shared" si="8"/>
        <v>7.2133333333333338</v>
      </c>
      <c r="Q40">
        <v>10</v>
      </c>
      <c r="R40" s="4">
        <f t="shared" si="4"/>
        <v>6.3770421565696525E-2</v>
      </c>
      <c r="S40" s="4">
        <f t="shared" si="5"/>
        <v>0.22090722034374508</v>
      </c>
    </row>
    <row r="41" spans="3:19" x14ac:dyDescent="0.4">
      <c r="C41" s="3">
        <v>161223</v>
      </c>
      <c r="D41">
        <v>11</v>
      </c>
      <c r="E41">
        <v>6.63</v>
      </c>
      <c r="F41">
        <v>6.34</v>
      </c>
      <c r="G41">
        <v>6.9</v>
      </c>
      <c r="H41">
        <v>7.64</v>
      </c>
      <c r="I41">
        <v>8.01</v>
      </c>
      <c r="J41">
        <v>7.55</v>
      </c>
      <c r="M41">
        <v>11</v>
      </c>
      <c r="N41" s="2">
        <f>AVERAGE(E41:G41)</f>
        <v>6.6233333333333322</v>
      </c>
      <c r="O41" s="2">
        <f>AVERAGE(H41:J41)</f>
        <v>7.7333333333333334</v>
      </c>
      <c r="Q41">
        <v>11</v>
      </c>
      <c r="R41" s="4">
        <f t="shared" si="4"/>
        <v>0.1980319839487216</v>
      </c>
      <c r="S41" s="4">
        <f t="shared" si="5"/>
        <v>0.17238522751867882</v>
      </c>
    </row>
    <row r="42" spans="3:19" x14ac:dyDescent="0.4">
      <c r="C42" s="3">
        <v>161226</v>
      </c>
      <c r="D42">
        <v>14</v>
      </c>
      <c r="E42">
        <v>6.21</v>
      </c>
      <c r="F42">
        <v>6.6</v>
      </c>
      <c r="G42">
        <v>7.02</v>
      </c>
      <c r="H42">
        <v>7.9</v>
      </c>
      <c r="I42">
        <v>8.59</v>
      </c>
      <c r="J42">
        <v>7.5</v>
      </c>
      <c r="M42">
        <v>14</v>
      </c>
      <c r="N42" s="2">
        <f>AVERAGE(E42:G42)</f>
        <v>6.6099999999999994</v>
      </c>
      <c r="O42" s="2">
        <f>AVERAGE(H42:J42)</f>
        <v>7.996666666666667</v>
      </c>
      <c r="Q42">
        <v>14</v>
      </c>
      <c r="R42" s="4">
        <f t="shared" si="4"/>
        <v>0.28644371174804995</v>
      </c>
      <c r="S42" s="4">
        <f t="shared" si="5"/>
        <v>0.38989314775546724</v>
      </c>
    </row>
    <row r="43" spans="3:19" x14ac:dyDescent="0.4">
      <c r="C43">
        <v>161227</v>
      </c>
      <c r="D43">
        <v>15</v>
      </c>
      <c r="E43">
        <v>5.73</v>
      </c>
      <c r="F43">
        <v>6.78</v>
      </c>
      <c r="G43">
        <v>7.37</v>
      </c>
      <c r="H43">
        <v>7.69</v>
      </c>
      <c r="I43">
        <v>9.19</v>
      </c>
      <c r="J43">
        <v>7.85</v>
      </c>
      <c r="M43">
        <v>15</v>
      </c>
      <c r="N43" s="2">
        <f t="shared" ref="N43" si="9">AVERAGE(E43:G43)</f>
        <v>6.6266666666666678</v>
      </c>
      <c r="O43" s="2">
        <f t="shared" ref="O43" si="10">AVERAGE(H43:J43)</f>
        <v>8.2433333333333323</v>
      </c>
      <c r="Q43">
        <v>15</v>
      </c>
      <c r="R43" s="4">
        <f t="shared" si="4"/>
        <v>0.58738119366103214</v>
      </c>
      <c r="S43" s="4">
        <f t="shared" si="5"/>
        <v>0.58246602189884555</v>
      </c>
    </row>
  </sheetData>
  <phoneticPr fontId="1"/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78"/>
  <sheetViews>
    <sheetView topLeftCell="B1" workbookViewId="0">
      <selection activeCell="F13" sqref="F13"/>
    </sheetView>
  </sheetViews>
  <sheetFormatPr defaultRowHeight="13.5" x14ac:dyDescent="0.15"/>
  <cols>
    <col min="1" max="1" width="9" style="20"/>
    <col min="2" max="2" width="10.875" style="20" customWidth="1"/>
    <col min="3" max="3" width="16.75" style="20" customWidth="1"/>
    <col min="4" max="4" width="9" style="21"/>
    <col min="5" max="7" width="9" style="20"/>
    <col min="8" max="8" width="10.875" style="20" customWidth="1"/>
    <col min="9" max="9" width="16.75" style="20" customWidth="1"/>
    <col min="10" max="10" width="9" style="21"/>
    <col min="11" max="13" width="9" style="20"/>
    <col min="14" max="14" width="10.875" style="20" bestFit="1" customWidth="1"/>
    <col min="15" max="16384" width="9" style="20"/>
  </cols>
  <sheetData>
    <row r="3" spans="2:16" x14ac:dyDescent="0.15">
      <c r="E3" s="21"/>
      <c r="K3" s="21"/>
    </row>
    <row r="4" spans="2:16" x14ac:dyDescent="0.15">
      <c r="E4" s="21"/>
      <c r="K4" s="21"/>
    </row>
    <row r="5" spans="2:16" ht="14.25" thickBot="1" x14ac:dyDescent="0.2"/>
    <row r="6" spans="2:16" ht="14.25" thickBot="1" x14ac:dyDescent="0.2">
      <c r="B6" s="20" t="s">
        <v>32</v>
      </c>
      <c r="H6" s="20" t="s">
        <v>31</v>
      </c>
      <c r="N6" s="29"/>
      <c r="O6" s="25" t="s">
        <v>33</v>
      </c>
      <c r="P6" s="26" t="s">
        <v>34</v>
      </c>
    </row>
    <row r="7" spans="2:16" x14ac:dyDescent="0.15">
      <c r="B7" s="20" t="s">
        <v>30</v>
      </c>
      <c r="C7" s="20" t="s">
        <v>29</v>
      </c>
      <c r="D7" s="21" t="s">
        <v>28</v>
      </c>
      <c r="E7" s="20" t="s">
        <v>27</v>
      </c>
      <c r="H7" s="20" t="s">
        <v>30</v>
      </c>
      <c r="I7" s="20" t="s">
        <v>29</v>
      </c>
      <c r="J7" s="21" t="s">
        <v>28</v>
      </c>
      <c r="K7" s="20" t="s">
        <v>27</v>
      </c>
      <c r="N7" s="29" t="s">
        <v>35</v>
      </c>
      <c r="O7" s="25">
        <f>AVERAGE(C10:C469)</f>
        <v>11160.782608695652</v>
      </c>
      <c r="P7" s="26">
        <f>AVERAGE(I10:I471)</f>
        <v>9.1147186147186154</v>
      </c>
    </row>
    <row r="8" spans="2:16" ht="14.25" thickBot="1" x14ac:dyDescent="0.2">
      <c r="B8" s="22">
        <v>0</v>
      </c>
      <c r="C8" s="22">
        <v>0</v>
      </c>
      <c r="D8" s="23">
        <v>0.70768518518518519</v>
      </c>
      <c r="E8" s="24">
        <v>0</v>
      </c>
      <c r="H8" s="22">
        <v>0</v>
      </c>
      <c r="I8" s="22">
        <v>0</v>
      </c>
      <c r="J8" s="23">
        <v>0.63427083333333334</v>
      </c>
      <c r="K8" s="24">
        <v>0</v>
      </c>
      <c r="N8" s="30" t="s">
        <v>36</v>
      </c>
      <c r="O8" s="27">
        <f>_xlfn.STDEV.P(C10:C469)</f>
        <v>268.77574400810005</v>
      </c>
      <c r="P8" s="28">
        <f>_xlfn.STDEV.P(I10:I471)</f>
        <v>6.0425833602368337</v>
      </c>
    </row>
    <row r="9" spans="2:16" x14ac:dyDescent="0.15">
      <c r="B9" s="22">
        <v>10</v>
      </c>
      <c r="C9" s="22">
        <v>14213</v>
      </c>
      <c r="D9" s="23">
        <v>0.70769675925925923</v>
      </c>
      <c r="E9" s="22">
        <f>E8+21.65/1000</f>
        <v>2.1649999999999999E-2</v>
      </c>
      <c r="H9" s="22">
        <v>10</v>
      </c>
      <c r="I9" s="22">
        <v>2611</v>
      </c>
      <c r="J9" s="23">
        <v>0.63428240740740738</v>
      </c>
      <c r="K9" s="22">
        <f>K8+21.58333/1000</f>
        <v>2.1583330000000001E-2</v>
      </c>
    </row>
    <row r="10" spans="2:16" x14ac:dyDescent="0.15">
      <c r="B10" s="20">
        <v>20</v>
      </c>
      <c r="C10" s="20">
        <v>11304</v>
      </c>
      <c r="D10" s="21">
        <v>0.70770833333333327</v>
      </c>
      <c r="E10" s="20">
        <f t="shared" ref="E10:E73" si="0">E9+21.65/1000</f>
        <v>4.3299999999999998E-2</v>
      </c>
      <c r="H10" s="20">
        <v>20</v>
      </c>
      <c r="I10" s="20">
        <v>6</v>
      </c>
      <c r="J10" s="21">
        <v>0.63429398148148153</v>
      </c>
      <c r="K10" s="20">
        <f>K9+21.58333/1000</f>
        <v>4.3166660000000003E-2</v>
      </c>
    </row>
    <row r="11" spans="2:16" x14ac:dyDescent="0.15">
      <c r="B11" s="20">
        <v>30</v>
      </c>
      <c r="C11" s="20">
        <v>10977</v>
      </c>
      <c r="D11" s="21">
        <v>0.70773148148148157</v>
      </c>
      <c r="E11" s="20">
        <f t="shared" si="0"/>
        <v>6.4949999999999994E-2</v>
      </c>
      <c r="H11" s="20">
        <v>30</v>
      </c>
      <c r="I11" s="20">
        <v>10</v>
      </c>
      <c r="J11" s="21">
        <v>0.63431712962962961</v>
      </c>
      <c r="K11" s="20">
        <f t="shared" ref="K11:K73" si="1">K10+21.58333/1000</f>
        <v>6.4749990000000007E-2</v>
      </c>
    </row>
    <row r="12" spans="2:16" x14ac:dyDescent="0.15">
      <c r="B12" s="20">
        <v>40</v>
      </c>
      <c r="C12" s="20">
        <v>10967</v>
      </c>
      <c r="D12" s="21">
        <v>0.7077430555555555</v>
      </c>
      <c r="E12" s="20">
        <f t="shared" si="0"/>
        <v>8.6599999999999996E-2</v>
      </c>
      <c r="H12" s="20">
        <v>40</v>
      </c>
      <c r="I12" s="20">
        <v>3</v>
      </c>
      <c r="J12" s="21">
        <v>0.63432870370370364</v>
      </c>
      <c r="K12" s="20">
        <f t="shared" si="1"/>
        <v>8.6333320000000005E-2</v>
      </c>
    </row>
    <row r="13" spans="2:16" x14ac:dyDescent="0.15">
      <c r="B13" s="20">
        <v>50</v>
      </c>
      <c r="C13" s="20">
        <v>11170</v>
      </c>
      <c r="D13" s="21">
        <v>0.70775462962962965</v>
      </c>
      <c r="E13" s="20">
        <f t="shared" si="0"/>
        <v>0.10825</v>
      </c>
      <c r="H13" s="20">
        <v>50</v>
      </c>
      <c r="I13" s="20">
        <v>10</v>
      </c>
      <c r="J13" s="21">
        <v>0.63434027777777779</v>
      </c>
      <c r="K13" s="20">
        <f t="shared" si="1"/>
        <v>0.10791665</v>
      </c>
    </row>
    <row r="14" spans="2:16" x14ac:dyDescent="0.15">
      <c r="B14" s="20">
        <v>60</v>
      </c>
      <c r="C14" s="20">
        <v>11022</v>
      </c>
      <c r="D14" s="21">
        <v>0.70777777777777784</v>
      </c>
      <c r="E14" s="20">
        <f t="shared" si="0"/>
        <v>0.12989999999999999</v>
      </c>
      <c r="H14" s="20">
        <v>60</v>
      </c>
      <c r="I14" s="20">
        <v>15</v>
      </c>
      <c r="J14" s="21">
        <v>0.63435185185185183</v>
      </c>
      <c r="K14" s="20">
        <f t="shared" si="1"/>
        <v>0.12949998000000001</v>
      </c>
    </row>
    <row r="15" spans="2:16" x14ac:dyDescent="0.15">
      <c r="B15" s="20">
        <v>70</v>
      </c>
      <c r="C15" s="20">
        <v>11243</v>
      </c>
      <c r="D15" s="21">
        <v>0.70778935185185177</v>
      </c>
      <c r="E15" s="20">
        <f t="shared" si="0"/>
        <v>0.15154999999999999</v>
      </c>
      <c r="H15" s="20">
        <v>70</v>
      </c>
      <c r="I15" s="20">
        <v>9</v>
      </c>
      <c r="J15" s="21">
        <v>0.63437500000000002</v>
      </c>
      <c r="K15" s="20">
        <f t="shared" si="1"/>
        <v>0.15108331000000003</v>
      </c>
    </row>
    <row r="16" spans="2:16" x14ac:dyDescent="0.15">
      <c r="B16" s="20">
        <v>80</v>
      </c>
      <c r="C16" s="20">
        <v>11216</v>
      </c>
      <c r="D16" s="21">
        <v>0.70780092592592592</v>
      </c>
      <c r="E16" s="20">
        <f t="shared" si="0"/>
        <v>0.17319999999999999</v>
      </c>
      <c r="H16" s="20">
        <v>80</v>
      </c>
      <c r="I16" s="20">
        <v>4</v>
      </c>
      <c r="J16" s="21">
        <v>0.63438657407407406</v>
      </c>
      <c r="K16" s="20">
        <f t="shared" si="1"/>
        <v>0.17266664000000004</v>
      </c>
    </row>
    <row r="17" spans="2:11" x14ac:dyDescent="0.15">
      <c r="B17" s="20">
        <v>90</v>
      </c>
      <c r="C17" s="20">
        <v>11224</v>
      </c>
      <c r="D17" s="21">
        <v>0.70781249999999996</v>
      </c>
      <c r="E17" s="20">
        <f t="shared" si="0"/>
        <v>0.19485</v>
      </c>
      <c r="H17" s="20">
        <v>90</v>
      </c>
      <c r="I17" s="20">
        <v>4</v>
      </c>
      <c r="J17" s="21">
        <v>0.6343981481481481</v>
      </c>
      <c r="K17" s="20">
        <f t="shared" si="1"/>
        <v>0.19424997000000005</v>
      </c>
    </row>
    <row r="18" spans="2:11" x14ac:dyDescent="0.15">
      <c r="B18" s="20">
        <v>100</v>
      </c>
      <c r="C18" s="20">
        <v>11086</v>
      </c>
      <c r="D18" s="21">
        <v>0.70783564814814814</v>
      </c>
      <c r="E18" s="20">
        <f t="shared" si="0"/>
        <v>0.2165</v>
      </c>
      <c r="H18" s="20">
        <v>100</v>
      </c>
      <c r="I18" s="20">
        <v>8</v>
      </c>
      <c r="J18" s="21">
        <v>0.63442129629629629</v>
      </c>
      <c r="K18" s="20">
        <f t="shared" si="1"/>
        <v>0.21583330000000006</v>
      </c>
    </row>
    <row r="19" spans="2:11" x14ac:dyDescent="0.15">
      <c r="B19" s="20">
        <v>110</v>
      </c>
      <c r="C19" s="20">
        <v>11349</v>
      </c>
      <c r="D19" s="21">
        <v>0.70784722222222218</v>
      </c>
      <c r="E19" s="20">
        <f t="shared" si="0"/>
        <v>0.23815</v>
      </c>
      <c r="H19" s="20">
        <v>110</v>
      </c>
      <c r="I19" s="20">
        <v>12</v>
      </c>
      <c r="J19" s="21">
        <v>0.63443287037037044</v>
      </c>
      <c r="K19" s="20">
        <f t="shared" si="1"/>
        <v>0.23741663000000007</v>
      </c>
    </row>
    <row r="20" spans="2:11" x14ac:dyDescent="0.15">
      <c r="B20" s="20">
        <v>120</v>
      </c>
      <c r="C20" s="20">
        <v>10587</v>
      </c>
      <c r="D20" s="21">
        <v>0.70785879629629633</v>
      </c>
      <c r="E20" s="20">
        <f t="shared" si="0"/>
        <v>0.25979999999999998</v>
      </c>
      <c r="H20" s="20">
        <v>120</v>
      </c>
      <c r="I20" s="20">
        <v>9</v>
      </c>
      <c r="J20" s="21">
        <v>0.63444444444444448</v>
      </c>
      <c r="K20" s="20">
        <f t="shared" si="1"/>
        <v>0.25899996000000008</v>
      </c>
    </row>
    <row r="21" spans="2:11" x14ac:dyDescent="0.15">
      <c r="B21" s="20">
        <v>130</v>
      </c>
      <c r="C21" s="20">
        <v>10938</v>
      </c>
      <c r="D21" s="21">
        <v>0.70788194444444441</v>
      </c>
      <c r="E21" s="20">
        <f t="shared" si="0"/>
        <v>0.28144999999999998</v>
      </c>
      <c r="H21" s="20">
        <v>130</v>
      </c>
      <c r="I21" s="20">
        <v>2</v>
      </c>
      <c r="J21" s="21">
        <v>0.63445601851851852</v>
      </c>
      <c r="K21" s="20">
        <f t="shared" si="1"/>
        <v>0.2805832900000001</v>
      </c>
    </row>
    <row r="22" spans="2:11" x14ac:dyDescent="0.15">
      <c r="B22" s="20">
        <v>140</v>
      </c>
      <c r="C22" s="20">
        <v>11298</v>
      </c>
      <c r="D22" s="21">
        <v>0.70789351851851856</v>
      </c>
      <c r="E22" s="20">
        <f t="shared" si="0"/>
        <v>0.30309999999999998</v>
      </c>
      <c r="H22" s="20">
        <v>140</v>
      </c>
      <c r="I22" s="20">
        <v>9</v>
      </c>
      <c r="J22" s="21">
        <v>0.63447916666666659</v>
      </c>
      <c r="K22" s="20">
        <f t="shared" si="1"/>
        <v>0.30216662000000011</v>
      </c>
    </row>
    <row r="23" spans="2:11" x14ac:dyDescent="0.15">
      <c r="B23" s="20">
        <v>150</v>
      </c>
      <c r="C23" s="20">
        <v>11362</v>
      </c>
      <c r="D23" s="21">
        <v>0.7079050925925926</v>
      </c>
      <c r="E23" s="20">
        <f t="shared" si="0"/>
        <v>0.32474999999999998</v>
      </c>
      <c r="H23" s="20">
        <v>150</v>
      </c>
      <c r="I23" s="20">
        <v>2</v>
      </c>
      <c r="J23" s="21">
        <v>0.63449074074074074</v>
      </c>
      <c r="K23" s="20">
        <f t="shared" si="1"/>
        <v>0.32374995000000012</v>
      </c>
    </row>
    <row r="24" spans="2:11" x14ac:dyDescent="0.15">
      <c r="B24" s="20">
        <v>160</v>
      </c>
      <c r="C24" s="20">
        <v>11224</v>
      </c>
      <c r="D24" s="21">
        <v>0.70791666666666664</v>
      </c>
      <c r="E24" s="20">
        <f t="shared" si="0"/>
        <v>0.34639999999999999</v>
      </c>
      <c r="H24" s="20">
        <v>160</v>
      </c>
      <c r="I24" s="20">
        <v>0</v>
      </c>
      <c r="J24" s="21">
        <v>0.63450231481481478</v>
      </c>
      <c r="K24" s="20">
        <f t="shared" si="1"/>
        <v>0.34533328000000013</v>
      </c>
    </row>
    <row r="25" spans="2:11" x14ac:dyDescent="0.15">
      <c r="B25" s="20">
        <v>170</v>
      </c>
      <c r="C25" s="20">
        <v>11255</v>
      </c>
      <c r="D25" s="21">
        <v>0.70793981481481483</v>
      </c>
      <c r="E25" s="20">
        <f t="shared" si="0"/>
        <v>0.36804999999999999</v>
      </c>
      <c r="H25" s="20">
        <v>170</v>
      </c>
      <c r="I25" s="20">
        <v>8</v>
      </c>
      <c r="J25" s="21">
        <v>0.63452546296296297</v>
      </c>
      <c r="K25" s="20">
        <f t="shared" si="1"/>
        <v>0.36691661000000014</v>
      </c>
    </row>
    <row r="26" spans="2:11" x14ac:dyDescent="0.15">
      <c r="B26" s="20">
        <v>180</v>
      </c>
      <c r="C26" s="20">
        <v>11291</v>
      </c>
      <c r="D26" s="21">
        <v>0.70795138888888898</v>
      </c>
      <c r="E26" s="20">
        <f t="shared" si="0"/>
        <v>0.38969999999999999</v>
      </c>
      <c r="H26" s="20">
        <v>180</v>
      </c>
      <c r="I26" s="20">
        <v>5</v>
      </c>
      <c r="J26" s="21">
        <v>0.63453703703703701</v>
      </c>
      <c r="K26" s="20">
        <f t="shared" si="1"/>
        <v>0.38849994000000015</v>
      </c>
    </row>
    <row r="27" spans="2:11" x14ac:dyDescent="0.15">
      <c r="B27" s="20">
        <v>190</v>
      </c>
      <c r="C27" s="20">
        <v>10338</v>
      </c>
      <c r="D27" s="21">
        <v>0.70796296296296291</v>
      </c>
      <c r="E27" s="20">
        <f t="shared" si="0"/>
        <v>0.41134999999999999</v>
      </c>
      <c r="H27" s="20">
        <v>190</v>
      </c>
      <c r="I27" s="20">
        <v>14</v>
      </c>
      <c r="J27" s="21">
        <v>0.63454861111111105</v>
      </c>
      <c r="K27" s="20">
        <f t="shared" si="1"/>
        <v>0.41008327000000017</v>
      </c>
    </row>
    <row r="28" spans="2:11" x14ac:dyDescent="0.15">
      <c r="B28" s="20">
        <v>200</v>
      </c>
      <c r="C28" s="20">
        <v>11046</v>
      </c>
      <c r="D28" s="21">
        <v>0.70798611111111109</v>
      </c>
      <c r="E28" s="20">
        <f t="shared" si="0"/>
        <v>0.433</v>
      </c>
      <c r="H28" s="20">
        <v>200</v>
      </c>
      <c r="I28" s="20">
        <v>10</v>
      </c>
      <c r="J28" s="21">
        <v>0.6345601851851852</v>
      </c>
      <c r="K28" s="20">
        <f t="shared" si="1"/>
        <v>0.43166660000000018</v>
      </c>
    </row>
    <row r="29" spans="2:11" x14ac:dyDescent="0.15">
      <c r="B29" s="20">
        <v>210</v>
      </c>
      <c r="C29" s="20">
        <v>11221</v>
      </c>
      <c r="D29" s="21">
        <v>0.70799768518518524</v>
      </c>
      <c r="E29" s="20">
        <f t="shared" si="0"/>
        <v>0.45465</v>
      </c>
      <c r="H29" s="20">
        <v>210</v>
      </c>
      <c r="I29" s="20">
        <v>6</v>
      </c>
      <c r="J29" s="21">
        <v>0.63458333333333339</v>
      </c>
      <c r="K29" s="20">
        <f t="shared" si="1"/>
        <v>0.45324993000000019</v>
      </c>
    </row>
    <row r="30" spans="2:11" x14ac:dyDescent="0.15">
      <c r="B30" s="20">
        <v>220</v>
      </c>
      <c r="C30" s="20">
        <v>11329</v>
      </c>
      <c r="D30" s="21">
        <v>0.70800925925925917</v>
      </c>
      <c r="E30" s="20">
        <f t="shared" si="0"/>
        <v>0.4763</v>
      </c>
      <c r="H30" s="20">
        <v>220</v>
      </c>
      <c r="I30" s="20">
        <v>17</v>
      </c>
      <c r="J30" s="21">
        <v>0.63459490740740743</v>
      </c>
      <c r="K30" s="20">
        <f t="shared" si="1"/>
        <v>0.4748332600000002</v>
      </c>
    </row>
    <row r="31" spans="2:11" x14ac:dyDescent="0.15">
      <c r="B31" s="20">
        <v>230</v>
      </c>
      <c r="C31" s="20">
        <v>11323</v>
      </c>
      <c r="D31" s="21">
        <v>0.70802083333333332</v>
      </c>
      <c r="E31" s="20">
        <f t="shared" si="0"/>
        <v>0.49795</v>
      </c>
      <c r="H31" s="20">
        <v>230</v>
      </c>
      <c r="I31" s="20">
        <v>10</v>
      </c>
      <c r="J31" s="21">
        <v>0.63460648148148147</v>
      </c>
      <c r="K31" s="20">
        <f t="shared" si="1"/>
        <v>0.49641659000000021</v>
      </c>
    </row>
    <row r="32" spans="2:11" x14ac:dyDescent="0.15">
      <c r="B32" s="20">
        <v>240</v>
      </c>
      <c r="C32" s="20">
        <v>11121</v>
      </c>
      <c r="D32" s="21">
        <v>0.70804398148148151</v>
      </c>
      <c r="E32" s="20">
        <f t="shared" si="0"/>
        <v>0.51959999999999995</v>
      </c>
      <c r="H32" s="20">
        <v>240</v>
      </c>
      <c r="I32" s="20">
        <v>9</v>
      </c>
      <c r="J32" s="21">
        <v>0.63462962962962965</v>
      </c>
      <c r="K32" s="20">
        <f t="shared" si="1"/>
        <v>0.51799992000000017</v>
      </c>
    </row>
    <row r="33" spans="2:11" x14ac:dyDescent="0.15">
      <c r="B33" s="20">
        <v>250</v>
      </c>
      <c r="C33" s="20">
        <v>11380</v>
      </c>
      <c r="D33" s="21">
        <v>0.70805555555555555</v>
      </c>
      <c r="E33" s="20">
        <f t="shared" si="0"/>
        <v>0.5412499999999999</v>
      </c>
      <c r="H33" s="20">
        <v>250</v>
      </c>
      <c r="I33" s="20">
        <v>4</v>
      </c>
      <c r="J33" s="21">
        <v>0.63464120370370369</v>
      </c>
      <c r="K33" s="20">
        <f t="shared" si="1"/>
        <v>0.53958325000000018</v>
      </c>
    </row>
    <row r="34" spans="2:11" x14ac:dyDescent="0.15">
      <c r="B34" s="20">
        <v>260</v>
      </c>
      <c r="C34" s="20">
        <v>11418</v>
      </c>
      <c r="D34" s="21">
        <v>0.70806712962962959</v>
      </c>
      <c r="E34" s="20">
        <f t="shared" si="0"/>
        <v>0.56289999999999984</v>
      </c>
      <c r="H34" s="20">
        <v>260</v>
      </c>
      <c r="I34" s="20">
        <v>8</v>
      </c>
      <c r="J34" s="21">
        <v>0.63465277777777784</v>
      </c>
      <c r="K34" s="20">
        <f t="shared" si="1"/>
        <v>0.56116658000000019</v>
      </c>
    </row>
    <row r="35" spans="2:11" x14ac:dyDescent="0.15">
      <c r="B35" s="20">
        <v>270</v>
      </c>
      <c r="C35" s="20">
        <v>11195</v>
      </c>
      <c r="D35" s="21">
        <v>0.70809027777777767</v>
      </c>
      <c r="E35" s="20">
        <f t="shared" si="0"/>
        <v>0.58454999999999979</v>
      </c>
      <c r="H35" s="20">
        <v>270</v>
      </c>
      <c r="I35" s="20">
        <v>6</v>
      </c>
      <c r="J35" s="21">
        <v>0.63466435185185188</v>
      </c>
      <c r="K35" s="20">
        <f t="shared" si="1"/>
        <v>0.5827499100000002</v>
      </c>
    </row>
    <row r="36" spans="2:11" x14ac:dyDescent="0.15">
      <c r="B36" s="20">
        <v>280</v>
      </c>
      <c r="C36" s="20">
        <v>10936</v>
      </c>
      <c r="D36" s="21">
        <v>0.70810185185185182</v>
      </c>
      <c r="E36" s="20">
        <f t="shared" si="0"/>
        <v>0.60619999999999974</v>
      </c>
      <c r="H36" s="20">
        <v>280</v>
      </c>
      <c r="I36" s="20">
        <v>10</v>
      </c>
      <c r="J36" s="21">
        <v>0.63468749999999996</v>
      </c>
      <c r="K36" s="20">
        <f t="shared" si="1"/>
        <v>0.60433324000000022</v>
      </c>
    </row>
    <row r="37" spans="2:11" x14ac:dyDescent="0.15">
      <c r="B37" s="20">
        <v>290</v>
      </c>
      <c r="C37" s="20">
        <v>11275</v>
      </c>
      <c r="D37" s="21">
        <v>0.70811342592592597</v>
      </c>
      <c r="E37" s="20">
        <f t="shared" si="0"/>
        <v>0.62784999999999969</v>
      </c>
      <c r="H37" s="20">
        <v>290</v>
      </c>
      <c r="I37" s="20">
        <v>8</v>
      </c>
      <c r="J37" s="21">
        <v>0.63469907407407411</v>
      </c>
      <c r="K37" s="20">
        <f t="shared" si="1"/>
        <v>0.62591657000000023</v>
      </c>
    </row>
    <row r="38" spans="2:11" x14ac:dyDescent="0.15">
      <c r="B38" s="20">
        <v>300</v>
      </c>
      <c r="C38" s="20">
        <v>11182</v>
      </c>
      <c r="D38" s="21">
        <v>0.70813657407407404</v>
      </c>
      <c r="E38" s="20">
        <f t="shared" si="0"/>
        <v>0.64949999999999963</v>
      </c>
      <c r="H38" s="20">
        <v>300</v>
      </c>
      <c r="I38" s="20">
        <v>11</v>
      </c>
      <c r="J38" s="21">
        <v>0.63471064814814815</v>
      </c>
      <c r="K38" s="20">
        <f t="shared" si="1"/>
        <v>0.64749990000000024</v>
      </c>
    </row>
    <row r="39" spans="2:11" x14ac:dyDescent="0.15">
      <c r="B39" s="20">
        <v>310</v>
      </c>
      <c r="C39" s="20">
        <v>11419</v>
      </c>
      <c r="D39" s="21">
        <v>0.70814814814814808</v>
      </c>
      <c r="E39" s="20">
        <f t="shared" si="0"/>
        <v>0.67114999999999958</v>
      </c>
      <c r="H39" s="20">
        <v>310</v>
      </c>
      <c r="I39" s="20">
        <v>7</v>
      </c>
      <c r="J39" s="21">
        <v>0.63473379629629634</v>
      </c>
      <c r="K39" s="20">
        <f t="shared" si="1"/>
        <v>0.66908323000000025</v>
      </c>
    </row>
    <row r="40" spans="2:11" x14ac:dyDescent="0.15">
      <c r="B40" s="20">
        <v>320</v>
      </c>
      <c r="C40" s="20">
        <v>11216</v>
      </c>
      <c r="D40" s="21">
        <v>0.70815972222222223</v>
      </c>
      <c r="E40" s="20">
        <f t="shared" si="0"/>
        <v>0.69279999999999953</v>
      </c>
      <c r="H40" s="20">
        <v>320</v>
      </c>
      <c r="I40" s="20">
        <v>27</v>
      </c>
      <c r="J40" s="21">
        <v>0.63474537037037038</v>
      </c>
      <c r="K40" s="20">
        <f t="shared" si="1"/>
        <v>0.69066656000000026</v>
      </c>
    </row>
    <row r="41" spans="2:11" x14ac:dyDescent="0.15">
      <c r="B41" s="20">
        <v>330</v>
      </c>
      <c r="C41" s="20">
        <v>11180</v>
      </c>
      <c r="D41" s="21">
        <v>0.70817129629629638</v>
      </c>
      <c r="E41" s="20">
        <f t="shared" si="0"/>
        <v>0.71444999999999947</v>
      </c>
      <c r="H41" s="20">
        <v>330</v>
      </c>
      <c r="I41" s="20">
        <v>6</v>
      </c>
      <c r="J41" s="21">
        <v>0.63475694444444442</v>
      </c>
      <c r="K41" s="20">
        <f t="shared" si="1"/>
        <v>0.71224989000000027</v>
      </c>
    </row>
    <row r="42" spans="2:11" x14ac:dyDescent="0.15">
      <c r="B42" s="20">
        <v>340</v>
      </c>
      <c r="C42" s="20">
        <v>11238</v>
      </c>
      <c r="D42" s="21">
        <v>0.70819444444444446</v>
      </c>
      <c r="E42" s="20">
        <f t="shared" si="0"/>
        <v>0.73609999999999942</v>
      </c>
      <c r="H42" s="20">
        <v>340</v>
      </c>
      <c r="I42" s="20">
        <v>7</v>
      </c>
      <c r="J42" s="21">
        <v>0.6347800925925926</v>
      </c>
      <c r="K42" s="20">
        <f t="shared" si="1"/>
        <v>0.73383322000000029</v>
      </c>
    </row>
    <row r="43" spans="2:11" x14ac:dyDescent="0.15">
      <c r="B43" s="20">
        <v>350</v>
      </c>
      <c r="C43" s="20">
        <v>11586</v>
      </c>
      <c r="D43" s="21">
        <v>0.7082060185185185</v>
      </c>
      <c r="E43" s="20">
        <f t="shared" si="0"/>
        <v>0.75774999999999937</v>
      </c>
      <c r="H43" s="20">
        <v>350</v>
      </c>
      <c r="I43" s="20">
        <v>17</v>
      </c>
      <c r="J43" s="21">
        <v>0.63479166666666664</v>
      </c>
      <c r="K43" s="20">
        <f t="shared" si="1"/>
        <v>0.7554165500000003</v>
      </c>
    </row>
    <row r="44" spans="2:11" x14ac:dyDescent="0.15">
      <c r="B44" s="20">
        <v>360</v>
      </c>
      <c r="C44" s="20">
        <v>11314</v>
      </c>
      <c r="D44" s="21">
        <v>0.70821759259259265</v>
      </c>
      <c r="E44" s="20">
        <f t="shared" si="0"/>
        <v>0.77939999999999932</v>
      </c>
      <c r="H44" s="20">
        <v>360</v>
      </c>
      <c r="I44" s="20">
        <v>6</v>
      </c>
      <c r="J44" s="21">
        <v>0.63480324074074079</v>
      </c>
      <c r="K44" s="20">
        <f t="shared" si="1"/>
        <v>0.77699988000000031</v>
      </c>
    </row>
    <row r="45" spans="2:11" x14ac:dyDescent="0.15">
      <c r="B45" s="20">
        <v>370</v>
      </c>
      <c r="C45" s="20">
        <v>11192</v>
      </c>
      <c r="D45" s="21">
        <v>0.70824074074074073</v>
      </c>
      <c r="E45" s="20">
        <f t="shared" si="0"/>
        <v>0.80104999999999926</v>
      </c>
      <c r="H45" s="20">
        <v>370</v>
      </c>
      <c r="I45" s="20">
        <v>6</v>
      </c>
      <c r="J45" s="21">
        <v>0.63481481481481483</v>
      </c>
      <c r="K45" s="20">
        <f t="shared" si="1"/>
        <v>0.79858321000000032</v>
      </c>
    </row>
    <row r="46" spans="2:11" x14ac:dyDescent="0.15">
      <c r="B46" s="20">
        <v>380</v>
      </c>
      <c r="C46" s="20">
        <v>11155</v>
      </c>
      <c r="D46" s="21">
        <v>0.70825231481481488</v>
      </c>
      <c r="E46" s="20">
        <f t="shared" si="0"/>
        <v>0.82269999999999921</v>
      </c>
      <c r="H46" s="20">
        <v>380</v>
      </c>
      <c r="I46" s="20">
        <v>6</v>
      </c>
      <c r="J46" s="21">
        <v>0.63483796296296291</v>
      </c>
      <c r="K46" s="20">
        <f t="shared" si="1"/>
        <v>0.82016654000000033</v>
      </c>
    </row>
    <row r="47" spans="2:11" x14ac:dyDescent="0.15">
      <c r="B47" s="20">
        <v>390</v>
      </c>
      <c r="C47" s="20">
        <v>10692</v>
      </c>
      <c r="D47" s="21">
        <v>0.70826388888888892</v>
      </c>
      <c r="E47" s="20">
        <f t="shared" si="0"/>
        <v>0.84434999999999916</v>
      </c>
      <c r="H47" s="20">
        <v>390</v>
      </c>
      <c r="I47" s="20">
        <v>6</v>
      </c>
      <c r="J47" s="21">
        <v>0.63484953703703706</v>
      </c>
      <c r="K47" s="20">
        <f t="shared" si="1"/>
        <v>0.84174987000000034</v>
      </c>
    </row>
    <row r="48" spans="2:11" x14ac:dyDescent="0.15">
      <c r="B48" s="20">
        <v>400</v>
      </c>
      <c r="C48" s="20">
        <v>12072</v>
      </c>
      <c r="D48" s="21">
        <v>0.70827546296296295</v>
      </c>
      <c r="E48" s="20">
        <f t="shared" si="0"/>
        <v>0.8659999999999991</v>
      </c>
      <c r="H48" s="20">
        <v>400</v>
      </c>
      <c r="I48" s="20">
        <v>7</v>
      </c>
      <c r="J48" s="21">
        <v>0.6348611111111111</v>
      </c>
      <c r="K48" s="20">
        <f t="shared" si="1"/>
        <v>0.86333320000000036</v>
      </c>
    </row>
    <row r="49" spans="2:11" x14ac:dyDescent="0.15">
      <c r="B49" s="20">
        <v>410</v>
      </c>
      <c r="C49" s="20">
        <v>11334</v>
      </c>
      <c r="D49" s="21">
        <v>0.70829861111111114</v>
      </c>
      <c r="E49" s="20">
        <f t="shared" si="0"/>
        <v>0.88764999999999905</v>
      </c>
      <c r="H49" s="20">
        <v>410</v>
      </c>
      <c r="I49" s="20">
        <v>11</v>
      </c>
      <c r="J49" s="21">
        <v>0.63488425925925929</v>
      </c>
      <c r="K49" s="20">
        <f t="shared" si="1"/>
        <v>0.88491653000000037</v>
      </c>
    </row>
    <row r="50" spans="2:11" x14ac:dyDescent="0.15">
      <c r="B50" s="20">
        <v>420</v>
      </c>
      <c r="C50" s="20">
        <v>11091</v>
      </c>
      <c r="D50" s="21">
        <v>0.70831018518518529</v>
      </c>
      <c r="E50" s="20">
        <f t="shared" si="0"/>
        <v>0.909299999999999</v>
      </c>
      <c r="H50" s="20">
        <v>420</v>
      </c>
      <c r="I50" s="20">
        <v>9</v>
      </c>
      <c r="J50" s="21">
        <v>0.63489583333333333</v>
      </c>
      <c r="K50" s="20">
        <f t="shared" si="1"/>
        <v>0.90649986000000038</v>
      </c>
    </row>
    <row r="51" spans="2:11" x14ac:dyDescent="0.15">
      <c r="B51" s="20">
        <v>430</v>
      </c>
      <c r="C51" s="20">
        <v>10826</v>
      </c>
      <c r="D51" s="21">
        <v>0.70832175925925922</v>
      </c>
      <c r="E51" s="20">
        <f t="shared" si="0"/>
        <v>0.93094999999999895</v>
      </c>
      <c r="H51" s="20">
        <v>430</v>
      </c>
      <c r="I51" s="20">
        <v>13</v>
      </c>
      <c r="J51" s="21">
        <v>0.63490740740740736</v>
      </c>
      <c r="K51" s="20">
        <f t="shared" si="1"/>
        <v>0.92808319000000039</v>
      </c>
    </row>
    <row r="52" spans="2:11" x14ac:dyDescent="0.15">
      <c r="B52" s="20">
        <v>440</v>
      </c>
      <c r="C52" s="20">
        <v>11224</v>
      </c>
      <c r="D52" s="21">
        <v>0.70834490740740741</v>
      </c>
      <c r="E52" s="20">
        <f t="shared" si="0"/>
        <v>0.95259999999999889</v>
      </c>
      <c r="H52" s="20">
        <v>440</v>
      </c>
      <c r="I52" s="20">
        <v>12</v>
      </c>
      <c r="J52" s="21">
        <v>0.63491898148148151</v>
      </c>
      <c r="K52" s="20">
        <f t="shared" si="1"/>
        <v>0.9496665200000004</v>
      </c>
    </row>
    <row r="53" spans="2:11" x14ac:dyDescent="0.15">
      <c r="B53" s="20">
        <v>450</v>
      </c>
      <c r="C53" s="20">
        <v>11156</v>
      </c>
      <c r="D53" s="21">
        <v>0.70835648148148145</v>
      </c>
      <c r="E53" s="20">
        <f t="shared" si="0"/>
        <v>0.97424999999999884</v>
      </c>
      <c r="H53" s="20">
        <v>450</v>
      </c>
      <c r="I53" s="20">
        <v>6</v>
      </c>
      <c r="J53" s="21">
        <v>0.6349421296296297</v>
      </c>
      <c r="K53" s="20">
        <f t="shared" si="1"/>
        <v>0.97124985000000041</v>
      </c>
    </row>
    <row r="54" spans="2:11" x14ac:dyDescent="0.15">
      <c r="B54" s="20">
        <v>460</v>
      </c>
      <c r="C54" s="20">
        <v>11311</v>
      </c>
      <c r="D54" s="21">
        <v>0.70836805555555549</v>
      </c>
      <c r="E54" s="20">
        <f t="shared" si="0"/>
        <v>0.99589999999999879</v>
      </c>
      <c r="H54" s="20">
        <v>460</v>
      </c>
      <c r="I54" s="20">
        <v>15</v>
      </c>
      <c r="J54" s="21">
        <v>0.63495370370370374</v>
      </c>
      <c r="K54" s="20">
        <f t="shared" si="1"/>
        <v>0.99283318000000043</v>
      </c>
    </row>
    <row r="55" spans="2:11" x14ac:dyDescent="0.15">
      <c r="B55" s="20">
        <v>470</v>
      </c>
      <c r="C55" s="20">
        <v>11317</v>
      </c>
      <c r="D55" s="21">
        <v>0.70839120370370379</v>
      </c>
      <c r="E55" s="20">
        <f t="shared" si="0"/>
        <v>1.0175499999999988</v>
      </c>
      <c r="H55" s="20">
        <v>470</v>
      </c>
      <c r="I55" s="20">
        <v>4</v>
      </c>
      <c r="J55" s="21">
        <v>0.63496527777777778</v>
      </c>
      <c r="K55" s="20">
        <f t="shared" si="1"/>
        <v>1.0144165100000004</v>
      </c>
    </row>
    <row r="56" spans="2:11" x14ac:dyDescent="0.15">
      <c r="B56" s="20">
        <v>480</v>
      </c>
      <c r="C56" s="20">
        <v>11230</v>
      </c>
      <c r="D56" s="21">
        <v>0.70840277777777771</v>
      </c>
      <c r="E56" s="20">
        <f t="shared" si="0"/>
        <v>1.0391999999999988</v>
      </c>
      <c r="H56" s="20">
        <v>480</v>
      </c>
      <c r="I56" s="20">
        <v>5</v>
      </c>
      <c r="J56" s="21">
        <v>0.63498842592592586</v>
      </c>
      <c r="K56" s="20">
        <f t="shared" si="1"/>
        <v>1.0359998400000003</v>
      </c>
    </row>
    <row r="57" spans="2:11" x14ac:dyDescent="0.15">
      <c r="B57" s="20">
        <v>490</v>
      </c>
      <c r="C57" s="20">
        <v>11320</v>
      </c>
      <c r="D57" s="21">
        <v>0.70841435185185186</v>
      </c>
      <c r="E57" s="20">
        <f t="shared" si="0"/>
        <v>1.0608499999999987</v>
      </c>
      <c r="H57" s="20">
        <v>490</v>
      </c>
      <c r="I57" s="20">
        <v>8</v>
      </c>
      <c r="J57" s="21">
        <v>0.63500000000000001</v>
      </c>
      <c r="K57" s="20">
        <f t="shared" si="1"/>
        <v>1.0575831700000002</v>
      </c>
    </row>
    <row r="58" spans="2:11" x14ac:dyDescent="0.15">
      <c r="B58" s="20">
        <v>500</v>
      </c>
      <c r="C58" s="20">
        <v>11435</v>
      </c>
      <c r="D58" s="21">
        <v>0.70843750000000005</v>
      </c>
      <c r="E58" s="20">
        <f t="shared" si="0"/>
        <v>1.0824999999999987</v>
      </c>
      <c r="H58" s="20">
        <v>500</v>
      </c>
      <c r="I58" s="20">
        <v>8</v>
      </c>
      <c r="J58" s="21">
        <v>0.63501157407407405</v>
      </c>
      <c r="K58" s="20">
        <f t="shared" si="1"/>
        <v>1.0791665000000001</v>
      </c>
    </row>
    <row r="59" spans="2:11" x14ac:dyDescent="0.15">
      <c r="B59" s="20">
        <v>510</v>
      </c>
      <c r="C59" s="20">
        <v>12003</v>
      </c>
      <c r="D59" s="21">
        <v>0.70844907407407398</v>
      </c>
      <c r="E59" s="20">
        <f t="shared" si="0"/>
        <v>1.1041499999999986</v>
      </c>
      <c r="H59" s="20">
        <v>510</v>
      </c>
      <c r="I59" s="20">
        <v>20</v>
      </c>
      <c r="J59" s="21">
        <v>0.63503472222222224</v>
      </c>
      <c r="K59" s="20">
        <f t="shared" si="1"/>
        <v>1.10074983</v>
      </c>
    </row>
    <row r="60" spans="2:11" x14ac:dyDescent="0.15">
      <c r="B60" s="20">
        <v>520</v>
      </c>
      <c r="C60" s="20">
        <v>11164</v>
      </c>
      <c r="D60" s="21">
        <v>0.70846064814814813</v>
      </c>
      <c r="E60" s="20">
        <f t="shared" si="0"/>
        <v>1.1257999999999986</v>
      </c>
      <c r="H60" s="20">
        <v>520</v>
      </c>
      <c r="I60" s="20">
        <v>2</v>
      </c>
      <c r="J60" s="21">
        <v>0.63504629629629628</v>
      </c>
      <c r="K60" s="20">
        <f t="shared" si="1"/>
        <v>1.1223331599999999</v>
      </c>
    </row>
    <row r="61" spans="2:11" x14ac:dyDescent="0.15">
      <c r="B61" s="20">
        <v>530</v>
      </c>
      <c r="C61" s="20">
        <v>11081</v>
      </c>
      <c r="D61" s="21">
        <v>0.70847222222222228</v>
      </c>
      <c r="E61" s="20">
        <f t="shared" si="0"/>
        <v>1.1474499999999985</v>
      </c>
      <c r="H61" s="20">
        <v>530</v>
      </c>
      <c r="I61" s="20">
        <v>5</v>
      </c>
      <c r="J61" s="21">
        <v>0.63505787037037031</v>
      </c>
      <c r="K61" s="20">
        <f t="shared" si="1"/>
        <v>1.1439164899999998</v>
      </c>
    </row>
    <row r="62" spans="2:11" x14ac:dyDescent="0.15">
      <c r="B62" s="20">
        <v>540</v>
      </c>
      <c r="C62" s="20">
        <v>11108</v>
      </c>
      <c r="D62" s="21">
        <v>0.70849537037037036</v>
      </c>
      <c r="E62" s="20">
        <f t="shared" si="0"/>
        <v>1.1690999999999985</v>
      </c>
      <c r="H62" s="20">
        <v>540</v>
      </c>
      <c r="I62" s="20">
        <v>3</v>
      </c>
      <c r="J62" s="21">
        <v>0.63506944444444446</v>
      </c>
      <c r="K62" s="20">
        <f t="shared" si="1"/>
        <v>1.1654998199999997</v>
      </c>
    </row>
    <row r="63" spans="2:11" x14ac:dyDescent="0.15">
      <c r="B63" s="20">
        <v>550</v>
      </c>
      <c r="C63" s="20">
        <v>10997</v>
      </c>
      <c r="D63" s="21">
        <v>0.7085069444444444</v>
      </c>
      <c r="E63" s="20">
        <f t="shared" si="0"/>
        <v>1.1907499999999984</v>
      </c>
      <c r="H63" s="20">
        <v>550</v>
      </c>
      <c r="I63" s="20">
        <v>0</v>
      </c>
      <c r="J63" s="21">
        <v>0.63509259259259265</v>
      </c>
      <c r="K63" s="20">
        <f t="shared" si="1"/>
        <v>1.1870831499999996</v>
      </c>
    </row>
    <row r="64" spans="2:11" x14ac:dyDescent="0.15">
      <c r="B64" s="20">
        <v>560</v>
      </c>
      <c r="C64" s="20">
        <v>11192</v>
      </c>
      <c r="D64" s="21">
        <v>0.70851851851851855</v>
      </c>
      <c r="E64" s="20">
        <f t="shared" si="0"/>
        <v>1.2123999999999984</v>
      </c>
      <c r="H64" s="20">
        <v>560</v>
      </c>
      <c r="I64" s="20">
        <v>4</v>
      </c>
      <c r="J64" s="21">
        <v>0.63510416666666669</v>
      </c>
      <c r="K64" s="20">
        <f t="shared" si="1"/>
        <v>1.2086664799999995</v>
      </c>
    </row>
    <row r="65" spans="2:11" x14ac:dyDescent="0.15">
      <c r="B65" s="20">
        <v>570</v>
      </c>
      <c r="C65" s="20">
        <v>11193</v>
      </c>
      <c r="D65" s="21">
        <v>0.70854166666666663</v>
      </c>
      <c r="E65" s="20">
        <f t="shared" si="0"/>
        <v>1.2340499999999983</v>
      </c>
      <c r="H65" s="20">
        <v>570</v>
      </c>
      <c r="I65" s="20">
        <v>2</v>
      </c>
      <c r="J65" s="21">
        <v>0.63511574074074073</v>
      </c>
      <c r="K65" s="20">
        <f t="shared" si="1"/>
        <v>1.2302498099999994</v>
      </c>
    </row>
    <row r="66" spans="2:11" x14ac:dyDescent="0.15">
      <c r="B66" s="20">
        <v>580</v>
      </c>
      <c r="C66" s="20">
        <v>11296</v>
      </c>
      <c r="D66" s="21">
        <v>0.70855324074074078</v>
      </c>
      <c r="E66" s="20">
        <f t="shared" si="0"/>
        <v>1.2556999999999983</v>
      </c>
      <c r="H66" s="20">
        <v>580</v>
      </c>
      <c r="I66" s="20">
        <v>14</v>
      </c>
      <c r="J66" s="21">
        <v>0.63513888888888892</v>
      </c>
      <c r="K66" s="20">
        <f t="shared" si="1"/>
        <v>1.2518331399999993</v>
      </c>
    </row>
    <row r="67" spans="2:11" x14ac:dyDescent="0.15">
      <c r="B67" s="20">
        <v>590</v>
      </c>
      <c r="C67" s="20">
        <v>10769</v>
      </c>
      <c r="D67" s="21">
        <v>0.70856481481481481</v>
      </c>
      <c r="E67" s="20">
        <f t="shared" si="0"/>
        <v>1.2773499999999982</v>
      </c>
      <c r="H67" s="20">
        <v>590</v>
      </c>
      <c r="I67" s="20">
        <v>0</v>
      </c>
      <c r="J67" s="21">
        <v>0.63515046296296296</v>
      </c>
      <c r="K67" s="20">
        <f t="shared" si="1"/>
        <v>1.2734164699999992</v>
      </c>
    </row>
    <row r="68" spans="2:11" x14ac:dyDescent="0.15">
      <c r="B68" s="20">
        <v>600</v>
      </c>
      <c r="C68" s="20">
        <v>11918</v>
      </c>
      <c r="D68" s="21">
        <v>0.70857638888888885</v>
      </c>
      <c r="E68" s="20">
        <f t="shared" si="0"/>
        <v>1.2989999999999982</v>
      </c>
      <c r="H68" s="20">
        <v>600</v>
      </c>
      <c r="I68" s="20">
        <v>8</v>
      </c>
      <c r="J68" s="21">
        <v>0.63516203703703711</v>
      </c>
      <c r="K68" s="20">
        <f t="shared" si="1"/>
        <v>1.2949997999999991</v>
      </c>
    </row>
    <row r="69" spans="2:11" x14ac:dyDescent="0.15">
      <c r="B69" s="20">
        <v>610</v>
      </c>
      <c r="C69" s="20">
        <v>10863</v>
      </c>
      <c r="D69" s="21">
        <v>0.70859953703703704</v>
      </c>
      <c r="E69" s="20">
        <f t="shared" si="0"/>
        <v>1.3206499999999981</v>
      </c>
      <c r="H69" s="20">
        <v>610</v>
      </c>
      <c r="I69" s="20">
        <v>0</v>
      </c>
      <c r="J69" s="21">
        <v>0.63517361111111115</v>
      </c>
      <c r="K69" s="20">
        <f t="shared" si="1"/>
        <v>1.316583129999999</v>
      </c>
    </row>
    <row r="70" spans="2:11" x14ac:dyDescent="0.15">
      <c r="B70" s="20">
        <v>620</v>
      </c>
      <c r="C70" s="20">
        <v>10916</v>
      </c>
      <c r="D70" s="21">
        <v>0.70861111111111119</v>
      </c>
      <c r="E70" s="20">
        <f t="shared" si="0"/>
        <v>1.3422999999999981</v>
      </c>
      <c r="H70" s="20">
        <v>620</v>
      </c>
      <c r="I70" s="20">
        <v>6</v>
      </c>
      <c r="J70" s="21">
        <v>0.63519675925925922</v>
      </c>
      <c r="K70" s="20">
        <f t="shared" si="1"/>
        <v>1.3381664599999989</v>
      </c>
    </row>
    <row r="71" spans="2:11" x14ac:dyDescent="0.15">
      <c r="B71" s="20">
        <v>630</v>
      </c>
      <c r="C71" s="20">
        <v>10966</v>
      </c>
      <c r="D71" s="21">
        <v>0.70862268518518512</v>
      </c>
      <c r="E71" s="20">
        <f t="shared" si="0"/>
        <v>1.363949999999998</v>
      </c>
      <c r="H71" s="20">
        <v>630</v>
      </c>
      <c r="I71" s="20">
        <v>9</v>
      </c>
      <c r="J71" s="21">
        <v>0.63520833333333326</v>
      </c>
      <c r="K71" s="20">
        <f t="shared" si="1"/>
        <v>1.3597497899999988</v>
      </c>
    </row>
    <row r="72" spans="2:11" x14ac:dyDescent="0.15">
      <c r="B72" s="20">
        <v>640</v>
      </c>
      <c r="C72" s="20">
        <v>10974</v>
      </c>
      <c r="D72" s="21">
        <v>0.70864583333333331</v>
      </c>
      <c r="E72" s="20">
        <f t="shared" si="0"/>
        <v>1.3855999999999979</v>
      </c>
      <c r="H72" s="20">
        <v>640</v>
      </c>
      <c r="I72" s="20">
        <v>14</v>
      </c>
      <c r="J72" s="21">
        <v>0.63521990740740741</v>
      </c>
      <c r="K72" s="20">
        <f t="shared" si="1"/>
        <v>1.3813331199999987</v>
      </c>
    </row>
    <row r="73" spans="2:11" x14ac:dyDescent="0.15">
      <c r="B73" s="20">
        <v>650</v>
      </c>
      <c r="C73" s="20">
        <v>11187</v>
      </c>
      <c r="D73" s="21">
        <v>0.70865740740740746</v>
      </c>
      <c r="E73" s="20">
        <f t="shared" si="0"/>
        <v>1.4072499999999979</v>
      </c>
      <c r="H73" s="20">
        <v>650</v>
      </c>
      <c r="I73" s="20">
        <v>4</v>
      </c>
      <c r="J73" s="21">
        <v>0.6352430555555556</v>
      </c>
      <c r="K73" s="20">
        <f t="shared" si="1"/>
        <v>1.4029164499999986</v>
      </c>
    </row>
    <row r="74" spans="2:11" x14ac:dyDescent="0.15">
      <c r="B74" s="20">
        <v>660</v>
      </c>
      <c r="C74" s="20">
        <v>11048</v>
      </c>
      <c r="D74" s="21">
        <v>0.70866898148148139</v>
      </c>
      <c r="E74" s="20">
        <f t="shared" ref="E74:E137" si="2">E73+21.65/1000</f>
        <v>1.4288999999999978</v>
      </c>
      <c r="H74" s="20">
        <v>660</v>
      </c>
      <c r="I74" s="20">
        <v>2</v>
      </c>
      <c r="J74" s="21">
        <v>0.63525462962962964</v>
      </c>
      <c r="K74" s="20">
        <f t="shared" ref="K74:K137" si="3">K73+21.58333/1000</f>
        <v>1.4244997799999985</v>
      </c>
    </row>
    <row r="75" spans="2:11" x14ac:dyDescent="0.15">
      <c r="B75" s="20">
        <v>670</v>
      </c>
      <c r="C75" s="20">
        <v>11274</v>
      </c>
      <c r="D75" s="21">
        <v>0.70869212962962969</v>
      </c>
      <c r="E75" s="20">
        <f t="shared" si="2"/>
        <v>1.4505499999999978</v>
      </c>
      <c r="H75" s="20">
        <v>670</v>
      </c>
      <c r="I75" s="20">
        <v>0</v>
      </c>
      <c r="J75" s="21">
        <v>0.63526620370370368</v>
      </c>
      <c r="K75" s="20">
        <f t="shared" si="3"/>
        <v>1.4460831099999985</v>
      </c>
    </row>
    <row r="76" spans="2:11" x14ac:dyDescent="0.15">
      <c r="B76" s="20">
        <v>680</v>
      </c>
      <c r="C76" s="20">
        <v>11199</v>
      </c>
      <c r="D76" s="21">
        <v>0.70870370370370372</v>
      </c>
      <c r="E76" s="20">
        <f t="shared" si="2"/>
        <v>1.4721999999999977</v>
      </c>
      <c r="H76" s="20">
        <v>680</v>
      </c>
      <c r="I76" s="20">
        <v>3</v>
      </c>
      <c r="J76" s="21">
        <v>0.63528935185185187</v>
      </c>
      <c r="K76" s="20">
        <f t="shared" si="3"/>
        <v>1.4676664399999984</v>
      </c>
    </row>
    <row r="77" spans="2:11" x14ac:dyDescent="0.15">
      <c r="B77" s="20">
        <v>690</v>
      </c>
      <c r="C77" s="20">
        <v>10388</v>
      </c>
      <c r="D77" s="21">
        <v>0.70871527777777776</v>
      </c>
      <c r="E77" s="20">
        <f t="shared" si="2"/>
        <v>1.4938499999999977</v>
      </c>
      <c r="H77" s="20">
        <v>690</v>
      </c>
      <c r="I77" s="20">
        <v>4</v>
      </c>
      <c r="J77" s="21">
        <v>0.63530092592592591</v>
      </c>
      <c r="K77" s="20">
        <f t="shared" si="3"/>
        <v>1.4892497699999983</v>
      </c>
    </row>
    <row r="78" spans="2:11" x14ac:dyDescent="0.15">
      <c r="B78" s="20">
        <v>700</v>
      </c>
      <c r="C78" s="20">
        <v>10791</v>
      </c>
      <c r="D78" s="21">
        <v>0.7087268518518518</v>
      </c>
      <c r="E78" s="20">
        <f t="shared" si="2"/>
        <v>1.5154999999999976</v>
      </c>
      <c r="H78" s="20">
        <v>700</v>
      </c>
      <c r="I78" s="20">
        <v>8</v>
      </c>
      <c r="J78" s="21">
        <v>0.63531249999999995</v>
      </c>
      <c r="K78" s="20">
        <f t="shared" si="3"/>
        <v>1.5108330999999982</v>
      </c>
    </row>
    <row r="79" spans="2:11" x14ac:dyDescent="0.15">
      <c r="B79" s="20">
        <v>710</v>
      </c>
      <c r="C79" s="20">
        <v>11168</v>
      </c>
      <c r="D79" s="21">
        <v>0.70874999999999999</v>
      </c>
      <c r="E79" s="20">
        <f t="shared" si="2"/>
        <v>1.5371499999999976</v>
      </c>
      <c r="H79" s="20">
        <v>710</v>
      </c>
      <c r="I79" s="20">
        <v>8</v>
      </c>
      <c r="J79" s="21">
        <v>0.6353240740740741</v>
      </c>
      <c r="K79" s="20">
        <f t="shared" si="3"/>
        <v>1.5324164299999981</v>
      </c>
    </row>
    <row r="80" spans="2:11" x14ac:dyDescent="0.15">
      <c r="B80" s="20">
        <v>720</v>
      </c>
      <c r="C80" s="20">
        <v>11433</v>
      </c>
      <c r="D80" s="21">
        <v>0.70876157407407403</v>
      </c>
      <c r="E80" s="20">
        <f t="shared" si="2"/>
        <v>1.5587999999999975</v>
      </c>
      <c r="H80" s="20">
        <v>720</v>
      </c>
      <c r="I80" s="20">
        <v>2</v>
      </c>
      <c r="J80" s="21">
        <v>0.63534722222222217</v>
      </c>
      <c r="K80" s="20">
        <f t="shared" si="3"/>
        <v>1.553999759999998</v>
      </c>
    </row>
    <row r="81" spans="2:11" x14ac:dyDescent="0.15">
      <c r="B81" s="20">
        <v>730</v>
      </c>
      <c r="C81" s="20">
        <v>11822</v>
      </c>
      <c r="D81" s="21">
        <v>0.70877314814814818</v>
      </c>
      <c r="E81" s="20">
        <f t="shared" si="2"/>
        <v>1.5804499999999975</v>
      </c>
      <c r="H81" s="20">
        <v>730</v>
      </c>
      <c r="I81" s="20">
        <v>0</v>
      </c>
      <c r="J81" s="21">
        <v>0.63535879629629632</v>
      </c>
      <c r="K81" s="20">
        <f t="shared" si="3"/>
        <v>1.5755830899999979</v>
      </c>
    </row>
    <row r="82" spans="2:11" x14ac:dyDescent="0.15">
      <c r="B82" s="20">
        <v>740</v>
      </c>
      <c r="C82" s="20">
        <v>11567</v>
      </c>
      <c r="D82" s="21">
        <v>0.70879629629629637</v>
      </c>
      <c r="E82" s="20">
        <f t="shared" si="2"/>
        <v>1.6020999999999974</v>
      </c>
      <c r="H82" s="20">
        <v>740</v>
      </c>
      <c r="I82" s="20">
        <v>6</v>
      </c>
      <c r="J82" s="21">
        <v>0.63537037037037036</v>
      </c>
      <c r="K82" s="20">
        <f t="shared" si="3"/>
        <v>1.5971664199999978</v>
      </c>
    </row>
    <row r="83" spans="2:11" x14ac:dyDescent="0.15">
      <c r="B83" s="20">
        <v>750</v>
      </c>
      <c r="C83" s="20">
        <v>10730</v>
      </c>
      <c r="D83" s="21">
        <v>0.7088078703703703</v>
      </c>
      <c r="E83" s="20">
        <f t="shared" si="2"/>
        <v>1.6237499999999974</v>
      </c>
      <c r="H83" s="20">
        <v>750</v>
      </c>
      <c r="I83" s="20">
        <v>10</v>
      </c>
      <c r="J83" s="21">
        <v>0.63539351851851855</v>
      </c>
      <c r="K83" s="20">
        <f t="shared" si="3"/>
        <v>1.6187497499999977</v>
      </c>
    </row>
    <row r="84" spans="2:11" x14ac:dyDescent="0.15">
      <c r="B84" s="20">
        <v>760</v>
      </c>
      <c r="C84" s="20">
        <v>11405</v>
      </c>
      <c r="D84" s="21">
        <v>0.70881944444444445</v>
      </c>
      <c r="E84" s="20">
        <f t="shared" si="2"/>
        <v>1.6453999999999973</v>
      </c>
      <c r="H84" s="20">
        <v>760</v>
      </c>
      <c r="I84" s="20">
        <v>13</v>
      </c>
      <c r="J84" s="21">
        <v>0.63540509259259259</v>
      </c>
      <c r="K84" s="20">
        <f t="shared" si="3"/>
        <v>1.6403330799999976</v>
      </c>
    </row>
    <row r="85" spans="2:11" x14ac:dyDescent="0.15">
      <c r="B85" s="20">
        <v>770</v>
      </c>
      <c r="C85" s="20">
        <v>10992</v>
      </c>
      <c r="D85" s="21">
        <v>0.70884259259259252</v>
      </c>
      <c r="E85" s="20">
        <f t="shared" si="2"/>
        <v>1.6670499999999973</v>
      </c>
      <c r="H85" s="20">
        <v>770</v>
      </c>
      <c r="I85" s="20">
        <v>23</v>
      </c>
      <c r="J85" s="21">
        <v>0.63541666666666663</v>
      </c>
      <c r="K85" s="20">
        <f t="shared" si="3"/>
        <v>1.6619164099999975</v>
      </c>
    </row>
    <row r="86" spans="2:11" x14ac:dyDescent="0.15">
      <c r="B86" s="20">
        <v>780</v>
      </c>
      <c r="C86" s="20">
        <v>10644</v>
      </c>
      <c r="D86" s="21">
        <v>0.70885416666666667</v>
      </c>
      <c r="E86" s="20">
        <f t="shared" si="2"/>
        <v>1.6886999999999972</v>
      </c>
      <c r="H86" s="20">
        <v>780</v>
      </c>
      <c r="I86" s="20">
        <v>2</v>
      </c>
      <c r="J86" s="21">
        <v>0.63543981481481482</v>
      </c>
      <c r="K86" s="20">
        <f t="shared" si="3"/>
        <v>1.6834997399999974</v>
      </c>
    </row>
    <row r="87" spans="2:11" x14ac:dyDescent="0.15">
      <c r="B87" s="20">
        <v>790</v>
      </c>
      <c r="C87" s="20">
        <v>10881</v>
      </c>
      <c r="D87" s="21">
        <v>0.70886574074074071</v>
      </c>
      <c r="E87" s="20">
        <f t="shared" si="2"/>
        <v>1.7103499999999972</v>
      </c>
      <c r="H87" s="20">
        <v>790</v>
      </c>
      <c r="I87" s="20">
        <v>6</v>
      </c>
      <c r="J87" s="21">
        <v>0.63545138888888886</v>
      </c>
      <c r="K87" s="20">
        <f t="shared" si="3"/>
        <v>1.7050830699999973</v>
      </c>
    </row>
    <row r="88" spans="2:11" x14ac:dyDescent="0.15">
      <c r="B88" s="20">
        <v>800</v>
      </c>
      <c r="C88" s="20">
        <v>10984</v>
      </c>
      <c r="D88" s="21">
        <v>0.70887731481481486</v>
      </c>
      <c r="E88" s="20">
        <f t="shared" si="2"/>
        <v>1.7319999999999971</v>
      </c>
      <c r="H88" s="20">
        <v>800</v>
      </c>
      <c r="I88" s="20">
        <v>15</v>
      </c>
      <c r="J88" s="21">
        <v>0.63546296296296301</v>
      </c>
      <c r="K88" s="20">
        <f t="shared" si="3"/>
        <v>1.7266663999999972</v>
      </c>
    </row>
    <row r="89" spans="2:11" x14ac:dyDescent="0.15">
      <c r="B89" s="20">
        <v>810</v>
      </c>
      <c r="C89" s="20">
        <v>11055</v>
      </c>
      <c r="D89" s="21">
        <v>0.70890046296296294</v>
      </c>
      <c r="E89" s="20">
        <f t="shared" si="2"/>
        <v>1.753649999999997</v>
      </c>
      <c r="H89" s="20">
        <v>810</v>
      </c>
      <c r="I89" s="20">
        <v>6</v>
      </c>
      <c r="J89" s="21">
        <v>0.63547453703703705</v>
      </c>
      <c r="K89" s="20">
        <f t="shared" si="3"/>
        <v>1.7482497299999971</v>
      </c>
    </row>
    <row r="90" spans="2:11" x14ac:dyDescent="0.15">
      <c r="B90" s="20">
        <v>820</v>
      </c>
      <c r="C90" s="20">
        <v>11022</v>
      </c>
      <c r="D90" s="21">
        <v>0.70891203703703709</v>
      </c>
      <c r="E90" s="20">
        <f t="shared" si="2"/>
        <v>1.775299999999997</v>
      </c>
      <c r="H90" s="20">
        <v>820</v>
      </c>
      <c r="I90" s="20">
        <v>6</v>
      </c>
      <c r="J90" s="21">
        <v>0.63549768518518512</v>
      </c>
      <c r="K90" s="20">
        <f t="shared" si="3"/>
        <v>1.769833059999997</v>
      </c>
    </row>
    <row r="91" spans="2:11" x14ac:dyDescent="0.15">
      <c r="B91" s="20">
        <v>830</v>
      </c>
      <c r="C91" s="20">
        <v>10995</v>
      </c>
      <c r="D91" s="21">
        <v>0.70892361111111113</v>
      </c>
      <c r="E91" s="20">
        <f t="shared" si="2"/>
        <v>1.7969499999999969</v>
      </c>
      <c r="H91" s="20">
        <v>830</v>
      </c>
      <c r="I91" s="20">
        <v>4</v>
      </c>
      <c r="J91" s="21">
        <v>0.63550925925925927</v>
      </c>
      <c r="K91" s="20">
        <f t="shared" si="3"/>
        <v>1.7914163899999969</v>
      </c>
    </row>
    <row r="92" spans="2:11" x14ac:dyDescent="0.15">
      <c r="B92" s="20">
        <v>840</v>
      </c>
      <c r="C92" s="20">
        <v>10708</v>
      </c>
      <c r="D92" s="21">
        <v>0.70894675925925921</v>
      </c>
      <c r="E92" s="20">
        <f t="shared" si="2"/>
        <v>1.8185999999999969</v>
      </c>
      <c r="H92" s="20">
        <v>840</v>
      </c>
      <c r="I92" s="20">
        <v>6</v>
      </c>
      <c r="J92" s="21">
        <v>0.63552083333333331</v>
      </c>
      <c r="K92" s="20">
        <f t="shared" si="3"/>
        <v>1.8129997199999968</v>
      </c>
    </row>
    <row r="93" spans="2:11" x14ac:dyDescent="0.15">
      <c r="B93" s="20">
        <v>850</v>
      </c>
      <c r="C93" s="20">
        <v>10827</v>
      </c>
      <c r="D93" s="21">
        <v>0.70895833333333336</v>
      </c>
      <c r="E93" s="20">
        <f t="shared" si="2"/>
        <v>1.8402499999999968</v>
      </c>
      <c r="H93" s="20">
        <v>850</v>
      </c>
      <c r="I93" s="20">
        <v>7</v>
      </c>
      <c r="J93" s="21">
        <v>0.6355439814814815</v>
      </c>
      <c r="K93" s="20">
        <f t="shared" si="3"/>
        <v>1.8345830499999967</v>
      </c>
    </row>
    <row r="94" spans="2:11" x14ac:dyDescent="0.15">
      <c r="B94" s="20">
        <v>860</v>
      </c>
      <c r="C94" s="20">
        <v>10757</v>
      </c>
      <c r="D94" s="21">
        <v>0.70896990740740751</v>
      </c>
      <c r="E94" s="20">
        <f t="shared" si="2"/>
        <v>1.8618999999999968</v>
      </c>
      <c r="H94" s="20">
        <v>860</v>
      </c>
      <c r="I94" s="20">
        <v>6</v>
      </c>
      <c r="J94" s="21">
        <v>0.63555555555555554</v>
      </c>
      <c r="K94" s="20">
        <f t="shared" si="3"/>
        <v>1.8561663799999966</v>
      </c>
    </row>
    <row r="95" spans="2:11" x14ac:dyDescent="0.15">
      <c r="B95" s="20">
        <v>870</v>
      </c>
      <c r="C95" s="20">
        <v>10978</v>
      </c>
      <c r="D95" s="21">
        <v>0.70899305555555558</v>
      </c>
      <c r="E95" s="20">
        <f t="shared" si="2"/>
        <v>1.8835499999999967</v>
      </c>
      <c r="H95" s="20">
        <v>870</v>
      </c>
      <c r="I95" s="20">
        <v>6</v>
      </c>
      <c r="J95" s="21">
        <v>0.63556712962962958</v>
      </c>
      <c r="K95" s="20">
        <f t="shared" si="3"/>
        <v>1.8777497099999965</v>
      </c>
    </row>
    <row r="96" spans="2:11" x14ac:dyDescent="0.15">
      <c r="B96" s="20">
        <v>880</v>
      </c>
      <c r="C96" s="20">
        <v>10320</v>
      </c>
      <c r="D96" s="21">
        <v>0.70900462962962962</v>
      </c>
      <c r="E96" s="20">
        <f t="shared" si="2"/>
        <v>1.9051999999999967</v>
      </c>
      <c r="H96" s="20">
        <v>880</v>
      </c>
      <c r="I96" s="20">
        <v>2</v>
      </c>
      <c r="J96" s="21">
        <v>0.63557870370370373</v>
      </c>
      <c r="K96" s="20">
        <f t="shared" si="3"/>
        <v>1.8993330399999964</v>
      </c>
    </row>
    <row r="97" spans="2:11" x14ac:dyDescent="0.15">
      <c r="B97" s="20">
        <v>890</v>
      </c>
      <c r="C97" s="20">
        <v>10972</v>
      </c>
      <c r="D97" s="21">
        <v>0.70901620370370377</v>
      </c>
      <c r="E97" s="20">
        <f t="shared" si="2"/>
        <v>1.9268499999999966</v>
      </c>
      <c r="H97" s="20">
        <v>890</v>
      </c>
      <c r="I97" s="20">
        <v>14</v>
      </c>
      <c r="J97" s="21">
        <v>0.63560185185185192</v>
      </c>
      <c r="K97" s="20">
        <f t="shared" si="3"/>
        <v>1.9209163699999963</v>
      </c>
    </row>
    <row r="98" spans="2:11" x14ac:dyDescent="0.15">
      <c r="B98" s="20">
        <v>900</v>
      </c>
      <c r="C98" s="20">
        <v>11188</v>
      </c>
      <c r="D98" s="21">
        <v>0.7090277777777777</v>
      </c>
      <c r="E98" s="20">
        <f t="shared" si="2"/>
        <v>1.9484999999999966</v>
      </c>
      <c r="H98" s="20">
        <v>900</v>
      </c>
      <c r="I98" s="20">
        <v>9</v>
      </c>
      <c r="J98" s="21">
        <v>0.63561342592592596</v>
      </c>
      <c r="K98" s="20">
        <f t="shared" si="3"/>
        <v>1.9424996999999962</v>
      </c>
    </row>
    <row r="99" spans="2:11" x14ac:dyDescent="0.15">
      <c r="B99" s="20">
        <v>910</v>
      </c>
      <c r="C99" s="20">
        <v>11217</v>
      </c>
      <c r="D99" s="21">
        <v>0.709050925925926</v>
      </c>
      <c r="E99" s="20">
        <f t="shared" si="2"/>
        <v>1.9701499999999965</v>
      </c>
      <c r="H99" s="20">
        <v>910</v>
      </c>
      <c r="I99" s="20">
        <v>8</v>
      </c>
      <c r="J99" s="21">
        <v>0.635625</v>
      </c>
      <c r="K99" s="20">
        <f t="shared" si="3"/>
        <v>1.9640830299999961</v>
      </c>
    </row>
    <row r="100" spans="2:11" x14ac:dyDescent="0.15">
      <c r="B100" s="20">
        <v>920</v>
      </c>
      <c r="C100" s="20">
        <v>11753</v>
      </c>
      <c r="D100" s="21">
        <v>0.70906250000000004</v>
      </c>
      <c r="E100" s="20">
        <f t="shared" si="2"/>
        <v>1.9917999999999965</v>
      </c>
      <c r="H100" s="20">
        <v>920</v>
      </c>
      <c r="I100" s="20">
        <v>7</v>
      </c>
      <c r="J100" s="21">
        <v>0.63564814814814818</v>
      </c>
      <c r="K100" s="20">
        <f t="shared" si="3"/>
        <v>1.985666359999996</v>
      </c>
    </row>
    <row r="101" spans="2:11" x14ac:dyDescent="0.15">
      <c r="B101" s="20">
        <v>930</v>
      </c>
      <c r="C101" s="20">
        <v>10888</v>
      </c>
      <c r="D101" s="21">
        <v>0.70907407407407408</v>
      </c>
      <c r="E101" s="20">
        <f t="shared" si="2"/>
        <v>2.0134499999999966</v>
      </c>
      <c r="H101" s="20">
        <v>930</v>
      </c>
      <c r="I101" s="20">
        <v>6</v>
      </c>
      <c r="J101" s="21">
        <v>0.63565972222222222</v>
      </c>
      <c r="K101" s="20">
        <f t="shared" si="3"/>
        <v>2.0072496899999961</v>
      </c>
    </row>
    <row r="102" spans="2:11" x14ac:dyDescent="0.15">
      <c r="B102" s="20">
        <v>940</v>
      </c>
      <c r="C102" s="20">
        <v>11043</v>
      </c>
      <c r="D102" s="21">
        <v>0.70909722222222227</v>
      </c>
      <c r="E102" s="20">
        <f t="shared" si="2"/>
        <v>2.0350999999999968</v>
      </c>
      <c r="H102" s="20">
        <v>940</v>
      </c>
      <c r="I102" s="20">
        <v>3</v>
      </c>
      <c r="J102" s="21">
        <v>0.63567129629629626</v>
      </c>
      <c r="K102" s="20">
        <f t="shared" si="3"/>
        <v>2.028833019999996</v>
      </c>
    </row>
    <row r="103" spans="2:11" x14ac:dyDescent="0.15">
      <c r="B103" s="20">
        <v>950</v>
      </c>
      <c r="C103" s="20">
        <v>10907</v>
      </c>
      <c r="D103" s="21">
        <v>0.7091087962962962</v>
      </c>
      <c r="E103" s="20">
        <f t="shared" si="2"/>
        <v>2.056749999999997</v>
      </c>
      <c r="H103" s="20">
        <v>950</v>
      </c>
      <c r="I103" s="20">
        <v>4</v>
      </c>
      <c r="J103" s="21">
        <v>0.63569444444444445</v>
      </c>
      <c r="K103" s="20">
        <f t="shared" si="3"/>
        <v>2.0504163499999959</v>
      </c>
    </row>
    <row r="104" spans="2:11" x14ac:dyDescent="0.15">
      <c r="B104" s="20">
        <v>960</v>
      </c>
      <c r="C104" s="20">
        <v>10690</v>
      </c>
      <c r="D104" s="21">
        <v>0.70912037037037035</v>
      </c>
      <c r="E104" s="20">
        <f t="shared" si="2"/>
        <v>2.0783999999999971</v>
      </c>
      <c r="H104" s="20">
        <v>960</v>
      </c>
      <c r="I104" s="20">
        <v>2</v>
      </c>
      <c r="J104" s="21">
        <v>0.63570601851851849</v>
      </c>
      <c r="K104" s="20">
        <f t="shared" si="3"/>
        <v>2.0719996799999958</v>
      </c>
    </row>
    <row r="105" spans="2:11" x14ac:dyDescent="0.15">
      <c r="B105" s="20">
        <v>970</v>
      </c>
      <c r="C105" s="20">
        <v>10706</v>
      </c>
      <c r="D105" s="21">
        <v>0.70914351851851853</v>
      </c>
      <c r="E105" s="20">
        <f t="shared" si="2"/>
        <v>2.1000499999999973</v>
      </c>
      <c r="H105" s="20">
        <v>970</v>
      </c>
      <c r="I105" s="20">
        <v>33</v>
      </c>
      <c r="J105" s="21">
        <v>0.63571759259259253</v>
      </c>
      <c r="K105" s="20">
        <f t="shared" si="3"/>
        <v>2.0935830099999957</v>
      </c>
    </row>
    <row r="106" spans="2:11" x14ac:dyDescent="0.15">
      <c r="B106" s="20">
        <v>980</v>
      </c>
      <c r="C106" s="20">
        <v>10625</v>
      </c>
      <c r="D106" s="21">
        <v>0.70915509259259257</v>
      </c>
      <c r="E106" s="20">
        <f t="shared" si="2"/>
        <v>2.1216999999999975</v>
      </c>
      <c r="H106" s="20">
        <v>980</v>
      </c>
      <c r="I106" s="20">
        <v>12</v>
      </c>
      <c r="J106" s="21">
        <v>0.63572916666666668</v>
      </c>
      <c r="K106" s="20">
        <f t="shared" si="3"/>
        <v>2.1151663399999956</v>
      </c>
    </row>
    <row r="107" spans="2:11" x14ac:dyDescent="0.15">
      <c r="B107" s="20">
        <v>990</v>
      </c>
      <c r="C107" s="20">
        <v>11094</v>
      </c>
      <c r="D107" s="21">
        <v>0.70916666666666661</v>
      </c>
      <c r="E107" s="20">
        <f t="shared" si="2"/>
        <v>2.1433499999999976</v>
      </c>
      <c r="H107" s="20">
        <v>990</v>
      </c>
      <c r="I107" s="20">
        <v>6</v>
      </c>
      <c r="J107" s="21">
        <v>0.63575231481481487</v>
      </c>
      <c r="K107" s="20">
        <f t="shared" si="3"/>
        <v>2.1367496699999955</v>
      </c>
    </row>
    <row r="108" spans="2:11" x14ac:dyDescent="0.15">
      <c r="B108" s="20">
        <v>1000</v>
      </c>
      <c r="C108" s="20">
        <v>11020</v>
      </c>
      <c r="D108" s="21">
        <v>0.70918981481481491</v>
      </c>
      <c r="E108" s="20">
        <f t="shared" si="2"/>
        <v>2.1649999999999978</v>
      </c>
      <c r="H108" s="20">
        <v>1000</v>
      </c>
      <c r="I108" s="20">
        <v>6</v>
      </c>
      <c r="J108" s="21">
        <v>0.63576388888888891</v>
      </c>
      <c r="K108" s="20">
        <f t="shared" si="3"/>
        <v>2.1583329999999954</v>
      </c>
    </row>
    <row r="109" spans="2:11" x14ac:dyDescent="0.15">
      <c r="B109" s="20">
        <v>1010</v>
      </c>
      <c r="C109" s="20">
        <v>10886</v>
      </c>
      <c r="D109" s="21">
        <v>0.70920138888888884</v>
      </c>
      <c r="E109" s="20">
        <f t="shared" si="2"/>
        <v>2.186649999999998</v>
      </c>
      <c r="H109" s="20">
        <v>1010</v>
      </c>
      <c r="I109" s="20">
        <v>4</v>
      </c>
      <c r="J109" s="21">
        <v>0.63577546296296295</v>
      </c>
      <c r="K109" s="20">
        <f t="shared" si="3"/>
        <v>2.1799163299999953</v>
      </c>
    </row>
    <row r="110" spans="2:11" x14ac:dyDescent="0.15">
      <c r="B110" s="20">
        <v>1020</v>
      </c>
      <c r="C110" s="20">
        <v>11105</v>
      </c>
      <c r="D110" s="21">
        <v>0.70921296296296299</v>
      </c>
      <c r="E110" s="20">
        <f t="shared" si="2"/>
        <v>2.2082999999999982</v>
      </c>
      <c r="H110" s="20">
        <v>1020</v>
      </c>
      <c r="I110" s="20">
        <v>2</v>
      </c>
      <c r="J110" s="21">
        <v>0.63579861111111113</v>
      </c>
      <c r="K110" s="20">
        <f t="shared" si="3"/>
        <v>2.2014996599999952</v>
      </c>
    </row>
    <row r="111" spans="2:11" x14ac:dyDescent="0.15">
      <c r="B111" s="20">
        <v>1030</v>
      </c>
      <c r="C111" s="20">
        <v>11091</v>
      </c>
      <c r="D111" s="21">
        <v>0.70922453703703703</v>
      </c>
      <c r="E111" s="20">
        <f t="shared" si="2"/>
        <v>2.2299499999999983</v>
      </c>
      <c r="H111" s="20">
        <v>1030</v>
      </c>
      <c r="I111" s="20">
        <v>2</v>
      </c>
      <c r="J111" s="21">
        <v>0.63581018518518517</v>
      </c>
      <c r="K111" s="20">
        <f t="shared" si="3"/>
        <v>2.2230829899999951</v>
      </c>
    </row>
    <row r="112" spans="2:11" x14ac:dyDescent="0.15">
      <c r="B112" s="20">
        <v>1040</v>
      </c>
      <c r="C112" s="20">
        <v>11165</v>
      </c>
      <c r="D112" s="21">
        <v>0.70924768518518511</v>
      </c>
      <c r="E112" s="20">
        <f t="shared" si="2"/>
        <v>2.2515999999999985</v>
      </c>
      <c r="H112" s="20">
        <v>1040</v>
      </c>
      <c r="I112" s="20">
        <v>4</v>
      </c>
      <c r="J112" s="21">
        <v>0.63582175925925932</v>
      </c>
      <c r="K112" s="20">
        <f t="shared" si="3"/>
        <v>2.244666319999995</v>
      </c>
    </row>
    <row r="113" spans="2:11" x14ac:dyDescent="0.15">
      <c r="B113" s="20">
        <v>1050</v>
      </c>
      <c r="C113" s="20">
        <v>11068</v>
      </c>
      <c r="D113" s="21">
        <v>0.70925925925925926</v>
      </c>
      <c r="E113" s="20">
        <f t="shared" si="2"/>
        <v>2.2732499999999987</v>
      </c>
      <c r="H113" s="20">
        <v>1050</v>
      </c>
      <c r="I113" s="20">
        <v>6</v>
      </c>
      <c r="J113" s="21">
        <v>0.6358449074074074</v>
      </c>
      <c r="K113" s="20">
        <f t="shared" si="3"/>
        <v>2.2662496499999949</v>
      </c>
    </row>
    <row r="114" spans="2:11" x14ac:dyDescent="0.15">
      <c r="B114" s="20">
        <v>1060</v>
      </c>
      <c r="C114" s="20">
        <v>10850</v>
      </c>
      <c r="D114" s="21">
        <v>0.70927083333333341</v>
      </c>
      <c r="E114" s="20">
        <f t="shared" si="2"/>
        <v>2.2948999999999988</v>
      </c>
      <c r="H114" s="20">
        <v>1060</v>
      </c>
      <c r="I114" s="20">
        <v>13</v>
      </c>
      <c r="J114" s="21">
        <v>0.63585648148148144</v>
      </c>
      <c r="K114" s="20">
        <f t="shared" si="3"/>
        <v>2.2878329799999948</v>
      </c>
    </row>
    <row r="115" spans="2:11" x14ac:dyDescent="0.15">
      <c r="B115" s="20">
        <v>1070</v>
      </c>
      <c r="C115" s="20">
        <v>11766</v>
      </c>
      <c r="D115" s="21">
        <v>0.70929398148148148</v>
      </c>
      <c r="E115" s="20">
        <f t="shared" si="2"/>
        <v>2.316549999999999</v>
      </c>
      <c r="H115" s="20">
        <v>1070</v>
      </c>
      <c r="I115" s="20">
        <v>10</v>
      </c>
      <c r="J115" s="21">
        <v>0.63586805555555559</v>
      </c>
      <c r="K115" s="20">
        <f t="shared" si="3"/>
        <v>2.3094163099999947</v>
      </c>
    </row>
    <row r="116" spans="2:11" x14ac:dyDescent="0.15">
      <c r="B116" s="20">
        <v>1080</v>
      </c>
      <c r="C116" s="20">
        <v>11217</v>
      </c>
      <c r="D116" s="21">
        <v>0.70930555555555552</v>
      </c>
      <c r="E116" s="20">
        <f t="shared" si="2"/>
        <v>2.3381999999999992</v>
      </c>
      <c r="H116" s="20">
        <v>1080</v>
      </c>
      <c r="I116" s="20">
        <v>6</v>
      </c>
      <c r="J116" s="21">
        <v>0.63589120370370367</v>
      </c>
      <c r="K116" s="20">
        <f t="shared" si="3"/>
        <v>2.3309996399999946</v>
      </c>
    </row>
    <row r="117" spans="2:11" x14ac:dyDescent="0.15">
      <c r="B117" s="20">
        <v>1090</v>
      </c>
      <c r="C117" s="20">
        <v>11020</v>
      </c>
      <c r="D117" s="21">
        <v>0.70931712962962967</v>
      </c>
      <c r="E117" s="20">
        <f t="shared" si="2"/>
        <v>2.3598499999999993</v>
      </c>
      <c r="H117" s="20">
        <v>1090</v>
      </c>
      <c r="I117" s="20">
        <v>16</v>
      </c>
      <c r="J117" s="21">
        <v>0.63590277777777782</v>
      </c>
      <c r="K117" s="20">
        <f t="shared" si="3"/>
        <v>2.3525829699999945</v>
      </c>
    </row>
    <row r="118" spans="2:11" x14ac:dyDescent="0.15">
      <c r="B118" s="20">
        <v>1100</v>
      </c>
      <c r="C118" s="20">
        <v>11006</v>
      </c>
      <c r="D118" s="21">
        <v>0.70934027777777775</v>
      </c>
      <c r="E118" s="20">
        <f t="shared" si="2"/>
        <v>2.3814999999999995</v>
      </c>
      <c r="H118" s="20">
        <v>1100</v>
      </c>
      <c r="I118" s="20">
        <v>19</v>
      </c>
      <c r="J118" s="21">
        <v>0.63591435185185186</v>
      </c>
      <c r="K118" s="20">
        <f t="shared" si="3"/>
        <v>2.3741662999999944</v>
      </c>
    </row>
    <row r="119" spans="2:11" x14ac:dyDescent="0.15">
      <c r="B119" s="20">
        <v>1110</v>
      </c>
      <c r="C119" s="20">
        <v>10851</v>
      </c>
      <c r="D119" s="21">
        <v>0.7093518518518519</v>
      </c>
      <c r="E119" s="20">
        <f t="shared" si="2"/>
        <v>2.4031499999999997</v>
      </c>
      <c r="H119" s="20">
        <v>1110</v>
      </c>
      <c r="I119" s="20">
        <v>11</v>
      </c>
      <c r="J119" s="21">
        <v>0.63592592592592589</v>
      </c>
      <c r="K119" s="20">
        <f t="shared" si="3"/>
        <v>2.3957496299999943</v>
      </c>
    </row>
    <row r="120" spans="2:11" x14ac:dyDescent="0.15">
      <c r="B120" s="20">
        <v>1120</v>
      </c>
      <c r="C120" s="20">
        <v>11101</v>
      </c>
      <c r="D120" s="21">
        <v>0.70936342592592594</v>
      </c>
      <c r="E120" s="20">
        <f t="shared" si="2"/>
        <v>2.4247999999999998</v>
      </c>
      <c r="H120" s="20">
        <v>1120</v>
      </c>
      <c r="I120" s="20">
        <v>8</v>
      </c>
      <c r="J120" s="21">
        <v>0.63594907407407408</v>
      </c>
      <c r="K120" s="20">
        <f t="shared" si="3"/>
        <v>2.4173329599999942</v>
      </c>
    </row>
    <row r="121" spans="2:11" x14ac:dyDescent="0.15">
      <c r="B121" s="20">
        <v>1130</v>
      </c>
      <c r="C121" s="20">
        <v>10882</v>
      </c>
      <c r="D121" s="21">
        <v>0.70938657407407402</v>
      </c>
      <c r="E121" s="20">
        <f t="shared" si="2"/>
        <v>2.44645</v>
      </c>
      <c r="H121" s="20">
        <v>1130</v>
      </c>
      <c r="I121" s="20">
        <v>2</v>
      </c>
      <c r="J121" s="21">
        <v>0.63596064814814812</v>
      </c>
      <c r="K121" s="20">
        <f t="shared" si="3"/>
        <v>2.4389162899999941</v>
      </c>
    </row>
    <row r="122" spans="2:11" x14ac:dyDescent="0.15">
      <c r="B122" s="20">
        <v>1140</v>
      </c>
      <c r="C122" s="20">
        <v>11020</v>
      </c>
      <c r="D122" s="21">
        <v>0.70939814814814817</v>
      </c>
      <c r="E122" s="20">
        <f t="shared" si="2"/>
        <v>2.4681000000000002</v>
      </c>
      <c r="H122" s="20">
        <v>1140</v>
      </c>
      <c r="I122" s="20">
        <v>10</v>
      </c>
      <c r="J122" s="21">
        <v>0.63597222222222227</v>
      </c>
      <c r="K122" s="20">
        <f t="shared" si="3"/>
        <v>2.460499619999994</v>
      </c>
    </row>
    <row r="123" spans="2:11" x14ac:dyDescent="0.15">
      <c r="B123" s="20">
        <v>1150</v>
      </c>
      <c r="C123" s="20">
        <v>10794</v>
      </c>
      <c r="D123" s="21">
        <v>0.70940972222222232</v>
      </c>
      <c r="E123" s="20">
        <f t="shared" si="2"/>
        <v>2.4897500000000004</v>
      </c>
      <c r="H123" s="20">
        <v>1150</v>
      </c>
      <c r="I123" s="20">
        <v>4</v>
      </c>
      <c r="J123" s="21">
        <v>0.63599537037037035</v>
      </c>
      <c r="K123" s="20">
        <f t="shared" si="3"/>
        <v>2.4820829499999939</v>
      </c>
    </row>
    <row r="124" spans="2:11" x14ac:dyDescent="0.15">
      <c r="B124" s="20">
        <v>1160</v>
      </c>
      <c r="C124" s="20">
        <v>11003</v>
      </c>
      <c r="D124" s="21">
        <v>0.70942129629629624</v>
      </c>
      <c r="E124" s="20">
        <f t="shared" si="2"/>
        <v>2.5114000000000005</v>
      </c>
      <c r="H124" s="20">
        <v>1160</v>
      </c>
      <c r="I124" s="20">
        <v>2</v>
      </c>
      <c r="J124" s="21">
        <v>0.63600694444444439</v>
      </c>
      <c r="K124" s="20">
        <f t="shared" si="3"/>
        <v>2.5036662799999938</v>
      </c>
    </row>
    <row r="125" spans="2:11" x14ac:dyDescent="0.15">
      <c r="B125" s="20">
        <v>1170</v>
      </c>
      <c r="C125" s="20">
        <v>10745</v>
      </c>
      <c r="D125" s="21">
        <v>0.70944444444444443</v>
      </c>
      <c r="E125" s="20">
        <f t="shared" si="2"/>
        <v>2.5330500000000007</v>
      </c>
      <c r="H125" s="20">
        <v>1170</v>
      </c>
      <c r="I125" s="20">
        <v>4</v>
      </c>
      <c r="J125" s="21">
        <v>0.63601851851851854</v>
      </c>
      <c r="K125" s="20">
        <f t="shared" si="3"/>
        <v>2.5252496099999937</v>
      </c>
    </row>
    <row r="126" spans="2:11" x14ac:dyDescent="0.15">
      <c r="B126" s="20">
        <v>1180</v>
      </c>
      <c r="C126" s="20">
        <v>10873</v>
      </c>
      <c r="D126" s="21">
        <v>0.70945601851851858</v>
      </c>
      <c r="E126" s="20">
        <f t="shared" si="2"/>
        <v>2.5547000000000009</v>
      </c>
      <c r="H126" s="20">
        <v>1180</v>
      </c>
      <c r="I126" s="20">
        <v>4</v>
      </c>
      <c r="J126" s="21">
        <v>0.63603009259259258</v>
      </c>
      <c r="K126" s="20">
        <f t="shared" si="3"/>
        <v>2.5468329399999936</v>
      </c>
    </row>
    <row r="127" spans="2:11" x14ac:dyDescent="0.15">
      <c r="B127" s="20">
        <v>1190</v>
      </c>
      <c r="C127" s="20">
        <v>10947</v>
      </c>
      <c r="D127" s="21">
        <v>0.70946759259259251</v>
      </c>
      <c r="E127" s="20">
        <f t="shared" si="2"/>
        <v>2.576350000000001</v>
      </c>
      <c r="H127" s="20">
        <v>1190</v>
      </c>
      <c r="I127" s="20">
        <v>10</v>
      </c>
      <c r="J127" s="21">
        <v>0.63605324074074077</v>
      </c>
      <c r="K127" s="20">
        <f t="shared" si="3"/>
        <v>2.5684162699999935</v>
      </c>
    </row>
    <row r="128" spans="2:11" x14ac:dyDescent="0.15">
      <c r="B128" s="20">
        <v>1200</v>
      </c>
      <c r="C128" s="20">
        <v>11008</v>
      </c>
      <c r="D128" s="21">
        <v>0.70949074074074081</v>
      </c>
      <c r="E128" s="20">
        <f t="shared" si="2"/>
        <v>2.5980000000000012</v>
      </c>
      <c r="H128" s="20">
        <v>1200</v>
      </c>
      <c r="I128" s="20">
        <v>6</v>
      </c>
      <c r="J128" s="21">
        <v>0.63606481481481481</v>
      </c>
      <c r="K128" s="20">
        <f t="shared" si="3"/>
        <v>2.5899995999999934</v>
      </c>
    </row>
    <row r="129" spans="2:11" x14ac:dyDescent="0.15">
      <c r="B129" s="20">
        <v>1210</v>
      </c>
      <c r="C129" s="20">
        <v>10963</v>
      </c>
      <c r="D129" s="21">
        <v>0.70950231481481485</v>
      </c>
      <c r="E129" s="20">
        <f t="shared" si="2"/>
        <v>2.6196500000000014</v>
      </c>
      <c r="H129" s="20">
        <v>1210</v>
      </c>
      <c r="I129" s="20">
        <v>13</v>
      </c>
      <c r="J129" s="21">
        <v>0.63607638888888884</v>
      </c>
      <c r="K129" s="20">
        <f t="shared" si="3"/>
        <v>2.6115829299999933</v>
      </c>
    </row>
    <row r="130" spans="2:11" x14ac:dyDescent="0.15">
      <c r="B130" s="20">
        <v>1220</v>
      </c>
      <c r="C130" s="20">
        <v>10792</v>
      </c>
      <c r="D130" s="21">
        <v>0.70951388888888889</v>
      </c>
      <c r="E130" s="20">
        <f t="shared" si="2"/>
        <v>2.6413000000000015</v>
      </c>
      <c r="H130" s="20">
        <v>1220</v>
      </c>
      <c r="I130" s="20">
        <v>16</v>
      </c>
      <c r="J130" s="21">
        <v>0.63609953703703703</v>
      </c>
      <c r="K130" s="20">
        <f t="shared" si="3"/>
        <v>2.6331662599999932</v>
      </c>
    </row>
    <row r="131" spans="2:11" x14ac:dyDescent="0.15">
      <c r="B131" s="20">
        <v>1230</v>
      </c>
      <c r="C131" s="20">
        <v>11146</v>
      </c>
      <c r="D131" s="21">
        <v>0.70953703703703708</v>
      </c>
      <c r="E131" s="20">
        <f t="shared" si="2"/>
        <v>2.6629500000000017</v>
      </c>
      <c r="H131" s="20">
        <v>1230</v>
      </c>
      <c r="I131" s="20">
        <v>8</v>
      </c>
      <c r="J131" s="21">
        <v>0.63611111111111118</v>
      </c>
      <c r="K131" s="20">
        <f t="shared" si="3"/>
        <v>2.6547495899999931</v>
      </c>
    </row>
    <row r="132" spans="2:11" x14ac:dyDescent="0.15">
      <c r="B132" s="20">
        <v>1240</v>
      </c>
      <c r="C132" s="20">
        <v>11010</v>
      </c>
      <c r="D132" s="21">
        <v>0.70954861111111101</v>
      </c>
      <c r="E132" s="20">
        <f t="shared" si="2"/>
        <v>2.6846000000000019</v>
      </c>
      <c r="H132" s="20">
        <v>1240</v>
      </c>
      <c r="I132" s="20">
        <v>11</v>
      </c>
      <c r="J132" s="21">
        <v>0.63612268518518522</v>
      </c>
      <c r="K132" s="20">
        <f t="shared" si="3"/>
        <v>2.676332919999993</v>
      </c>
    </row>
    <row r="133" spans="2:11" x14ac:dyDescent="0.15">
      <c r="B133" s="20">
        <v>1250</v>
      </c>
      <c r="C133" s="20">
        <v>10909</v>
      </c>
      <c r="D133" s="21">
        <v>0.70956018518518515</v>
      </c>
      <c r="E133" s="20">
        <f t="shared" si="2"/>
        <v>2.706250000000002</v>
      </c>
      <c r="H133" s="20">
        <v>1250</v>
      </c>
      <c r="I133" s="20">
        <v>7</v>
      </c>
      <c r="J133" s="21">
        <v>0.6361458333333333</v>
      </c>
      <c r="K133" s="20">
        <f t="shared" si="3"/>
        <v>2.6979162499999929</v>
      </c>
    </row>
    <row r="134" spans="2:11" x14ac:dyDescent="0.15">
      <c r="B134" s="20">
        <v>1260</v>
      </c>
      <c r="C134" s="20">
        <v>10998</v>
      </c>
      <c r="D134" s="21">
        <v>0.7095717592592593</v>
      </c>
      <c r="E134" s="20">
        <f t="shared" si="2"/>
        <v>2.7279000000000022</v>
      </c>
      <c r="H134" s="20">
        <v>1260</v>
      </c>
      <c r="I134" s="20">
        <v>8</v>
      </c>
      <c r="J134" s="21">
        <v>0.63615740740740734</v>
      </c>
      <c r="K134" s="20">
        <f t="shared" si="3"/>
        <v>2.7194995799999928</v>
      </c>
    </row>
    <row r="135" spans="2:11" x14ac:dyDescent="0.15">
      <c r="B135" s="20">
        <v>1270</v>
      </c>
      <c r="C135" s="20">
        <v>11381</v>
      </c>
      <c r="D135" s="21">
        <v>0.70959490740740738</v>
      </c>
      <c r="E135" s="20">
        <f t="shared" si="2"/>
        <v>2.7495500000000024</v>
      </c>
      <c r="H135" s="20">
        <v>1270</v>
      </c>
      <c r="I135" s="20">
        <v>13</v>
      </c>
      <c r="J135" s="21">
        <v>0.63616898148148149</v>
      </c>
      <c r="K135" s="20">
        <f t="shared" si="3"/>
        <v>2.7410829099999927</v>
      </c>
    </row>
    <row r="136" spans="2:11" x14ac:dyDescent="0.15">
      <c r="B136" s="20">
        <v>1280</v>
      </c>
      <c r="C136" s="20">
        <v>11032</v>
      </c>
      <c r="D136" s="21">
        <v>0.70960648148148142</v>
      </c>
      <c r="E136" s="20">
        <f t="shared" si="2"/>
        <v>2.7712000000000026</v>
      </c>
      <c r="H136" s="20">
        <v>1280</v>
      </c>
      <c r="I136" s="20">
        <v>4</v>
      </c>
      <c r="J136" s="21">
        <v>0.63618055555555553</v>
      </c>
      <c r="K136" s="20">
        <f t="shared" si="3"/>
        <v>2.7626662399999926</v>
      </c>
    </row>
    <row r="137" spans="2:11" x14ac:dyDescent="0.15">
      <c r="B137" s="20">
        <v>1290</v>
      </c>
      <c r="C137" s="20">
        <v>10883</v>
      </c>
      <c r="D137" s="21">
        <v>0.70961805555555557</v>
      </c>
      <c r="E137" s="20">
        <f t="shared" si="2"/>
        <v>2.7928500000000027</v>
      </c>
      <c r="H137" s="20">
        <v>1290</v>
      </c>
      <c r="I137" s="20">
        <v>9</v>
      </c>
      <c r="J137" s="21">
        <v>0.63620370370370372</v>
      </c>
      <c r="K137" s="20">
        <f t="shared" si="3"/>
        <v>2.7842495699999925</v>
      </c>
    </row>
    <row r="138" spans="2:11" x14ac:dyDescent="0.15">
      <c r="B138" s="20">
        <v>1300</v>
      </c>
      <c r="C138" s="20">
        <v>10865</v>
      </c>
      <c r="D138" s="21">
        <v>0.70964120370370365</v>
      </c>
      <c r="E138" s="20">
        <f t="shared" ref="E138:E201" si="4">E137+21.65/1000</f>
        <v>2.8145000000000029</v>
      </c>
      <c r="H138" s="20">
        <v>1300</v>
      </c>
      <c r="I138" s="20">
        <v>13</v>
      </c>
      <c r="J138" s="21">
        <v>0.63621527777777775</v>
      </c>
      <c r="K138" s="20">
        <f t="shared" ref="K138:K201" si="5">K137+21.58333/1000</f>
        <v>2.8058328999999924</v>
      </c>
    </row>
    <row r="139" spans="2:11" x14ac:dyDescent="0.15">
      <c r="B139" s="20">
        <v>1310</v>
      </c>
      <c r="C139" s="20">
        <v>11148</v>
      </c>
      <c r="D139" s="21">
        <v>0.7096527777777778</v>
      </c>
      <c r="E139" s="20">
        <f t="shared" si="4"/>
        <v>2.8361500000000031</v>
      </c>
      <c r="H139" s="20">
        <v>1310</v>
      </c>
      <c r="I139" s="20">
        <v>14</v>
      </c>
      <c r="J139" s="21">
        <v>0.63622685185185179</v>
      </c>
      <c r="K139" s="20">
        <f t="shared" si="5"/>
        <v>2.8274162299999923</v>
      </c>
    </row>
    <row r="140" spans="2:11" x14ac:dyDescent="0.15">
      <c r="B140" s="20">
        <v>1320</v>
      </c>
      <c r="C140" s="20">
        <v>11092</v>
      </c>
      <c r="D140" s="21">
        <v>0.70966435185185184</v>
      </c>
      <c r="E140" s="20">
        <f t="shared" si="4"/>
        <v>2.8578000000000032</v>
      </c>
      <c r="H140" s="20">
        <v>1320</v>
      </c>
      <c r="I140" s="20">
        <v>23</v>
      </c>
      <c r="J140" s="21">
        <v>0.63624999999999998</v>
      </c>
      <c r="K140" s="20">
        <f t="shared" si="5"/>
        <v>2.8489995599999922</v>
      </c>
    </row>
    <row r="141" spans="2:11" x14ac:dyDescent="0.15">
      <c r="B141" s="20">
        <v>1330</v>
      </c>
      <c r="C141" s="20">
        <v>10945</v>
      </c>
      <c r="D141" s="21">
        <v>0.70968750000000003</v>
      </c>
      <c r="E141" s="20">
        <f t="shared" si="4"/>
        <v>2.8794500000000034</v>
      </c>
      <c r="H141" s="20">
        <v>1330</v>
      </c>
      <c r="I141" s="20">
        <v>7</v>
      </c>
      <c r="J141" s="21">
        <v>0.63626157407407413</v>
      </c>
      <c r="K141" s="20">
        <f t="shared" si="5"/>
        <v>2.8705828899999921</v>
      </c>
    </row>
    <row r="142" spans="2:11" x14ac:dyDescent="0.15">
      <c r="B142" s="20">
        <v>1340</v>
      </c>
      <c r="C142" s="20">
        <v>10876</v>
      </c>
      <c r="D142" s="21">
        <v>0.70969907407407407</v>
      </c>
      <c r="E142" s="20">
        <f t="shared" si="4"/>
        <v>2.9011000000000036</v>
      </c>
      <c r="H142" s="20">
        <v>1340</v>
      </c>
      <c r="I142" s="20">
        <v>4</v>
      </c>
      <c r="J142" s="21">
        <v>0.63627314814814817</v>
      </c>
      <c r="K142" s="20">
        <f t="shared" si="5"/>
        <v>2.892166219999992</v>
      </c>
    </row>
    <row r="143" spans="2:11" x14ac:dyDescent="0.15">
      <c r="B143" s="20">
        <v>1350</v>
      </c>
      <c r="C143" s="20">
        <v>11141</v>
      </c>
      <c r="D143" s="21">
        <v>0.70971064814814822</v>
      </c>
      <c r="E143" s="20">
        <f t="shared" si="4"/>
        <v>2.9227500000000037</v>
      </c>
      <c r="H143" s="20">
        <v>1350</v>
      </c>
      <c r="I143" s="20">
        <v>2</v>
      </c>
      <c r="J143" s="21">
        <v>0.63629629629629625</v>
      </c>
      <c r="K143" s="20">
        <f t="shared" si="5"/>
        <v>2.9137495499999919</v>
      </c>
    </row>
    <row r="144" spans="2:11" x14ac:dyDescent="0.15">
      <c r="B144" s="20">
        <v>1360</v>
      </c>
      <c r="C144" s="20">
        <v>10938</v>
      </c>
      <c r="D144" s="21">
        <v>0.70972222222222225</v>
      </c>
      <c r="E144" s="20">
        <f t="shared" si="4"/>
        <v>2.9444000000000039</v>
      </c>
      <c r="H144" s="20">
        <v>1360</v>
      </c>
      <c r="I144" s="20">
        <v>4</v>
      </c>
      <c r="J144" s="21">
        <v>0.6363078703703704</v>
      </c>
      <c r="K144" s="20">
        <f t="shared" si="5"/>
        <v>2.9353328799999918</v>
      </c>
    </row>
    <row r="145" spans="2:11" x14ac:dyDescent="0.15">
      <c r="B145" s="20">
        <v>1370</v>
      </c>
      <c r="C145" s="20">
        <v>11053</v>
      </c>
      <c r="D145" s="21">
        <v>0.70974537037037033</v>
      </c>
      <c r="E145" s="20">
        <f t="shared" si="4"/>
        <v>2.9660500000000041</v>
      </c>
      <c r="H145" s="20">
        <v>1370</v>
      </c>
      <c r="I145" s="20">
        <v>4</v>
      </c>
      <c r="J145" s="21">
        <v>0.63631944444444444</v>
      </c>
      <c r="K145" s="20">
        <f t="shared" si="5"/>
        <v>2.9569162099999917</v>
      </c>
    </row>
    <row r="146" spans="2:11" x14ac:dyDescent="0.15">
      <c r="B146" s="20">
        <v>1380</v>
      </c>
      <c r="C146" s="20">
        <v>11198</v>
      </c>
      <c r="D146" s="21">
        <v>0.70975694444444448</v>
      </c>
      <c r="E146" s="20">
        <f t="shared" si="4"/>
        <v>2.9877000000000042</v>
      </c>
      <c r="H146" s="20">
        <v>1380</v>
      </c>
      <c r="I146" s="20">
        <v>12</v>
      </c>
      <c r="J146" s="21">
        <v>0.63633101851851859</v>
      </c>
      <c r="K146" s="20">
        <f t="shared" si="5"/>
        <v>2.9784995399999916</v>
      </c>
    </row>
    <row r="147" spans="2:11" x14ac:dyDescent="0.15">
      <c r="B147" s="20">
        <v>1390</v>
      </c>
      <c r="C147" s="20">
        <v>10931</v>
      </c>
      <c r="D147" s="21">
        <v>0.70976851851851841</v>
      </c>
      <c r="E147" s="20">
        <f t="shared" si="4"/>
        <v>3.0093500000000044</v>
      </c>
      <c r="H147" s="20">
        <v>1390</v>
      </c>
      <c r="I147" s="20">
        <v>8</v>
      </c>
      <c r="J147" s="21">
        <v>0.63635416666666667</v>
      </c>
      <c r="K147" s="20">
        <f t="shared" si="5"/>
        <v>3.0000828699999915</v>
      </c>
    </row>
    <row r="148" spans="2:11" x14ac:dyDescent="0.15">
      <c r="B148" s="20">
        <v>1400</v>
      </c>
      <c r="C148" s="20">
        <v>11284</v>
      </c>
      <c r="D148" s="21">
        <v>0.70979166666666671</v>
      </c>
      <c r="E148" s="20">
        <f t="shared" si="4"/>
        <v>3.0310000000000046</v>
      </c>
      <c r="H148" s="20">
        <v>1400</v>
      </c>
      <c r="I148" s="20">
        <v>6</v>
      </c>
      <c r="J148" s="21">
        <v>0.6363657407407407</v>
      </c>
      <c r="K148" s="20">
        <f t="shared" si="5"/>
        <v>3.0216661999999914</v>
      </c>
    </row>
    <row r="149" spans="2:11" x14ac:dyDescent="0.15">
      <c r="B149" s="20">
        <v>1410</v>
      </c>
      <c r="C149" s="20">
        <v>11297</v>
      </c>
      <c r="D149" s="21">
        <v>0.70980324074074075</v>
      </c>
      <c r="E149" s="20">
        <f t="shared" si="4"/>
        <v>3.0526500000000047</v>
      </c>
      <c r="H149" s="20">
        <v>1410</v>
      </c>
      <c r="I149" s="20">
        <v>11</v>
      </c>
      <c r="J149" s="21">
        <v>0.63637731481481474</v>
      </c>
      <c r="K149" s="20">
        <f t="shared" si="5"/>
        <v>3.0432495299999913</v>
      </c>
    </row>
    <row r="150" spans="2:11" x14ac:dyDescent="0.15">
      <c r="B150" s="20">
        <v>1420</v>
      </c>
      <c r="C150" s="20">
        <v>11335</v>
      </c>
      <c r="D150" s="21">
        <v>0.70981481481481479</v>
      </c>
      <c r="E150" s="20">
        <f t="shared" si="4"/>
        <v>3.0743000000000049</v>
      </c>
      <c r="H150" s="20">
        <v>1420</v>
      </c>
      <c r="I150" s="20">
        <v>2</v>
      </c>
      <c r="J150" s="21">
        <v>0.63640046296296293</v>
      </c>
      <c r="K150" s="20">
        <f t="shared" si="5"/>
        <v>3.0648328599999912</v>
      </c>
    </row>
    <row r="151" spans="2:11" x14ac:dyDescent="0.15">
      <c r="B151" s="20">
        <v>1430</v>
      </c>
      <c r="C151" s="20">
        <v>11011</v>
      </c>
      <c r="D151" s="21">
        <v>0.70983796296296298</v>
      </c>
      <c r="E151" s="20">
        <f t="shared" si="4"/>
        <v>3.0959500000000051</v>
      </c>
      <c r="H151" s="20">
        <v>1430</v>
      </c>
      <c r="I151" s="20">
        <v>5</v>
      </c>
      <c r="J151" s="21">
        <v>0.63641203703703708</v>
      </c>
      <c r="K151" s="20">
        <f t="shared" si="5"/>
        <v>3.0864161899999911</v>
      </c>
    </row>
    <row r="152" spans="2:11" x14ac:dyDescent="0.15">
      <c r="B152" s="20">
        <v>1440</v>
      </c>
      <c r="C152" s="20">
        <v>11481</v>
      </c>
      <c r="D152" s="21">
        <v>0.70984953703703713</v>
      </c>
      <c r="E152" s="20">
        <f t="shared" si="4"/>
        <v>3.1176000000000053</v>
      </c>
      <c r="H152" s="20">
        <v>1440</v>
      </c>
      <c r="I152" s="20">
        <v>3</v>
      </c>
      <c r="J152" s="21">
        <v>0.63642361111111112</v>
      </c>
      <c r="K152" s="20">
        <f t="shared" si="5"/>
        <v>3.107999519999991</v>
      </c>
    </row>
    <row r="153" spans="2:11" x14ac:dyDescent="0.15">
      <c r="B153" s="20">
        <v>1450</v>
      </c>
      <c r="C153" s="20">
        <v>11197</v>
      </c>
      <c r="D153" s="21">
        <v>0.70986111111111105</v>
      </c>
      <c r="E153" s="20">
        <f t="shared" si="4"/>
        <v>3.1392500000000054</v>
      </c>
      <c r="H153" s="20">
        <v>1450</v>
      </c>
      <c r="I153" s="20">
        <v>9</v>
      </c>
      <c r="J153" s="21">
        <v>0.6364467592592592</v>
      </c>
      <c r="K153" s="20">
        <f t="shared" si="5"/>
        <v>3.1295828499999909</v>
      </c>
    </row>
    <row r="154" spans="2:11" x14ac:dyDescent="0.15">
      <c r="B154" s="20">
        <v>1460</v>
      </c>
      <c r="C154" s="20">
        <v>11167</v>
      </c>
      <c r="D154" s="21">
        <v>0.7098726851851852</v>
      </c>
      <c r="E154" s="20">
        <f t="shared" si="4"/>
        <v>3.1609000000000056</v>
      </c>
      <c r="H154" s="20">
        <v>1460</v>
      </c>
      <c r="I154" s="20">
        <v>6</v>
      </c>
      <c r="J154" s="21">
        <v>0.63645833333333335</v>
      </c>
      <c r="K154" s="20">
        <f t="shared" si="5"/>
        <v>3.1511661799999908</v>
      </c>
    </row>
    <row r="155" spans="2:11" x14ac:dyDescent="0.15">
      <c r="B155" s="20">
        <v>1470</v>
      </c>
      <c r="C155" s="20">
        <v>11091</v>
      </c>
      <c r="D155" s="21">
        <v>0.70989583333333339</v>
      </c>
      <c r="E155" s="20">
        <f t="shared" si="4"/>
        <v>3.1825500000000058</v>
      </c>
      <c r="H155" s="20">
        <v>1470</v>
      </c>
      <c r="I155" s="20">
        <v>4</v>
      </c>
      <c r="J155" s="21">
        <v>0.63646990740740739</v>
      </c>
      <c r="K155" s="20">
        <f t="shared" si="5"/>
        <v>3.1727495099999907</v>
      </c>
    </row>
    <row r="156" spans="2:11" x14ac:dyDescent="0.15">
      <c r="B156" s="20">
        <v>1480</v>
      </c>
      <c r="C156" s="20">
        <v>11005</v>
      </c>
      <c r="D156" s="21">
        <v>0.70990740740740732</v>
      </c>
      <c r="E156" s="20">
        <f t="shared" si="4"/>
        <v>3.2042000000000059</v>
      </c>
      <c r="H156" s="20">
        <v>1480</v>
      </c>
      <c r="I156" s="20">
        <v>2</v>
      </c>
      <c r="J156" s="21">
        <v>0.63648148148148154</v>
      </c>
      <c r="K156" s="20">
        <f t="shared" si="5"/>
        <v>3.1943328399999906</v>
      </c>
    </row>
    <row r="157" spans="2:11" x14ac:dyDescent="0.15">
      <c r="B157" s="20">
        <v>1490</v>
      </c>
      <c r="C157" s="20">
        <v>11047</v>
      </c>
      <c r="D157" s="21">
        <v>0.70991898148148147</v>
      </c>
      <c r="E157" s="20">
        <f t="shared" si="4"/>
        <v>3.2258500000000061</v>
      </c>
      <c r="H157" s="20">
        <v>1490</v>
      </c>
      <c r="I157" s="20">
        <v>4</v>
      </c>
      <c r="J157" s="21">
        <v>0.63650462962962961</v>
      </c>
      <c r="K157" s="20">
        <f t="shared" si="5"/>
        <v>3.2159161699999905</v>
      </c>
    </row>
    <row r="158" spans="2:11" x14ac:dyDescent="0.15">
      <c r="B158" s="20">
        <v>1500</v>
      </c>
      <c r="C158" s="20">
        <v>10835</v>
      </c>
      <c r="D158" s="21">
        <v>0.70994212962962966</v>
      </c>
      <c r="E158" s="20">
        <f t="shared" si="4"/>
        <v>3.2475000000000063</v>
      </c>
      <c r="H158" s="20">
        <v>1500</v>
      </c>
      <c r="I158" s="20">
        <v>13</v>
      </c>
      <c r="J158" s="21">
        <v>0.63651620370370365</v>
      </c>
      <c r="K158" s="20">
        <f t="shared" si="5"/>
        <v>3.2374994999999904</v>
      </c>
    </row>
    <row r="159" spans="2:11" x14ac:dyDescent="0.15">
      <c r="B159" s="20">
        <v>1510</v>
      </c>
      <c r="C159" s="20">
        <v>11742</v>
      </c>
      <c r="D159" s="21">
        <v>0.7099537037037037</v>
      </c>
      <c r="E159" s="20">
        <f t="shared" si="4"/>
        <v>3.2691500000000064</v>
      </c>
      <c r="H159" s="20">
        <v>1510</v>
      </c>
      <c r="I159" s="20">
        <v>12</v>
      </c>
      <c r="J159" s="21">
        <v>0.6365277777777778</v>
      </c>
      <c r="K159" s="20">
        <f t="shared" si="5"/>
        <v>3.2590828299999903</v>
      </c>
    </row>
    <row r="160" spans="2:11" x14ac:dyDescent="0.15">
      <c r="B160" s="20">
        <v>1520</v>
      </c>
      <c r="C160" s="20">
        <v>11257</v>
      </c>
      <c r="D160" s="21">
        <v>0.70996527777777774</v>
      </c>
      <c r="E160" s="20">
        <f t="shared" si="4"/>
        <v>3.2908000000000066</v>
      </c>
      <c r="H160" s="20">
        <v>1520</v>
      </c>
      <c r="I160" s="20">
        <v>2</v>
      </c>
      <c r="J160" s="21">
        <v>0.63655092592592599</v>
      </c>
      <c r="K160" s="20">
        <f t="shared" si="5"/>
        <v>3.2806661599999902</v>
      </c>
    </row>
    <row r="161" spans="2:11" x14ac:dyDescent="0.15">
      <c r="B161" s="20">
        <v>1530</v>
      </c>
      <c r="C161" s="20">
        <v>10702</v>
      </c>
      <c r="D161" s="21">
        <v>0.70998842592592604</v>
      </c>
      <c r="E161" s="20">
        <f t="shared" si="4"/>
        <v>3.3124500000000068</v>
      </c>
      <c r="H161" s="20">
        <v>1530</v>
      </c>
      <c r="I161" s="20">
        <v>11</v>
      </c>
      <c r="J161" s="21">
        <v>0.63656250000000003</v>
      </c>
      <c r="K161" s="20">
        <f t="shared" si="5"/>
        <v>3.3022494899999901</v>
      </c>
    </row>
    <row r="162" spans="2:11" x14ac:dyDescent="0.15">
      <c r="B162" s="20">
        <v>1540</v>
      </c>
      <c r="C162" s="20">
        <v>11909</v>
      </c>
      <c r="D162" s="21">
        <v>0.71</v>
      </c>
      <c r="E162" s="20">
        <f t="shared" si="4"/>
        <v>3.3341000000000069</v>
      </c>
      <c r="H162" s="20">
        <v>1540</v>
      </c>
      <c r="I162" s="20">
        <v>17</v>
      </c>
      <c r="J162" s="21">
        <v>0.63657407407407407</v>
      </c>
      <c r="K162" s="20">
        <f t="shared" si="5"/>
        <v>3.32383281999999</v>
      </c>
    </row>
    <row r="163" spans="2:11" x14ac:dyDescent="0.15">
      <c r="B163" s="20">
        <v>1550</v>
      </c>
      <c r="C163" s="20">
        <v>11015</v>
      </c>
      <c r="D163" s="21">
        <v>0.71001157407407411</v>
      </c>
      <c r="E163" s="20">
        <f t="shared" si="4"/>
        <v>3.3557500000000071</v>
      </c>
      <c r="H163" s="20">
        <v>1550</v>
      </c>
      <c r="I163" s="20">
        <v>10</v>
      </c>
      <c r="J163" s="21">
        <v>0.63659722222222215</v>
      </c>
      <c r="K163" s="20">
        <f t="shared" si="5"/>
        <v>3.3454161499999899</v>
      </c>
    </row>
    <row r="164" spans="2:11" x14ac:dyDescent="0.15">
      <c r="B164" s="20">
        <v>1560</v>
      </c>
      <c r="C164" s="20">
        <v>11039</v>
      </c>
      <c r="D164" s="21">
        <v>0.71003472222222219</v>
      </c>
      <c r="E164" s="20">
        <f t="shared" si="4"/>
        <v>3.3774000000000073</v>
      </c>
      <c r="H164" s="20">
        <v>1560</v>
      </c>
      <c r="I164" s="20">
        <v>11</v>
      </c>
      <c r="J164" s="21">
        <v>0.6366087962962963</v>
      </c>
      <c r="K164" s="20">
        <f t="shared" si="5"/>
        <v>3.3669994799999898</v>
      </c>
    </row>
    <row r="165" spans="2:11" x14ac:dyDescent="0.15">
      <c r="B165" s="20">
        <v>1570</v>
      </c>
      <c r="C165" s="20">
        <v>11551</v>
      </c>
      <c r="D165" s="21">
        <v>0.71004629629629623</v>
      </c>
      <c r="E165" s="20">
        <f t="shared" si="4"/>
        <v>3.3990500000000075</v>
      </c>
      <c r="H165" s="20">
        <v>1570</v>
      </c>
      <c r="I165" s="20">
        <v>2</v>
      </c>
      <c r="J165" s="21">
        <v>0.63662037037037034</v>
      </c>
      <c r="K165" s="20">
        <f t="shared" si="5"/>
        <v>3.3885828099999897</v>
      </c>
    </row>
    <row r="166" spans="2:11" x14ac:dyDescent="0.15">
      <c r="B166" s="20">
        <v>1580</v>
      </c>
      <c r="C166" s="20">
        <v>10538</v>
      </c>
      <c r="D166" s="21">
        <v>0.71005787037037038</v>
      </c>
      <c r="E166" s="20">
        <f t="shared" si="4"/>
        <v>3.4207000000000076</v>
      </c>
      <c r="H166" s="20">
        <v>1580</v>
      </c>
      <c r="I166" s="20">
        <v>6</v>
      </c>
      <c r="J166" s="21">
        <v>0.63664351851851853</v>
      </c>
      <c r="K166" s="20">
        <f t="shared" si="5"/>
        <v>3.4101661399999896</v>
      </c>
    </row>
    <row r="167" spans="2:11" x14ac:dyDescent="0.15">
      <c r="B167" s="20">
        <v>1590</v>
      </c>
      <c r="C167" s="20">
        <v>11173</v>
      </c>
      <c r="D167" s="21">
        <v>0.71006944444444453</v>
      </c>
      <c r="E167" s="20">
        <f t="shared" si="4"/>
        <v>3.4423500000000078</v>
      </c>
      <c r="H167" s="20">
        <v>1590</v>
      </c>
      <c r="I167" s="20">
        <v>8</v>
      </c>
      <c r="J167" s="21">
        <v>0.63665509259259256</v>
      </c>
      <c r="K167" s="20">
        <f t="shared" si="5"/>
        <v>3.4317494699999895</v>
      </c>
    </row>
    <row r="168" spans="2:11" x14ac:dyDescent="0.15">
      <c r="B168" s="20">
        <v>1600</v>
      </c>
      <c r="C168" s="20">
        <v>11143</v>
      </c>
      <c r="D168" s="21">
        <v>0.71009259259259261</v>
      </c>
      <c r="E168" s="20">
        <f t="shared" si="4"/>
        <v>3.464000000000008</v>
      </c>
      <c r="H168" s="20">
        <v>1600</v>
      </c>
      <c r="I168" s="20">
        <v>10</v>
      </c>
      <c r="J168" s="21">
        <v>0.6366666666666666</v>
      </c>
      <c r="K168" s="20">
        <f t="shared" si="5"/>
        <v>3.4533327999999894</v>
      </c>
    </row>
    <row r="169" spans="2:11" x14ac:dyDescent="0.15">
      <c r="B169" s="20">
        <v>1610</v>
      </c>
      <c r="C169" s="20">
        <v>11518</v>
      </c>
      <c r="D169" s="21">
        <v>0.71010416666666665</v>
      </c>
      <c r="E169" s="20">
        <f t="shared" si="4"/>
        <v>3.4856500000000081</v>
      </c>
      <c r="H169" s="20">
        <v>1610</v>
      </c>
      <c r="I169" s="20">
        <v>6</v>
      </c>
      <c r="J169" s="21">
        <v>0.63667824074074075</v>
      </c>
      <c r="K169" s="20">
        <f t="shared" si="5"/>
        <v>3.4749161299999893</v>
      </c>
    </row>
    <row r="170" spans="2:11" x14ac:dyDescent="0.15">
      <c r="B170" s="20">
        <v>1620</v>
      </c>
      <c r="C170" s="20">
        <v>10932</v>
      </c>
      <c r="D170" s="21">
        <v>0.7101157407407408</v>
      </c>
      <c r="E170" s="20">
        <f t="shared" si="4"/>
        <v>3.5073000000000083</v>
      </c>
      <c r="H170" s="20">
        <v>1620</v>
      </c>
      <c r="I170" s="20">
        <v>2</v>
      </c>
      <c r="J170" s="21">
        <v>0.63670138888888894</v>
      </c>
      <c r="K170" s="20">
        <f t="shared" si="5"/>
        <v>3.4964994599999892</v>
      </c>
    </row>
    <row r="171" spans="2:11" x14ac:dyDescent="0.15">
      <c r="B171" s="20">
        <v>1630</v>
      </c>
      <c r="C171" s="20">
        <v>11140</v>
      </c>
      <c r="D171" s="21">
        <v>0.71013888888888888</v>
      </c>
      <c r="E171" s="20">
        <f t="shared" si="4"/>
        <v>3.5289500000000085</v>
      </c>
      <c r="H171" s="20">
        <v>1630</v>
      </c>
      <c r="I171" s="20">
        <v>0</v>
      </c>
      <c r="J171" s="21">
        <v>0.63671296296296298</v>
      </c>
      <c r="K171" s="20">
        <f t="shared" si="5"/>
        <v>3.5180827899999891</v>
      </c>
    </row>
    <row r="172" spans="2:11" x14ac:dyDescent="0.15">
      <c r="B172" s="20">
        <v>1640</v>
      </c>
      <c r="C172" s="20">
        <v>11001</v>
      </c>
      <c r="D172" s="21">
        <v>0.71015046296296302</v>
      </c>
      <c r="E172" s="20">
        <f t="shared" si="4"/>
        <v>3.5506000000000086</v>
      </c>
      <c r="H172" s="20">
        <v>1640</v>
      </c>
      <c r="I172" s="20">
        <v>2</v>
      </c>
      <c r="J172" s="21">
        <v>0.63672453703703702</v>
      </c>
      <c r="K172" s="20">
        <f t="shared" si="5"/>
        <v>3.539666119999989</v>
      </c>
    </row>
    <row r="173" spans="2:11" x14ac:dyDescent="0.15">
      <c r="B173" s="20">
        <v>1650</v>
      </c>
      <c r="C173" s="20">
        <v>11212</v>
      </c>
      <c r="D173" s="21">
        <v>0.71016203703703706</v>
      </c>
      <c r="E173" s="20">
        <f t="shared" si="4"/>
        <v>3.5722500000000088</v>
      </c>
      <c r="H173" s="20">
        <v>1650</v>
      </c>
      <c r="I173" s="20">
        <v>8</v>
      </c>
      <c r="J173" s="21">
        <v>0.63674768518518521</v>
      </c>
      <c r="K173" s="20">
        <f t="shared" si="5"/>
        <v>3.5612494499999889</v>
      </c>
    </row>
    <row r="174" spans="2:11" x14ac:dyDescent="0.15">
      <c r="B174" s="20">
        <v>1660</v>
      </c>
      <c r="C174" s="20">
        <v>11160</v>
      </c>
      <c r="D174" s="21">
        <v>0.71018518518518514</v>
      </c>
      <c r="E174" s="20">
        <f t="shared" si="4"/>
        <v>3.593900000000009</v>
      </c>
      <c r="H174" s="20">
        <v>1660</v>
      </c>
      <c r="I174" s="20">
        <v>6</v>
      </c>
      <c r="J174" s="21">
        <v>0.63675925925925925</v>
      </c>
      <c r="K174" s="20">
        <f t="shared" si="5"/>
        <v>3.5828327799999888</v>
      </c>
    </row>
    <row r="175" spans="2:11" x14ac:dyDescent="0.15">
      <c r="B175" s="20">
        <v>1670</v>
      </c>
      <c r="C175" s="20">
        <v>11201</v>
      </c>
      <c r="D175" s="21">
        <v>0.71019675925925929</v>
      </c>
      <c r="E175" s="20">
        <f t="shared" si="4"/>
        <v>3.6155500000000091</v>
      </c>
      <c r="H175" s="20">
        <v>1670</v>
      </c>
      <c r="I175" s="20">
        <v>3</v>
      </c>
      <c r="J175" s="21">
        <v>0.6367708333333334</v>
      </c>
      <c r="K175" s="20">
        <f t="shared" si="5"/>
        <v>3.6044161099999887</v>
      </c>
    </row>
    <row r="176" spans="2:11" x14ac:dyDescent="0.15">
      <c r="B176" s="20">
        <v>1680</v>
      </c>
      <c r="C176" s="20">
        <v>11258</v>
      </c>
      <c r="D176" s="21">
        <v>0.71020833333333344</v>
      </c>
      <c r="E176" s="20">
        <f t="shared" si="4"/>
        <v>3.6372000000000093</v>
      </c>
      <c r="H176" s="20">
        <v>1680</v>
      </c>
      <c r="I176" s="20">
        <v>3</v>
      </c>
      <c r="J176" s="21">
        <v>0.63679398148148147</v>
      </c>
      <c r="K176" s="20">
        <f t="shared" si="5"/>
        <v>3.6259994399999886</v>
      </c>
    </row>
    <row r="177" spans="2:11" x14ac:dyDescent="0.15">
      <c r="B177" s="20">
        <v>1690</v>
      </c>
      <c r="C177" s="20">
        <v>11515</v>
      </c>
      <c r="D177" s="21">
        <v>0.71023148148148152</v>
      </c>
      <c r="E177" s="20">
        <f t="shared" si="4"/>
        <v>3.6588500000000095</v>
      </c>
      <c r="H177" s="20">
        <v>1690</v>
      </c>
      <c r="I177" s="20">
        <v>4</v>
      </c>
      <c r="J177" s="21">
        <v>0.63680555555555551</v>
      </c>
      <c r="K177" s="20">
        <f t="shared" si="5"/>
        <v>3.6475827699999885</v>
      </c>
    </row>
    <row r="178" spans="2:11" x14ac:dyDescent="0.15">
      <c r="B178" s="20">
        <v>1700</v>
      </c>
      <c r="C178" s="20">
        <v>11326</v>
      </c>
      <c r="D178" s="21">
        <v>0.71024305555555556</v>
      </c>
      <c r="E178" s="20">
        <f t="shared" si="4"/>
        <v>3.6805000000000097</v>
      </c>
      <c r="H178" s="20">
        <v>1700</v>
      </c>
      <c r="I178" s="20">
        <v>13</v>
      </c>
      <c r="J178" s="21">
        <v>0.63681712962962966</v>
      </c>
      <c r="K178" s="20">
        <f t="shared" si="5"/>
        <v>3.6691660999999884</v>
      </c>
    </row>
    <row r="179" spans="2:11" x14ac:dyDescent="0.15">
      <c r="B179" s="20">
        <v>1710</v>
      </c>
      <c r="C179" s="20">
        <v>11577</v>
      </c>
      <c r="D179" s="21">
        <v>0.7102546296296296</v>
      </c>
      <c r="E179" s="20">
        <f t="shared" si="4"/>
        <v>3.7021500000000098</v>
      </c>
      <c r="H179" s="20">
        <v>1710</v>
      </c>
      <c r="I179" s="20">
        <v>15</v>
      </c>
      <c r="J179" s="21">
        <v>0.6368287037037037</v>
      </c>
      <c r="K179" s="20">
        <f t="shared" si="5"/>
        <v>3.6907494299999883</v>
      </c>
    </row>
    <row r="180" spans="2:11" x14ac:dyDescent="0.15">
      <c r="B180" s="20">
        <v>1720</v>
      </c>
      <c r="C180" s="20">
        <v>11595</v>
      </c>
      <c r="D180" s="21">
        <v>0.71026620370370364</v>
      </c>
      <c r="E180" s="20">
        <f t="shared" si="4"/>
        <v>3.72380000000001</v>
      </c>
      <c r="H180" s="20">
        <v>1720</v>
      </c>
      <c r="I180" s="20">
        <v>2</v>
      </c>
      <c r="J180" s="21">
        <v>0.63685185185185189</v>
      </c>
      <c r="K180" s="20">
        <f t="shared" si="5"/>
        <v>3.7123327599999882</v>
      </c>
    </row>
    <row r="181" spans="2:11" x14ac:dyDescent="0.15">
      <c r="B181" s="20">
        <v>1730</v>
      </c>
      <c r="C181" s="20">
        <v>11365</v>
      </c>
      <c r="D181" s="21">
        <v>0.71028935185185194</v>
      </c>
      <c r="E181" s="20">
        <f t="shared" si="4"/>
        <v>3.7454500000000102</v>
      </c>
      <c r="H181" s="20">
        <v>1730</v>
      </c>
      <c r="I181" s="20">
        <v>10</v>
      </c>
      <c r="J181" s="21">
        <v>0.63686342592592593</v>
      </c>
      <c r="K181" s="20">
        <f t="shared" si="5"/>
        <v>3.7339160899999881</v>
      </c>
    </row>
    <row r="182" spans="2:11" x14ac:dyDescent="0.15">
      <c r="B182" s="20">
        <v>1740</v>
      </c>
      <c r="C182" s="20">
        <v>11519</v>
      </c>
      <c r="D182" s="21">
        <v>0.71030092592592586</v>
      </c>
      <c r="E182" s="20">
        <f t="shared" si="4"/>
        <v>3.7671000000000103</v>
      </c>
      <c r="H182" s="20">
        <v>1740</v>
      </c>
      <c r="I182" s="20">
        <v>6</v>
      </c>
      <c r="J182" s="21">
        <v>0.63687499999999997</v>
      </c>
      <c r="K182" s="20">
        <f t="shared" si="5"/>
        <v>3.755499419999988</v>
      </c>
    </row>
    <row r="183" spans="2:11" x14ac:dyDescent="0.15">
      <c r="B183" s="20">
        <v>1750</v>
      </c>
      <c r="C183" s="20">
        <v>11476</v>
      </c>
      <c r="D183" s="21">
        <v>0.71031250000000001</v>
      </c>
      <c r="E183" s="20">
        <f t="shared" si="4"/>
        <v>3.7887500000000105</v>
      </c>
      <c r="H183" s="20">
        <v>1750</v>
      </c>
      <c r="I183" s="20">
        <v>1</v>
      </c>
      <c r="J183" s="21">
        <v>0.63689814814814816</v>
      </c>
      <c r="K183" s="20">
        <f t="shared" si="5"/>
        <v>3.7770827499999879</v>
      </c>
    </row>
    <row r="184" spans="2:11" x14ac:dyDescent="0.15">
      <c r="B184" s="20">
        <v>1760</v>
      </c>
      <c r="C184" s="20">
        <v>11489</v>
      </c>
      <c r="D184" s="21">
        <v>0.7103356481481482</v>
      </c>
      <c r="E184" s="20">
        <f t="shared" si="4"/>
        <v>3.8104000000000107</v>
      </c>
      <c r="H184" s="20">
        <v>1760</v>
      </c>
      <c r="I184" s="20">
        <v>4</v>
      </c>
      <c r="J184" s="21">
        <v>0.6369097222222222</v>
      </c>
      <c r="K184" s="20">
        <f t="shared" si="5"/>
        <v>3.7986660799999878</v>
      </c>
    </row>
    <row r="185" spans="2:11" x14ac:dyDescent="0.15">
      <c r="B185" s="20">
        <v>1770</v>
      </c>
      <c r="C185" s="20">
        <v>11721</v>
      </c>
      <c r="D185" s="21">
        <v>0.71034722222222213</v>
      </c>
      <c r="E185" s="20">
        <f t="shared" si="4"/>
        <v>3.8320500000000108</v>
      </c>
      <c r="H185" s="20">
        <v>1770</v>
      </c>
      <c r="I185" s="20">
        <v>6</v>
      </c>
      <c r="J185" s="21">
        <v>0.63692129629629635</v>
      </c>
      <c r="K185" s="20">
        <f t="shared" si="5"/>
        <v>3.8202494099999877</v>
      </c>
    </row>
    <row r="186" spans="2:11" x14ac:dyDescent="0.15">
      <c r="B186" s="20">
        <v>1780</v>
      </c>
      <c r="C186" s="20">
        <v>11479</v>
      </c>
      <c r="D186" s="21">
        <v>0.71035879629629628</v>
      </c>
      <c r="E186" s="20">
        <f t="shared" si="4"/>
        <v>3.853700000000011</v>
      </c>
      <c r="H186" s="20">
        <v>1780</v>
      </c>
      <c r="I186" s="20">
        <v>15</v>
      </c>
      <c r="J186" s="21">
        <v>0.63694444444444442</v>
      </c>
      <c r="K186" s="20">
        <f t="shared" si="5"/>
        <v>3.8418327399999876</v>
      </c>
    </row>
    <row r="187" spans="2:11" x14ac:dyDescent="0.15">
      <c r="B187" s="20">
        <v>1790</v>
      </c>
      <c r="C187" s="20">
        <v>11533</v>
      </c>
      <c r="D187" s="21">
        <v>0.71038194444444447</v>
      </c>
      <c r="E187" s="20">
        <f t="shared" si="4"/>
        <v>3.8753500000000112</v>
      </c>
      <c r="H187" s="20">
        <v>1790</v>
      </c>
      <c r="I187" s="20">
        <v>8</v>
      </c>
      <c r="J187" s="21">
        <v>0.63695601851851846</v>
      </c>
      <c r="K187" s="20">
        <f t="shared" si="5"/>
        <v>3.8634160699999875</v>
      </c>
    </row>
    <row r="188" spans="2:11" x14ac:dyDescent="0.15">
      <c r="B188" s="20">
        <v>1800</v>
      </c>
      <c r="C188" s="20">
        <v>11198</v>
      </c>
      <c r="D188" s="21">
        <v>0.71039351851851851</v>
      </c>
      <c r="E188" s="20">
        <f t="shared" si="4"/>
        <v>3.8970000000000113</v>
      </c>
      <c r="H188" s="20">
        <v>1800</v>
      </c>
      <c r="I188" s="20">
        <v>8</v>
      </c>
      <c r="J188" s="21">
        <v>0.63696759259259261</v>
      </c>
      <c r="K188" s="20">
        <f t="shared" si="5"/>
        <v>3.8849993999999874</v>
      </c>
    </row>
    <row r="189" spans="2:11" x14ac:dyDescent="0.15">
      <c r="B189" s="20">
        <v>1810</v>
      </c>
      <c r="C189" s="20">
        <v>11502</v>
      </c>
      <c r="D189" s="21">
        <v>0.71040509259259255</v>
      </c>
      <c r="E189" s="20">
        <f t="shared" si="4"/>
        <v>3.9186500000000115</v>
      </c>
      <c r="H189" s="20">
        <v>1810</v>
      </c>
      <c r="I189" s="20">
        <v>2</v>
      </c>
      <c r="J189" s="21">
        <v>0.6369907407407408</v>
      </c>
      <c r="K189" s="20">
        <f t="shared" si="5"/>
        <v>3.9065827299999873</v>
      </c>
    </row>
    <row r="190" spans="2:11" x14ac:dyDescent="0.15">
      <c r="B190" s="20">
        <v>1820</v>
      </c>
      <c r="C190" s="20">
        <v>11268</v>
      </c>
      <c r="D190" s="21">
        <v>0.7104166666666667</v>
      </c>
      <c r="E190" s="20">
        <f t="shared" si="4"/>
        <v>3.9403000000000117</v>
      </c>
      <c r="H190" s="20">
        <v>1820</v>
      </c>
      <c r="I190" s="20">
        <v>6</v>
      </c>
      <c r="J190" s="21">
        <v>0.63700231481481484</v>
      </c>
      <c r="K190" s="20">
        <f t="shared" si="5"/>
        <v>3.9281660599999872</v>
      </c>
    </row>
    <row r="191" spans="2:11" x14ac:dyDescent="0.15">
      <c r="B191" s="20">
        <v>1830</v>
      </c>
      <c r="C191" s="20">
        <v>11146</v>
      </c>
      <c r="D191" s="21">
        <v>0.71043981481481477</v>
      </c>
      <c r="E191" s="20">
        <f t="shared" si="4"/>
        <v>3.9619500000000119</v>
      </c>
      <c r="H191" s="20">
        <v>1830</v>
      </c>
      <c r="I191" s="20">
        <v>6</v>
      </c>
      <c r="J191" s="21">
        <v>0.63701388888888888</v>
      </c>
      <c r="K191" s="20">
        <f t="shared" si="5"/>
        <v>3.9497493899999871</v>
      </c>
    </row>
    <row r="192" spans="2:11" x14ac:dyDescent="0.15">
      <c r="B192" s="20">
        <v>1840</v>
      </c>
      <c r="C192" s="20">
        <v>11249</v>
      </c>
      <c r="D192" s="21">
        <v>0.71045138888888892</v>
      </c>
      <c r="E192" s="20">
        <f t="shared" si="4"/>
        <v>3.983600000000012</v>
      </c>
      <c r="H192" s="20">
        <v>1840</v>
      </c>
      <c r="I192" s="20">
        <v>5</v>
      </c>
      <c r="J192" s="21">
        <v>0.63702546296296292</v>
      </c>
      <c r="K192" s="20">
        <f t="shared" si="5"/>
        <v>3.971332719999987</v>
      </c>
    </row>
    <row r="193" spans="2:11" x14ac:dyDescent="0.15">
      <c r="B193" s="20">
        <v>1850</v>
      </c>
      <c r="C193" s="20">
        <v>11834</v>
      </c>
      <c r="D193" s="21">
        <v>0.71046296296296296</v>
      </c>
      <c r="E193" s="20">
        <f t="shared" si="4"/>
        <v>4.0052500000000117</v>
      </c>
      <c r="H193" s="20">
        <v>1850</v>
      </c>
      <c r="I193" s="20">
        <v>6</v>
      </c>
      <c r="J193" s="21">
        <v>0.63704861111111111</v>
      </c>
      <c r="K193" s="20">
        <f t="shared" si="5"/>
        <v>3.9929160499999869</v>
      </c>
    </row>
    <row r="194" spans="2:11" x14ac:dyDescent="0.15">
      <c r="B194" s="20">
        <v>1860</v>
      </c>
      <c r="C194" s="20">
        <v>11394</v>
      </c>
      <c r="D194" s="21">
        <v>0.71048611111111104</v>
      </c>
      <c r="E194" s="20">
        <f t="shared" si="4"/>
        <v>4.0269000000000119</v>
      </c>
      <c r="H194" s="20">
        <v>1860</v>
      </c>
      <c r="I194" s="20">
        <v>5</v>
      </c>
      <c r="J194" s="21">
        <v>0.63706018518518526</v>
      </c>
      <c r="K194" s="20">
        <f t="shared" si="5"/>
        <v>4.0144993799999869</v>
      </c>
    </row>
    <row r="195" spans="2:11" x14ac:dyDescent="0.15">
      <c r="B195" s="20">
        <v>1870</v>
      </c>
      <c r="C195" s="20">
        <v>11390</v>
      </c>
      <c r="D195" s="21">
        <v>0.71049768518518519</v>
      </c>
      <c r="E195" s="20">
        <f t="shared" si="4"/>
        <v>4.0485500000000121</v>
      </c>
      <c r="H195" s="20">
        <v>1870</v>
      </c>
      <c r="I195" s="20">
        <v>17</v>
      </c>
      <c r="J195" s="21">
        <v>0.6370717592592593</v>
      </c>
      <c r="K195" s="20">
        <f t="shared" si="5"/>
        <v>4.0360827099999872</v>
      </c>
    </row>
    <row r="196" spans="2:11" x14ac:dyDescent="0.15">
      <c r="B196" s="20">
        <v>1880</v>
      </c>
      <c r="C196" s="20">
        <v>11262</v>
      </c>
      <c r="D196" s="21">
        <v>0.71050925925925934</v>
      </c>
      <c r="E196" s="20">
        <f t="shared" si="4"/>
        <v>4.0702000000000123</v>
      </c>
      <c r="H196" s="20">
        <v>1880</v>
      </c>
      <c r="I196" s="20">
        <v>2</v>
      </c>
      <c r="J196" s="21">
        <v>0.63709490740740737</v>
      </c>
      <c r="K196" s="20">
        <f t="shared" si="5"/>
        <v>4.0576660399999875</v>
      </c>
    </row>
    <row r="197" spans="2:11" x14ac:dyDescent="0.15">
      <c r="B197" s="20">
        <v>1890</v>
      </c>
      <c r="C197" s="20">
        <v>11372</v>
      </c>
      <c r="D197" s="21">
        <v>0.71053240740740742</v>
      </c>
      <c r="E197" s="20">
        <f t="shared" si="4"/>
        <v>4.0918500000000124</v>
      </c>
      <c r="H197" s="20">
        <v>1890</v>
      </c>
      <c r="I197" s="20">
        <v>7</v>
      </c>
      <c r="J197" s="21">
        <v>0.63710648148148141</v>
      </c>
      <c r="K197" s="20">
        <f t="shared" si="5"/>
        <v>4.0792493699999879</v>
      </c>
    </row>
    <row r="198" spans="2:11" x14ac:dyDescent="0.15">
      <c r="B198" s="20">
        <v>1900</v>
      </c>
      <c r="C198" s="20">
        <v>10998</v>
      </c>
      <c r="D198" s="21">
        <v>0.71054398148148146</v>
      </c>
      <c r="E198" s="20">
        <f t="shared" si="4"/>
        <v>4.1135000000000126</v>
      </c>
      <c r="H198" s="20">
        <v>1900</v>
      </c>
      <c r="I198" s="20">
        <v>0</v>
      </c>
      <c r="J198" s="21">
        <v>0.63711805555555556</v>
      </c>
      <c r="K198" s="20">
        <f t="shared" si="5"/>
        <v>4.1008326999999882</v>
      </c>
    </row>
    <row r="199" spans="2:11" x14ac:dyDescent="0.15">
      <c r="B199" s="20">
        <v>1910</v>
      </c>
      <c r="C199" s="20">
        <v>10933</v>
      </c>
      <c r="D199" s="21">
        <v>0.71055555555555561</v>
      </c>
      <c r="E199" s="20">
        <f t="shared" si="4"/>
        <v>4.1351500000000128</v>
      </c>
      <c r="H199" s="20">
        <v>1910</v>
      </c>
      <c r="I199" s="20">
        <v>12</v>
      </c>
      <c r="J199" s="21">
        <v>0.63714120370370375</v>
      </c>
      <c r="K199" s="20">
        <f t="shared" si="5"/>
        <v>4.1224160299999886</v>
      </c>
    </row>
    <row r="200" spans="2:11" x14ac:dyDescent="0.15">
      <c r="B200" s="20">
        <v>1920</v>
      </c>
      <c r="C200" s="20">
        <v>11133</v>
      </c>
      <c r="D200" s="21">
        <v>0.71056712962962953</v>
      </c>
      <c r="E200" s="20">
        <f t="shared" si="4"/>
        <v>4.1568000000000129</v>
      </c>
      <c r="H200" s="20">
        <v>1920</v>
      </c>
      <c r="I200" s="20">
        <v>11</v>
      </c>
      <c r="J200" s="21">
        <v>0.63715277777777779</v>
      </c>
      <c r="K200" s="20">
        <f t="shared" si="5"/>
        <v>4.1439993599999889</v>
      </c>
    </row>
    <row r="201" spans="2:11" x14ac:dyDescent="0.15">
      <c r="B201" s="20">
        <v>1930</v>
      </c>
      <c r="C201" s="20">
        <v>11129</v>
      </c>
      <c r="D201" s="21">
        <v>0.71059027777777783</v>
      </c>
      <c r="E201" s="20">
        <f t="shared" si="4"/>
        <v>4.1784500000000131</v>
      </c>
      <c r="H201" s="20">
        <v>1930</v>
      </c>
      <c r="I201" s="20">
        <v>0</v>
      </c>
      <c r="J201" s="21">
        <v>0.63716435185185183</v>
      </c>
      <c r="K201" s="20">
        <f t="shared" si="5"/>
        <v>4.1655826899999893</v>
      </c>
    </row>
    <row r="202" spans="2:11" x14ac:dyDescent="0.15">
      <c r="B202" s="20">
        <v>1940</v>
      </c>
      <c r="C202" s="20">
        <v>10994</v>
      </c>
      <c r="D202" s="21">
        <v>0.71060185185185187</v>
      </c>
      <c r="E202" s="20">
        <f t="shared" ref="E202:E265" si="6">E201+21.65/1000</f>
        <v>4.2001000000000133</v>
      </c>
      <c r="H202" s="20">
        <v>1940</v>
      </c>
      <c r="I202" s="20">
        <v>10</v>
      </c>
      <c r="J202" s="21">
        <v>0.63717592592592587</v>
      </c>
      <c r="K202" s="20">
        <f t="shared" ref="K202:K265" si="7">K201+21.58333/1000</f>
        <v>4.1871660199999896</v>
      </c>
    </row>
    <row r="203" spans="2:11" x14ac:dyDescent="0.15">
      <c r="B203" s="20">
        <v>1950</v>
      </c>
      <c r="C203" s="20">
        <v>11244</v>
      </c>
      <c r="D203" s="21">
        <v>0.71061342592592591</v>
      </c>
      <c r="E203" s="20">
        <f t="shared" si="6"/>
        <v>4.2217500000000134</v>
      </c>
      <c r="H203" s="20">
        <v>1950</v>
      </c>
      <c r="I203" s="20">
        <v>8</v>
      </c>
      <c r="J203" s="21">
        <v>0.63719907407407406</v>
      </c>
      <c r="K203" s="20">
        <f t="shared" si="7"/>
        <v>4.20874934999999</v>
      </c>
    </row>
    <row r="204" spans="2:11" x14ac:dyDescent="0.15">
      <c r="B204" s="20">
        <v>1960</v>
      </c>
      <c r="C204" s="20">
        <v>10877</v>
      </c>
      <c r="D204" s="21">
        <v>0.7106365740740741</v>
      </c>
      <c r="E204" s="20">
        <f t="shared" si="6"/>
        <v>4.2434000000000136</v>
      </c>
      <c r="H204" s="20">
        <v>1960</v>
      </c>
      <c r="I204" s="20">
        <v>4</v>
      </c>
      <c r="J204" s="21">
        <v>0.63721064814814821</v>
      </c>
      <c r="K204" s="20">
        <f t="shared" si="7"/>
        <v>4.2303326799999903</v>
      </c>
    </row>
    <row r="205" spans="2:11" x14ac:dyDescent="0.15">
      <c r="B205" s="20">
        <v>1970</v>
      </c>
      <c r="C205" s="20">
        <v>10691</v>
      </c>
      <c r="D205" s="21">
        <v>0.71064814814814825</v>
      </c>
      <c r="E205" s="20">
        <f t="shared" si="6"/>
        <v>4.2650500000000138</v>
      </c>
      <c r="H205" s="20">
        <v>1970</v>
      </c>
      <c r="I205" s="20">
        <v>2</v>
      </c>
      <c r="J205" s="21">
        <v>0.63722222222222225</v>
      </c>
      <c r="K205" s="20">
        <f t="shared" si="7"/>
        <v>4.2519160099999906</v>
      </c>
    </row>
    <row r="206" spans="2:11" x14ac:dyDescent="0.15">
      <c r="B206" s="20">
        <v>1980</v>
      </c>
      <c r="C206" s="20">
        <v>11067</v>
      </c>
      <c r="D206" s="21">
        <v>0.71065972222222218</v>
      </c>
      <c r="E206" s="20">
        <f t="shared" si="6"/>
        <v>4.2867000000000139</v>
      </c>
      <c r="H206" s="20">
        <v>1980</v>
      </c>
      <c r="I206" s="20">
        <v>11</v>
      </c>
      <c r="J206" s="21">
        <v>0.63724537037037032</v>
      </c>
      <c r="K206" s="20">
        <f t="shared" si="7"/>
        <v>4.273499339999991</v>
      </c>
    </row>
    <row r="207" spans="2:11" x14ac:dyDescent="0.15">
      <c r="B207" s="20">
        <v>1990</v>
      </c>
      <c r="C207" s="20">
        <v>11150</v>
      </c>
      <c r="D207" s="21">
        <v>0.71068287037037037</v>
      </c>
      <c r="E207" s="20">
        <f t="shared" si="6"/>
        <v>4.3083500000000141</v>
      </c>
      <c r="H207" s="20">
        <v>1990</v>
      </c>
      <c r="I207" s="20">
        <v>1</v>
      </c>
      <c r="J207" s="21">
        <v>0.63725694444444447</v>
      </c>
      <c r="K207" s="20">
        <f t="shared" si="7"/>
        <v>4.2950826699999913</v>
      </c>
    </row>
    <row r="208" spans="2:11" x14ac:dyDescent="0.15">
      <c r="B208" s="20">
        <v>2000</v>
      </c>
      <c r="C208" s="20">
        <v>10961</v>
      </c>
      <c r="D208" s="21">
        <v>0.71069444444444452</v>
      </c>
      <c r="E208" s="20">
        <f t="shared" si="6"/>
        <v>4.3300000000000143</v>
      </c>
      <c r="H208" s="20">
        <v>2000</v>
      </c>
      <c r="I208" s="20">
        <v>8</v>
      </c>
      <c r="J208" s="21">
        <v>0.63726851851851851</v>
      </c>
      <c r="K208" s="20">
        <f t="shared" si="7"/>
        <v>4.3166659999999917</v>
      </c>
    </row>
    <row r="209" spans="2:11" x14ac:dyDescent="0.15">
      <c r="B209" s="20">
        <v>2010</v>
      </c>
      <c r="C209" s="20">
        <v>10682</v>
      </c>
      <c r="D209" s="21">
        <v>0.71070601851851845</v>
      </c>
      <c r="E209" s="20">
        <f t="shared" si="6"/>
        <v>4.3516500000000145</v>
      </c>
      <c r="H209" s="20">
        <v>2010</v>
      </c>
      <c r="I209" s="20">
        <v>6</v>
      </c>
      <c r="J209" s="21">
        <v>0.6372916666666667</v>
      </c>
      <c r="K209" s="20">
        <f t="shared" si="7"/>
        <v>4.338249329999992</v>
      </c>
    </row>
    <row r="210" spans="2:11" x14ac:dyDescent="0.15">
      <c r="B210" s="20">
        <v>2020</v>
      </c>
      <c r="C210" s="20">
        <v>11054</v>
      </c>
      <c r="D210" s="21">
        <v>0.71072916666666675</v>
      </c>
      <c r="E210" s="20">
        <f t="shared" si="6"/>
        <v>4.3733000000000146</v>
      </c>
      <c r="H210" s="20">
        <v>2020</v>
      </c>
      <c r="I210" s="20">
        <v>3</v>
      </c>
      <c r="J210" s="21">
        <v>0.63730324074074074</v>
      </c>
      <c r="K210" s="20">
        <f t="shared" si="7"/>
        <v>4.3598326599999924</v>
      </c>
    </row>
    <row r="211" spans="2:11" x14ac:dyDescent="0.15">
      <c r="B211" s="20">
        <v>2030</v>
      </c>
      <c r="C211" s="20">
        <v>10814</v>
      </c>
      <c r="D211" s="21">
        <v>0.71074074074074067</v>
      </c>
      <c r="E211" s="20">
        <f t="shared" si="6"/>
        <v>4.3949500000000148</v>
      </c>
      <c r="H211" s="20">
        <v>2030</v>
      </c>
      <c r="I211" s="20">
        <v>13</v>
      </c>
      <c r="J211" s="21">
        <v>0.63731481481481478</v>
      </c>
      <c r="K211" s="20">
        <f t="shared" si="7"/>
        <v>4.3814159899999927</v>
      </c>
    </row>
    <row r="212" spans="2:11" x14ac:dyDescent="0.15">
      <c r="B212" s="20">
        <v>2040</v>
      </c>
      <c r="C212" s="20">
        <v>10964</v>
      </c>
      <c r="D212" s="21">
        <v>0.71075231481481482</v>
      </c>
      <c r="E212" s="20">
        <f t="shared" si="6"/>
        <v>4.416600000000015</v>
      </c>
      <c r="H212" s="20">
        <v>2040</v>
      </c>
      <c r="I212" s="20">
        <v>12</v>
      </c>
      <c r="J212" s="21">
        <v>0.63732638888888882</v>
      </c>
      <c r="K212" s="20">
        <f t="shared" si="7"/>
        <v>4.4029993199999931</v>
      </c>
    </row>
    <row r="213" spans="2:11" x14ac:dyDescent="0.15">
      <c r="B213" s="20">
        <v>2050</v>
      </c>
      <c r="C213" s="20">
        <v>10912</v>
      </c>
      <c r="D213" s="21">
        <v>0.71076388888888886</v>
      </c>
      <c r="E213" s="20">
        <f t="shared" si="6"/>
        <v>4.4382500000000151</v>
      </c>
      <c r="H213" s="20">
        <v>2050</v>
      </c>
      <c r="I213" s="20">
        <v>5</v>
      </c>
      <c r="J213" s="21">
        <v>0.63734953703703701</v>
      </c>
      <c r="K213" s="20">
        <f t="shared" si="7"/>
        <v>4.4245826499999934</v>
      </c>
    </row>
    <row r="214" spans="2:11" x14ac:dyDescent="0.15">
      <c r="B214" s="20">
        <v>2060</v>
      </c>
      <c r="C214" s="20">
        <v>11013</v>
      </c>
      <c r="D214" s="21">
        <v>0.71078703703703694</v>
      </c>
      <c r="E214" s="20">
        <f t="shared" si="6"/>
        <v>4.4599000000000153</v>
      </c>
      <c r="H214" s="20">
        <v>2060</v>
      </c>
      <c r="I214" s="20">
        <v>13</v>
      </c>
      <c r="J214" s="21">
        <v>0.63736111111111116</v>
      </c>
      <c r="K214" s="20">
        <f t="shared" si="7"/>
        <v>4.4461659799999937</v>
      </c>
    </row>
    <row r="215" spans="2:11" x14ac:dyDescent="0.15">
      <c r="B215" s="20">
        <v>2070</v>
      </c>
      <c r="C215" s="20">
        <v>10810</v>
      </c>
      <c r="D215" s="21">
        <v>0.71079861111111109</v>
      </c>
      <c r="E215" s="20">
        <f t="shared" si="6"/>
        <v>4.4815500000000155</v>
      </c>
      <c r="H215" s="20">
        <v>2070</v>
      </c>
      <c r="I215" s="20">
        <v>11</v>
      </c>
      <c r="J215" s="21">
        <v>0.63737268518518519</v>
      </c>
      <c r="K215" s="20">
        <f t="shared" si="7"/>
        <v>4.4677493099999941</v>
      </c>
    </row>
    <row r="216" spans="2:11" x14ac:dyDescent="0.15">
      <c r="B216" s="20">
        <v>2080</v>
      </c>
      <c r="C216" s="20">
        <v>11258</v>
      </c>
      <c r="D216" s="21">
        <v>0.71081018518518524</v>
      </c>
      <c r="E216" s="20">
        <f t="shared" si="6"/>
        <v>4.5032000000000156</v>
      </c>
      <c r="H216" s="20">
        <v>2080</v>
      </c>
      <c r="I216" s="20">
        <v>9</v>
      </c>
      <c r="J216" s="21">
        <v>0.63739583333333327</v>
      </c>
      <c r="K216" s="20">
        <f t="shared" si="7"/>
        <v>4.4893326399999944</v>
      </c>
    </row>
    <row r="217" spans="2:11" x14ac:dyDescent="0.15">
      <c r="B217" s="20">
        <v>2090</v>
      </c>
      <c r="C217" s="20">
        <v>10881</v>
      </c>
      <c r="D217" s="21">
        <v>0.71083333333333332</v>
      </c>
      <c r="E217" s="20">
        <f t="shared" si="6"/>
        <v>4.5248500000000158</v>
      </c>
      <c r="H217" s="20">
        <v>2090</v>
      </c>
      <c r="I217" s="20">
        <v>4</v>
      </c>
      <c r="J217" s="21">
        <v>0.63740740740740742</v>
      </c>
      <c r="K217" s="20">
        <f t="shared" si="7"/>
        <v>4.5109159699999948</v>
      </c>
    </row>
    <row r="218" spans="2:11" x14ac:dyDescent="0.15">
      <c r="B218" s="20">
        <v>2100</v>
      </c>
      <c r="C218" s="20">
        <v>11114</v>
      </c>
      <c r="D218" s="21">
        <v>0.71084490740740736</v>
      </c>
      <c r="E218" s="20">
        <f t="shared" si="6"/>
        <v>4.546500000000016</v>
      </c>
      <c r="H218" s="20">
        <v>2100</v>
      </c>
      <c r="I218" s="20">
        <v>4</v>
      </c>
      <c r="J218" s="21">
        <v>0.63741898148148146</v>
      </c>
      <c r="K218" s="20">
        <f t="shared" si="7"/>
        <v>4.5324992999999951</v>
      </c>
    </row>
    <row r="219" spans="2:11" x14ac:dyDescent="0.15">
      <c r="B219" s="20">
        <v>2110</v>
      </c>
      <c r="C219" s="20">
        <v>11022</v>
      </c>
      <c r="D219" s="21">
        <v>0.71085648148148151</v>
      </c>
      <c r="E219" s="20">
        <f t="shared" si="6"/>
        <v>4.5681500000000161</v>
      </c>
      <c r="H219" s="20">
        <v>2110</v>
      </c>
      <c r="I219" s="20">
        <v>3</v>
      </c>
      <c r="J219" s="21">
        <v>0.63743055555555561</v>
      </c>
      <c r="K219" s="20">
        <f t="shared" si="7"/>
        <v>4.5540826299999955</v>
      </c>
    </row>
    <row r="220" spans="2:11" x14ac:dyDescent="0.15">
      <c r="B220" s="20">
        <v>2120</v>
      </c>
      <c r="C220" s="20">
        <v>11293</v>
      </c>
      <c r="D220" s="21">
        <v>0.71087962962962958</v>
      </c>
      <c r="E220" s="20">
        <f t="shared" si="6"/>
        <v>4.5898000000000163</v>
      </c>
      <c r="H220" s="20">
        <v>2120</v>
      </c>
      <c r="I220" s="20">
        <v>9</v>
      </c>
      <c r="J220" s="21">
        <v>0.63745370370370369</v>
      </c>
      <c r="K220" s="20">
        <f t="shared" si="7"/>
        <v>4.5756659599999958</v>
      </c>
    </row>
    <row r="221" spans="2:11" x14ac:dyDescent="0.15">
      <c r="B221" s="20">
        <v>2130</v>
      </c>
      <c r="C221" s="20">
        <v>11273</v>
      </c>
      <c r="D221" s="21">
        <v>0.71089120370370373</v>
      </c>
      <c r="E221" s="20">
        <f t="shared" si="6"/>
        <v>4.6114500000000165</v>
      </c>
      <c r="H221" s="20">
        <v>2130</v>
      </c>
      <c r="I221" s="20">
        <v>5</v>
      </c>
      <c r="J221" s="21">
        <v>0.63746527777777773</v>
      </c>
      <c r="K221" s="20">
        <f t="shared" si="7"/>
        <v>4.5972492899999962</v>
      </c>
    </row>
    <row r="222" spans="2:11" x14ac:dyDescent="0.15">
      <c r="B222" s="20">
        <v>2140</v>
      </c>
      <c r="C222" s="20">
        <v>10824</v>
      </c>
      <c r="D222" s="21">
        <v>0.71090277777777777</v>
      </c>
      <c r="E222" s="20">
        <f t="shared" si="6"/>
        <v>4.6331000000000166</v>
      </c>
      <c r="H222" s="20">
        <v>2140</v>
      </c>
      <c r="I222" s="20">
        <v>9</v>
      </c>
      <c r="J222" s="21">
        <v>0.63747685185185188</v>
      </c>
      <c r="K222" s="20">
        <f t="shared" si="7"/>
        <v>4.6188326199999965</v>
      </c>
    </row>
    <row r="223" spans="2:11" x14ac:dyDescent="0.15">
      <c r="B223" s="20">
        <v>2150</v>
      </c>
      <c r="C223" s="20">
        <v>11166</v>
      </c>
      <c r="D223" s="21">
        <v>0.71091435185185192</v>
      </c>
      <c r="E223" s="20">
        <f t="shared" si="6"/>
        <v>4.6547500000000168</v>
      </c>
      <c r="H223" s="20">
        <v>2150</v>
      </c>
      <c r="I223" s="20">
        <v>2</v>
      </c>
      <c r="J223" s="21">
        <v>0.63749999999999996</v>
      </c>
      <c r="K223" s="20">
        <f t="shared" si="7"/>
        <v>4.6404159499999968</v>
      </c>
    </row>
    <row r="224" spans="2:11" x14ac:dyDescent="0.15">
      <c r="B224" s="20">
        <v>2160</v>
      </c>
      <c r="C224" s="20">
        <v>10928</v>
      </c>
      <c r="D224" s="21">
        <v>0.7109375</v>
      </c>
      <c r="E224" s="20">
        <f t="shared" si="6"/>
        <v>4.676400000000017</v>
      </c>
      <c r="H224" s="20">
        <v>2160</v>
      </c>
      <c r="I224" s="20">
        <v>11</v>
      </c>
      <c r="J224" s="21">
        <v>0.63751157407407411</v>
      </c>
      <c r="K224" s="20">
        <f t="shared" si="7"/>
        <v>4.6619992799999972</v>
      </c>
    </row>
    <row r="225" spans="2:11" x14ac:dyDescent="0.15">
      <c r="B225" s="20">
        <v>2170</v>
      </c>
      <c r="C225" s="20">
        <v>10875</v>
      </c>
      <c r="D225" s="21">
        <v>0.71094907407407415</v>
      </c>
      <c r="E225" s="20">
        <f t="shared" si="6"/>
        <v>4.6980500000000172</v>
      </c>
      <c r="H225" s="20">
        <v>2170</v>
      </c>
      <c r="I225" s="20">
        <v>7</v>
      </c>
      <c r="J225" s="21">
        <v>0.63752314814814814</v>
      </c>
      <c r="K225" s="20">
        <f t="shared" si="7"/>
        <v>4.6835826099999975</v>
      </c>
    </row>
    <row r="226" spans="2:11" x14ac:dyDescent="0.15">
      <c r="B226" s="20">
        <v>2180</v>
      </c>
      <c r="C226" s="20">
        <v>11318</v>
      </c>
      <c r="D226" s="21">
        <v>0.71096064814814808</v>
      </c>
      <c r="E226" s="20">
        <f t="shared" si="6"/>
        <v>4.7197000000000173</v>
      </c>
      <c r="H226" s="20">
        <v>2180</v>
      </c>
      <c r="I226" s="20">
        <v>17</v>
      </c>
      <c r="J226" s="21">
        <v>0.63753472222222218</v>
      </c>
      <c r="K226" s="20">
        <f t="shared" si="7"/>
        <v>4.7051659399999979</v>
      </c>
    </row>
    <row r="227" spans="2:11" x14ac:dyDescent="0.15">
      <c r="B227" s="20">
        <v>2190</v>
      </c>
      <c r="C227" s="20">
        <v>11095</v>
      </c>
      <c r="D227" s="21">
        <v>0.71098379629629627</v>
      </c>
      <c r="E227" s="20">
        <f t="shared" si="6"/>
        <v>4.7413500000000175</v>
      </c>
      <c r="H227" s="20">
        <v>2190</v>
      </c>
      <c r="I227" s="20">
        <v>9</v>
      </c>
      <c r="J227" s="21">
        <v>0.63755787037037037</v>
      </c>
      <c r="K227" s="20">
        <f t="shared" si="7"/>
        <v>4.7267492699999982</v>
      </c>
    </row>
    <row r="228" spans="2:11" x14ac:dyDescent="0.15">
      <c r="B228" s="20">
        <v>2200</v>
      </c>
      <c r="C228" s="20">
        <v>10846</v>
      </c>
      <c r="D228" s="21">
        <v>0.71099537037037042</v>
      </c>
      <c r="E228" s="20">
        <f t="shared" si="6"/>
        <v>4.7630000000000177</v>
      </c>
      <c r="H228" s="20">
        <v>2200</v>
      </c>
      <c r="I228" s="20">
        <v>10</v>
      </c>
      <c r="J228" s="21">
        <v>0.63756944444444441</v>
      </c>
      <c r="K228" s="20">
        <f t="shared" si="7"/>
        <v>4.7483325999999986</v>
      </c>
    </row>
    <row r="229" spans="2:11" x14ac:dyDescent="0.15">
      <c r="B229" s="20">
        <v>2210</v>
      </c>
      <c r="C229" s="20">
        <v>10900</v>
      </c>
      <c r="D229" s="21">
        <v>0.71100694444444434</v>
      </c>
      <c r="E229" s="20">
        <f t="shared" si="6"/>
        <v>4.7846500000000178</v>
      </c>
      <c r="H229" s="20">
        <v>2210</v>
      </c>
      <c r="I229" s="20">
        <v>13</v>
      </c>
      <c r="J229" s="21">
        <v>0.63758101851851856</v>
      </c>
      <c r="K229" s="20">
        <f t="shared" si="7"/>
        <v>4.7699159299999989</v>
      </c>
    </row>
    <row r="230" spans="2:11" x14ac:dyDescent="0.15">
      <c r="B230" s="20">
        <v>2220</v>
      </c>
      <c r="C230" s="20">
        <v>10918</v>
      </c>
      <c r="D230" s="21">
        <v>0.71103009259259264</v>
      </c>
      <c r="E230" s="20">
        <f t="shared" si="6"/>
        <v>4.806300000000018</v>
      </c>
      <c r="H230" s="20">
        <v>2220</v>
      </c>
      <c r="I230" s="20">
        <v>6</v>
      </c>
      <c r="J230" s="21">
        <v>0.63760416666666664</v>
      </c>
      <c r="K230" s="20">
        <f t="shared" si="7"/>
        <v>4.7914992599999993</v>
      </c>
    </row>
    <row r="231" spans="2:11" x14ac:dyDescent="0.15">
      <c r="B231" s="20">
        <v>2230</v>
      </c>
      <c r="C231" s="20">
        <v>10871</v>
      </c>
      <c r="D231" s="21">
        <v>0.71104166666666668</v>
      </c>
      <c r="E231" s="20">
        <f t="shared" si="6"/>
        <v>4.8279500000000182</v>
      </c>
      <c r="H231" s="20">
        <v>2230</v>
      </c>
      <c r="I231" s="20">
        <v>17</v>
      </c>
      <c r="J231" s="21">
        <v>0.63761574074074068</v>
      </c>
      <c r="K231" s="20">
        <f t="shared" si="7"/>
        <v>4.8130825899999996</v>
      </c>
    </row>
    <row r="232" spans="2:11" x14ac:dyDescent="0.15">
      <c r="B232" s="20">
        <v>2240</v>
      </c>
      <c r="C232" s="20">
        <v>10970</v>
      </c>
      <c r="D232" s="21">
        <v>0.71105324074074072</v>
      </c>
      <c r="E232" s="20">
        <f t="shared" si="6"/>
        <v>4.8496000000000183</v>
      </c>
      <c r="H232" s="20">
        <v>2240</v>
      </c>
      <c r="I232" s="20">
        <v>24</v>
      </c>
      <c r="J232" s="21">
        <v>0.63762731481481483</v>
      </c>
      <c r="K232" s="20">
        <f t="shared" si="7"/>
        <v>4.83466592</v>
      </c>
    </row>
    <row r="233" spans="2:11" x14ac:dyDescent="0.15">
      <c r="B233" s="20">
        <v>2250</v>
      </c>
      <c r="C233" s="20">
        <v>10890</v>
      </c>
      <c r="D233" s="21">
        <v>0.71107638888888891</v>
      </c>
      <c r="E233" s="20">
        <f t="shared" si="6"/>
        <v>4.8712500000000185</v>
      </c>
      <c r="H233" s="20">
        <v>2250</v>
      </c>
      <c r="I233" s="20">
        <v>29</v>
      </c>
      <c r="J233" s="21">
        <v>0.63765046296296302</v>
      </c>
      <c r="K233" s="20">
        <f t="shared" si="7"/>
        <v>4.8562492500000003</v>
      </c>
    </row>
    <row r="234" spans="2:11" x14ac:dyDescent="0.15">
      <c r="B234" s="20">
        <v>2260</v>
      </c>
      <c r="C234" s="20">
        <v>11092</v>
      </c>
      <c r="D234" s="21">
        <v>0.71108796296296306</v>
      </c>
      <c r="E234" s="20">
        <f t="shared" si="6"/>
        <v>4.8929000000000187</v>
      </c>
      <c r="H234" s="20">
        <v>2260</v>
      </c>
      <c r="I234" s="20">
        <v>11</v>
      </c>
      <c r="J234" s="21">
        <v>0.63766203703703705</v>
      </c>
      <c r="K234" s="20">
        <f t="shared" si="7"/>
        <v>4.8778325800000006</v>
      </c>
    </row>
    <row r="235" spans="2:11" x14ac:dyDescent="0.15">
      <c r="B235" s="20">
        <v>2270</v>
      </c>
      <c r="C235" s="20">
        <v>11264</v>
      </c>
      <c r="D235" s="21">
        <v>0.71109953703703699</v>
      </c>
      <c r="E235" s="20">
        <f t="shared" si="6"/>
        <v>4.9145500000000188</v>
      </c>
      <c r="H235" s="20">
        <v>2270</v>
      </c>
      <c r="I235" s="20">
        <v>2</v>
      </c>
      <c r="J235" s="21">
        <v>0.63767361111111109</v>
      </c>
      <c r="K235" s="20">
        <f t="shared" si="7"/>
        <v>4.899415910000001</v>
      </c>
    </row>
    <row r="236" spans="2:11" x14ac:dyDescent="0.15">
      <c r="B236" s="20">
        <v>2280</v>
      </c>
      <c r="C236" s="20">
        <v>10877</v>
      </c>
      <c r="D236" s="21">
        <v>0.71111111111111114</v>
      </c>
      <c r="E236" s="20">
        <f t="shared" si="6"/>
        <v>4.936200000000019</v>
      </c>
      <c r="H236" s="20">
        <v>2280</v>
      </c>
      <c r="I236" s="20">
        <v>9</v>
      </c>
      <c r="J236" s="21">
        <v>0.63768518518518513</v>
      </c>
      <c r="K236" s="20">
        <f t="shared" si="7"/>
        <v>4.9209992400000013</v>
      </c>
    </row>
    <row r="237" spans="2:11" x14ac:dyDescent="0.15">
      <c r="B237" s="20">
        <v>2290</v>
      </c>
      <c r="C237" s="20">
        <v>11048</v>
      </c>
      <c r="D237" s="21">
        <v>0.71113425925925933</v>
      </c>
      <c r="E237" s="20">
        <f t="shared" si="6"/>
        <v>4.9578500000000192</v>
      </c>
      <c r="H237" s="20">
        <v>2290</v>
      </c>
      <c r="I237" s="20">
        <v>17</v>
      </c>
      <c r="J237" s="21">
        <v>0.63770833333333332</v>
      </c>
      <c r="K237" s="20">
        <f t="shared" si="7"/>
        <v>4.9425825700000017</v>
      </c>
    </row>
    <row r="238" spans="2:11" x14ac:dyDescent="0.15">
      <c r="B238" s="20">
        <v>2300</v>
      </c>
      <c r="C238" s="20">
        <v>10823</v>
      </c>
      <c r="D238" s="21">
        <v>0.71114583333333325</v>
      </c>
      <c r="E238" s="20">
        <f t="shared" si="6"/>
        <v>4.9795000000000194</v>
      </c>
      <c r="H238" s="20">
        <v>2300</v>
      </c>
      <c r="I238" s="20">
        <v>4</v>
      </c>
      <c r="J238" s="21">
        <v>0.63771990740740747</v>
      </c>
      <c r="K238" s="20">
        <f t="shared" si="7"/>
        <v>4.964165900000002</v>
      </c>
    </row>
    <row r="239" spans="2:11" x14ac:dyDescent="0.15">
      <c r="B239" s="20">
        <v>2310</v>
      </c>
      <c r="C239" s="20">
        <v>10812</v>
      </c>
      <c r="D239" s="21">
        <v>0.7111574074074074</v>
      </c>
      <c r="E239" s="20">
        <f t="shared" si="6"/>
        <v>5.0011500000000195</v>
      </c>
      <c r="H239" s="20">
        <v>2310</v>
      </c>
      <c r="I239" s="20">
        <v>10</v>
      </c>
      <c r="J239" s="21">
        <v>0.63773148148148151</v>
      </c>
      <c r="K239" s="20">
        <f t="shared" si="7"/>
        <v>4.9857492300000024</v>
      </c>
    </row>
    <row r="240" spans="2:11" x14ac:dyDescent="0.15">
      <c r="B240" s="20">
        <v>2320</v>
      </c>
      <c r="C240" s="20">
        <v>11003</v>
      </c>
      <c r="D240" s="21">
        <v>0.71118055555555548</v>
      </c>
      <c r="E240" s="20">
        <f t="shared" si="6"/>
        <v>5.0228000000000197</v>
      </c>
      <c r="H240" s="20">
        <v>2320</v>
      </c>
      <c r="I240" s="20">
        <v>18</v>
      </c>
      <c r="J240" s="21">
        <v>0.63775462962962959</v>
      </c>
      <c r="K240" s="20">
        <f t="shared" si="7"/>
        <v>5.0073325600000027</v>
      </c>
    </row>
    <row r="241" spans="2:11" x14ac:dyDescent="0.15">
      <c r="B241" s="20">
        <v>2330</v>
      </c>
      <c r="C241" s="20">
        <v>10686</v>
      </c>
      <c r="D241" s="21">
        <v>0.71119212962962963</v>
      </c>
      <c r="E241" s="20">
        <f t="shared" si="6"/>
        <v>5.0444500000000199</v>
      </c>
      <c r="H241" s="20">
        <v>2330</v>
      </c>
      <c r="I241" s="20">
        <v>7</v>
      </c>
      <c r="J241" s="21">
        <v>0.63776620370370374</v>
      </c>
      <c r="K241" s="20">
        <f t="shared" si="7"/>
        <v>5.0289158900000031</v>
      </c>
    </row>
    <row r="242" spans="2:11" x14ac:dyDescent="0.15">
      <c r="B242" s="20">
        <v>2340</v>
      </c>
      <c r="C242" s="20">
        <v>10967</v>
      </c>
      <c r="D242" s="21">
        <v>0.71120370370370367</v>
      </c>
      <c r="E242" s="20">
        <f t="shared" si="6"/>
        <v>5.06610000000002</v>
      </c>
      <c r="H242" s="20">
        <v>2340</v>
      </c>
      <c r="I242" s="20">
        <v>8</v>
      </c>
      <c r="J242" s="21">
        <v>0.63777777777777778</v>
      </c>
      <c r="K242" s="20">
        <f t="shared" si="7"/>
        <v>5.0504992200000034</v>
      </c>
    </row>
    <row r="243" spans="2:11" x14ac:dyDescent="0.15">
      <c r="B243" s="20">
        <v>2350</v>
      </c>
      <c r="C243" s="20">
        <v>11054</v>
      </c>
      <c r="D243" s="21">
        <v>0.71122685185185175</v>
      </c>
      <c r="E243" s="20">
        <f t="shared" si="6"/>
        <v>5.0877500000000202</v>
      </c>
      <c r="H243" s="20">
        <v>2350</v>
      </c>
      <c r="I243" s="20">
        <v>7</v>
      </c>
      <c r="J243" s="21">
        <v>0.63780092592592597</v>
      </c>
      <c r="K243" s="20">
        <f t="shared" si="7"/>
        <v>5.0720825500000037</v>
      </c>
    </row>
    <row r="244" spans="2:11" x14ac:dyDescent="0.15">
      <c r="B244" s="20">
        <v>2360</v>
      </c>
      <c r="C244" s="20">
        <v>10931</v>
      </c>
      <c r="D244" s="21">
        <v>0.7112384259259259</v>
      </c>
      <c r="E244" s="20">
        <f t="shared" si="6"/>
        <v>5.1094000000000204</v>
      </c>
      <c r="H244" s="20">
        <v>2360</v>
      </c>
      <c r="I244" s="20">
        <v>8</v>
      </c>
      <c r="J244" s="21">
        <v>0.6378125</v>
      </c>
      <c r="K244" s="20">
        <f t="shared" si="7"/>
        <v>5.0936658800000041</v>
      </c>
    </row>
    <row r="245" spans="2:11" x14ac:dyDescent="0.15">
      <c r="B245" s="20">
        <v>2370</v>
      </c>
      <c r="C245" s="20">
        <v>10713</v>
      </c>
      <c r="D245" s="21">
        <v>0.71125000000000005</v>
      </c>
      <c r="E245" s="20">
        <f t="shared" si="6"/>
        <v>5.1310500000000205</v>
      </c>
      <c r="H245" s="20">
        <v>2370</v>
      </c>
      <c r="I245" s="20">
        <v>5</v>
      </c>
      <c r="J245" s="21">
        <v>0.63782407407407404</v>
      </c>
      <c r="K245" s="20">
        <f t="shared" si="7"/>
        <v>5.1152492100000044</v>
      </c>
    </row>
    <row r="246" spans="2:11" x14ac:dyDescent="0.15">
      <c r="B246" s="20">
        <v>2380</v>
      </c>
      <c r="C246" s="20">
        <v>10925</v>
      </c>
      <c r="D246" s="21">
        <v>0.71126157407407409</v>
      </c>
      <c r="E246" s="20">
        <f t="shared" si="6"/>
        <v>5.1527000000000207</v>
      </c>
      <c r="H246" s="20">
        <v>2380</v>
      </c>
      <c r="I246" s="20">
        <v>6</v>
      </c>
      <c r="J246" s="21">
        <v>0.63783564814814808</v>
      </c>
      <c r="K246" s="20">
        <f t="shared" si="7"/>
        <v>5.1368325400000048</v>
      </c>
    </row>
    <row r="247" spans="2:11" x14ac:dyDescent="0.15">
      <c r="B247" s="20">
        <v>2390</v>
      </c>
      <c r="C247" s="20">
        <v>10765</v>
      </c>
      <c r="D247" s="21">
        <v>0.71128472222222217</v>
      </c>
      <c r="E247" s="20">
        <f t="shared" si="6"/>
        <v>5.1743500000000209</v>
      </c>
      <c r="H247" s="20">
        <v>2390</v>
      </c>
      <c r="I247" s="20">
        <v>1</v>
      </c>
      <c r="J247" s="21">
        <v>0.63785879629629627</v>
      </c>
      <c r="K247" s="20">
        <f t="shared" si="7"/>
        <v>5.1584158700000051</v>
      </c>
    </row>
    <row r="248" spans="2:11" x14ac:dyDescent="0.15">
      <c r="B248" s="20">
        <v>2400</v>
      </c>
      <c r="C248" s="20">
        <v>10900</v>
      </c>
      <c r="D248" s="21">
        <v>0.71129629629629632</v>
      </c>
      <c r="E248" s="20">
        <f t="shared" si="6"/>
        <v>5.196000000000021</v>
      </c>
      <c r="H248" s="20">
        <v>2400</v>
      </c>
      <c r="I248" s="20">
        <v>10</v>
      </c>
      <c r="J248" s="21">
        <v>0.63787037037037042</v>
      </c>
      <c r="K248" s="20">
        <f t="shared" si="7"/>
        <v>5.1799992000000055</v>
      </c>
    </row>
    <row r="249" spans="2:11" x14ac:dyDescent="0.15">
      <c r="B249" s="20">
        <v>2410</v>
      </c>
      <c r="C249" s="20">
        <v>10665</v>
      </c>
      <c r="D249" s="21">
        <v>0.71130787037037047</v>
      </c>
      <c r="E249" s="20">
        <f t="shared" si="6"/>
        <v>5.2176500000000212</v>
      </c>
      <c r="H249" s="20">
        <v>2410</v>
      </c>
      <c r="I249" s="20">
        <v>6</v>
      </c>
      <c r="J249" s="21">
        <v>0.63788194444444446</v>
      </c>
      <c r="K249" s="20">
        <f t="shared" si="7"/>
        <v>5.2015825300000058</v>
      </c>
    </row>
    <row r="250" spans="2:11" x14ac:dyDescent="0.15">
      <c r="B250" s="20">
        <v>2420</v>
      </c>
      <c r="C250" s="20">
        <v>10690</v>
      </c>
      <c r="D250" s="21">
        <v>0.71133101851851854</v>
      </c>
      <c r="E250" s="20">
        <f t="shared" si="6"/>
        <v>5.2393000000000214</v>
      </c>
      <c r="H250" s="20">
        <v>2420</v>
      </c>
      <c r="I250" s="20">
        <v>11</v>
      </c>
      <c r="J250" s="21">
        <v>0.63790509259259254</v>
      </c>
      <c r="K250" s="20">
        <f t="shared" si="7"/>
        <v>5.2231658600000062</v>
      </c>
    </row>
    <row r="251" spans="2:11" x14ac:dyDescent="0.15">
      <c r="B251" s="20">
        <v>2430</v>
      </c>
      <c r="C251" s="20">
        <v>10924</v>
      </c>
      <c r="D251" s="21">
        <v>0.71134259259259258</v>
      </c>
      <c r="E251" s="20">
        <f t="shared" si="6"/>
        <v>5.2609500000000216</v>
      </c>
      <c r="H251" s="20">
        <v>2430</v>
      </c>
      <c r="I251" s="20">
        <v>9</v>
      </c>
      <c r="J251" s="21">
        <v>0.63791666666666669</v>
      </c>
      <c r="K251" s="20">
        <f t="shared" si="7"/>
        <v>5.2447491900000065</v>
      </c>
    </row>
    <row r="252" spans="2:11" x14ac:dyDescent="0.15">
      <c r="B252" s="20">
        <v>2440</v>
      </c>
      <c r="C252" s="20">
        <v>11327</v>
      </c>
      <c r="D252" s="21">
        <v>0.71135416666666673</v>
      </c>
      <c r="E252" s="20">
        <f t="shared" si="6"/>
        <v>5.2826000000000217</v>
      </c>
      <c r="H252" s="20">
        <v>2440</v>
      </c>
      <c r="I252" s="20">
        <v>12</v>
      </c>
      <c r="J252" s="21">
        <v>0.63792824074074073</v>
      </c>
      <c r="K252" s="20">
        <f t="shared" si="7"/>
        <v>5.2663325200000068</v>
      </c>
    </row>
    <row r="253" spans="2:11" x14ac:dyDescent="0.15">
      <c r="B253" s="20">
        <v>2450</v>
      </c>
      <c r="C253" s="20">
        <v>11019</v>
      </c>
      <c r="D253" s="21">
        <v>0.71136574074074066</v>
      </c>
      <c r="E253" s="20">
        <f t="shared" si="6"/>
        <v>5.3042500000000219</v>
      </c>
      <c r="H253" s="20">
        <v>2450</v>
      </c>
      <c r="I253" s="20">
        <v>2</v>
      </c>
      <c r="J253" s="21">
        <v>0.63795138888888892</v>
      </c>
      <c r="K253" s="20">
        <f t="shared" si="7"/>
        <v>5.2879158500000072</v>
      </c>
    </row>
    <row r="254" spans="2:11" x14ac:dyDescent="0.15">
      <c r="B254" s="20">
        <v>2460</v>
      </c>
      <c r="C254" s="20">
        <v>11385</v>
      </c>
      <c r="D254" s="21">
        <v>0.71138888888888896</v>
      </c>
      <c r="E254" s="20">
        <f t="shared" si="6"/>
        <v>5.3259000000000221</v>
      </c>
      <c r="H254" s="20">
        <v>2460</v>
      </c>
      <c r="I254" s="20">
        <v>2</v>
      </c>
      <c r="J254" s="21">
        <v>0.63796296296296295</v>
      </c>
      <c r="K254" s="20">
        <f t="shared" si="7"/>
        <v>5.3094991800000075</v>
      </c>
    </row>
    <row r="255" spans="2:11" x14ac:dyDescent="0.15">
      <c r="B255" s="20">
        <v>2470</v>
      </c>
      <c r="C255" s="20">
        <v>11129</v>
      </c>
      <c r="D255" s="21">
        <v>0.711400462962963</v>
      </c>
      <c r="E255" s="20">
        <f t="shared" si="6"/>
        <v>5.3475500000000222</v>
      </c>
      <c r="H255" s="20">
        <v>2470</v>
      </c>
      <c r="I255" s="20">
        <v>10</v>
      </c>
      <c r="J255" s="21">
        <v>0.63797453703703699</v>
      </c>
      <c r="K255" s="20">
        <f t="shared" si="7"/>
        <v>5.3310825100000079</v>
      </c>
    </row>
    <row r="256" spans="2:11" x14ac:dyDescent="0.15">
      <c r="B256" s="20">
        <v>2480</v>
      </c>
      <c r="C256" s="20">
        <v>11159</v>
      </c>
      <c r="D256" s="21">
        <v>0.71141203703703704</v>
      </c>
      <c r="E256" s="20">
        <f t="shared" si="6"/>
        <v>5.3692000000000224</v>
      </c>
      <c r="H256" s="20">
        <v>2480</v>
      </c>
      <c r="I256" s="20">
        <v>8</v>
      </c>
      <c r="J256" s="21">
        <v>0.63798611111111114</v>
      </c>
      <c r="K256" s="20">
        <f t="shared" si="7"/>
        <v>5.3526658400000082</v>
      </c>
    </row>
    <row r="257" spans="2:11" x14ac:dyDescent="0.15">
      <c r="B257" s="20">
        <v>2490</v>
      </c>
      <c r="C257" s="20">
        <v>11240</v>
      </c>
      <c r="D257" s="21">
        <v>0.71143518518518523</v>
      </c>
      <c r="E257" s="20">
        <f t="shared" si="6"/>
        <v>5.3908500000000226</v>
      </c>
      <c r="H257" s="20">
        <v>2490</v>
      </c>
      <c r="I257" s="20">
        <v>12</v>
      </c>
      <c r="J257" s="21">
        <v>0.63800925925925933</v>
      </c>
      <c r="K257" s="20">
        <f t="shared" si="7"/>
        <v>5.3742491700000086</v>
      </c>
    </row>
    <row r="258" spans="2:11" x14ac:dyDescent="0.15">
      <c r="B258" s="20">
        <v>2500</v>
      </c>
      <c r="C258" s="20">
        <v>11404</v>
      </c>
      <c r="D258" s="21">
        <v>0.71144675925925915</v>
      </c>
      <c r="E258" s="20">
        <f t="shared" si="6"/>
        <v>5.4125000000000227</v>
      </c>
      <c r="H258" s="20">
        <v>2500</v>
      </c>
      <c r="I258" s="20">
        <v>4</v>
      </c>
      <c r="J258" s="21">
        <v>0.63802083333333337</v>
      </c>
      <c r="K258" s="20">
        <f t="shared" si="7"/>
        <v>5.3958325000000089</v>
      </c>
    </row>
    <row r="259" spans="2:11" x14ac:dyDescent="0.15">
      <c r="B259" s="20">
        <v>2510</v>
      </c>
      <c r="C259" s="20">
        <v>11004</v>
      </c>
      <c r="D259" s="21">
        <v>0.7114583333333333</v>
      </c>
      <c r="E259" s="20">
        <f t="shared" si="6"/>
        <v>5.4341500000000229</v>
      </c>
      <c r="H259" s="20">
        <v>2510</v>
      </c>
      <c r="I259" s="20">
        <v>10</v>
      </c>
      <c r="J259" s="21">
        <v>0.63803240740740741</v>
      </c>
      <c r="K259" s="20">
        <f t="shared" si="7"/>
        <v>5.4174158300000093</v>
      </c>
    </row>
    <row r="260" spans="2:11" x14ac:dyDescent="0.15">
      <c r="B260" s="20">
        <v>2520</v>
      </c>
      <c r="C260" s="20">
        <v>10825</v>
      </c>
      <c r="D260" s="21">
        <v>0.71148148148148149</v>
      </c>
      <c r="E260" s="20">
        <f t="shared" si="6"/>
        <v>5.4558000000000231</v>
      </c>
      <c r="H260" s="20">
        <v>2520</v>
      </c>
      <c r="I260" s="20">
        <v>13</v>
      </c>
      <c r="J260" s="21">
        <v>0.63805555555555549</v>
      </c>
      <c r="K260" s="20">
        <f t="shared" si="7"/>
        <v>5.4389991600000096</v>
      </c>
    </row>
    <row r="261" spans="2:11" x14ac:dyDescent="0.15">
      <c r="B261" s="20">
        <v>2530</v>
      </c>
      <c r="C261" s="20">
        <v>11161</v>
      </c>
      <c r="D261" s="21">
        <v>0.71149305555555553</v>
      </c>
      <c r="E261" s="20">
        <f t="shared" si="6"/>
        <v>5.4774500000000232</v>
      </c>
      <c r="H261" s="20">
        <v>2530</v>
      </c>
      <c r="I261" s="20">
        <v>26</v>
      </c>
      <c r="J261" s="21">
        <v>0.63806712962962964</v>
      </c>
      <c r="K261" s="20">
        <f t="shared" si="7"/>
        <v>5.4605824900000099</v>
      </c>
    </row>
    <row r="262" spans="2:11" x14ac:dyDescent="0.15">
      <c r="B262" s="20">
        <v>2540</v>
      </c>
      <c r="C262" s="20">
        <v>11252</v>
      </c>
      <c r="D262" s="21">
        <v>0.71150462962962957</v>
      </c>
      <c r="E262" s="20">
        <f t="shared" si="6"/>
        <v>5.4991000000000234</v>
      </c>
      <c r="H262" s="20">
        <v>2540</v>
      </c>
      <c r="I262" s="20">
        <v>16</v>
      </c>
      <c r="J262" s="21">
        <v>0.63807870370370368</v>
      </c>
      <c r="K262" s="20">
        <f t="shared" si="7"/>
        <v>5.4821658200000103</v>
      </c>
    </row>
    <row r="263" spans="2:11" x14ac:dyDescent="0.15">
      <c r="B263" s="20">
        <v>2550</v>
      </c>
      <c r="C263" s="20">
        <v>10925</v>
      </c>
      <c r="D263" s="21">
        <v>0.71151620370370372</v>
      </c>
      <c r="E263" s="20">
        <f t="shared" si="6"/>
        <v>5.5207500000000236</v>
      </c>
      <c r="H263" s="20">
        <v>2550</v>
      </c>
      <c r="I263" s="20">
        <v>2</v>
      </c>
      <c r="J263" s="21">
        <v>0.63810185185185186</v>
      </c>
      <c r="K263" s="20">
        <f t="shared" si="7"/>
        <v>5.5037491500000106</v>
      </c>
    </row>
    <row r="264" spans="2:11" x14ac:dyDescent="0.15">
      <c r="B264" s="20">
        <v>2560</v>
      </c>
      <c r="C264" s="20">
        <v>11032</v>
      </c>
      <c r="D264" s="21">
        <v>0.7115393518518518</v>
      </c>
      <c r="E264" s="20">
        <f t="shared" si="6"/>
        <v>5.5424000000000238</v>
      </c>
      <c r="H264" s="20">
        <v>2560</v>
      </c>
      <c r="I264" s="20">
        <v>14</v>
      </c>
      <c r="J264" s="21">
        <v>0.6381134259259259</v>
      </c>
      <c r="K264" s="20">
        <f t="shared" si="7"/>
        <v>5.525332480000011</v>
      </c>
    </row>
    <row r="265" spans="2:11" x14ac:dyDescent="0.15">
      <c r="B265" s="20">
        <v>2570</v>
      </c>
      <c r="C265" s="20">
        <v>10937</v>
      </c>
      <c r="D265" s="21">
        <v>0.71155092592592595</v>
      </c>
      <c r="E265" s="20">
        <f t="shared" si="6"/>
        <v>5.5640500000000239</v>
      </c>
      <c r="H265" s="20">
        <v>2570</v>
      </c>
      <c r="I265" s="20">
        <v>8</v>
      </c>
      <c r="J265" s="21">
        <v>0.63812500000000005</v>
      </c>
      <c r="K265" s="20">
        <f t="shared" si="7"/>
        <v>5.5469158100000113</v>
      </c>
    </row>
    <row r="266" spans="2:11" x14ac:dyDescent="0.15">
      <c r="B266" s="20">
        <v>2580</v>
      </c>
      <c r="C266" s="20">
        <v>11084</v>
      </c>
      <c r="D266" s="21">
        <v>0.71156249999999999</v>
      </c>
      <c r="E266" s="20">
        <f t="shared" ref="E266:E329" si="8">E265+21.65/1000</f>
        <v>5.5857000000000241</v>
      </c>
      <c r="H266" s="20">
        <v>2580</v>
      </c>
      <c r="I266" s="20">
        <v>10</v>
      </c>
      <c r="J266" s="21">
        <v>0.63813657407407409</v>
      </c>
      <c r="K266" s="20">
        <f t="shared" ref="K266:K329" si="9">K265+21.58333/1000</f>
        <v>5.5684991400000117</v>
      </c>
    </row>
    <row r="267" spans="2:11" x14ac:dyDescent="0.15">
      <c r="B267" s="20">
        <v>2590</v>
      </c>
      <c r="C267" s="20">
        <v>11061</v>
      </c>
      <c r="D267" s="21">
        <v>0.71158564814814806</v>
      </c>
      <c r="E267" s="20">
        <f t="shared" si="8"/>
        <v>5.6073500000000243</v>
      </c>
      <c r="H267" s="20">
        <v>2590</v>
      </c>
      <c r="I267" s="20">
        <v>13</v>
      </c>
      <c r="J267" s="21">
        <v>0.63815972222222228</v>
      </c>
      <c r="K267" s="20">
        <f t="shared" si="9"/>
        <v>5.590082470000012</v>
      </c>
    </row>
    <row r="268" spans="2:11" x14ac:dyDescent="0.15">
      <c r="B268" s="20">
        <v>2600</v>
      </c>
      <c r="C268" s="20">
        <v>10874</v>
      </c>
      <c r="D268" s="21">
        <v>0.71159722222222221</v>
      </c>
      <c r="E268" s="20">
        <f t="shared" si="8"/>
        <v>5.6290000000000244</v>
      </c>
      <c r="H268" s="20">
        <v>2600</v>
      </c>
      <c r="I268" s="20">
        <v>13</v>
      </c>
      <c r="J268" s="21">
        <v>0.63817129629629632</v>
      </c>
      <c r="K268" s="20">
        <f t="shared" si="9"/>
        <v>5.6116658000000124</v>
      </c>
    </row>
    <row r="269" spans="2:11" x14ac:dyDescent="0.15">
      <c r="B269" s="20">
        <v>2610</v>
      </c>
      <c r="C269" s="20">
        <v>11159</v>
      </c>
      <c r="D269" s="21">
        <v>0.71160879629629636</v>
      </c>
      <c r="E269" s="20">
        <f t="shared" si="8"/>
        <v>5.6506500000000246</v>
      </c>
      <c r="H269" s="20">
        <v>2610</v>
      </c>
      <c r="I269" s="20">
        <v>4</v>
      </c>
      <c r="J269" s="21">
        <v>0.63818287037037036</v>
      </c>
      <c r="K269" s="20">
        <f t="shared" si="9"/>
        <v>5.6332491300000127</v>
      </c>
    </row>
    <row r="270" spans="2:11" x14ac:dyDescent="0.15">
      <c r="B270" s="20">
        <v>2620</v>
      </c>
      <c r="C270" s="20">
        <v>10809</v>
      </c>
      <c r="D270" s="21">
        <v>0.71163194444444444</v>
      </c>
      <c r="E270" s="20">
        <f t="shared" si="8"/>
        <v>5.6723000000000248</v>
      </c>
      <c r="H270" s="20">
        <v>2620</v>
      </c>
      <c r="I270" s="20">
        <v>19</v>
      </c>
      <c r="J270" s="21">
        <v>0.63820601851851855</v>
      </c>
      <c r="K270" s="20">
        <f t="shared" si="9"/>
        <v>5.6548324600000131</v>
      </c>
    </row>
    <row r="271" spans="2:11" x14ac:dyDescent="0.15">
      <c r="B271" s="20">
        <v>2630</v>
      </c>
      <c r="C271" s="20">
        <v>11291</v>
      </c>
      <c r="D271" s="21">
        <v>0.71164351851851848</v>
      </c>
      <c r="E271" s="20">
        <f t="shared" si="8"/>
        <v>5.6939500000000249</v>
      </c>
      <c r="H271" s="20">
        <v>2630</v>
      </c>
      <c r="I271" s="20">
        <v>2</v>
      </c>
      <c r="J271" s="21">
        <v>0.63821759259259259</v>
      </c>
      <c r="K271" s="20">
        <f t="shared" si="9"/>
        <v>5.6764157900000134</v>
      </c>
    </row>
    <row r="272" spans="2:11" x14ac:dyDescent="0.15">
      <c r="B272" s="20">
        <v>2640</v>
      </c>
      <c r="C272" s="20">
        <v>11291</v>
      </c>
      <c r="D272" s="21">
        <v>0.71165509259259263</v>
      </c>
      <c r="E272" s="20">
        <f t="shared" si="8"/>
        <v>5.7156000000000251</v>
      </c>
      <c r="H272" s="20">
        <v>2640</v>
      </c>
      <c r="I272" s="20">
        <v>12</v>
      </c>
      <c r="J272" s="21">
        <v>0.63822916666666674</v>
      </c>
      <c r="K272" s="20">
        <f t="shared" si="9"/>
        <v>5.6979991200000137</v>
      </c>
    </row>
    <row r="273" spans="2:11" x14ac:dyDescent="0.15">
      <c r="B273" s="20">
        <v>2650</v>
      </c>
      <c r="C273" s="20">
        <v>11026</v>
      </c>
      <c r="D273" s="21">
        <v>0.71166666666666656</v>
      </c>
      <c r="E273" s="20">
        <f t="shared" si="8"/>
        <v>5.7372500000000253</v>
      </c>
      <c r="H273" s="20">
        <v>2650</v>
      </c>
      <c r="I273" s="20">
        <v>6</v>
      </c>
      <c r="J273" s="21">
        <v>0.63824074074074078</v>
      </c>
      <c r="K273" s="20">
        <f t="shared" si="9"/>
        <v>5.7195824500000141</v>
      </c>
    </row>
    <row r="274" spans="2:11" x14ac:dyDescent="0.15">
      <c r="B274" s="20">
        <v>2660</v>
      </c>
      <c r="C274" s="20">
        <v>11442</v>
      </c>
      <c r="D274" s="21">
        <v>0.71168981481481486</v>
      </c>
      <c r="E274" s="20">
        <f t="shared" si="8"/>
        <v>5.7589000000000254</v>
      </c>
      <c r="H274" s="20">
        <v>2660</v>
      </c>
      <c r="I274" s="20">
        <v>19</v>
      </c>
      <c r="J274" s="21">
        <v>0.63826388888888885</v>
      </c>
      <c r="K274" s="20">
        <f t="shared" si="9"/>
        <v>5.7411657800000144</v>
      </c>
    </row>
    <row r="275" spans="2:11" x14ac:dyDescent="0.15">
      <c r="B275" s="20">
        <v>2670</v>
      </c>
      <c r="C275" s="20">
        <v>11410</v>
      </c>
      <c r="D275" s="21">
        <v>0.7117013888888889</v>
      </c>
      <c r="E275" s="20">
        <f t="shared" si="8"/>
        <v>5.7805500000000256</v>
      </c>
      <c r="H275" s="20">
        <v>2670</v>
      </c>
      <c r="I275" s="20">
        <v>34</v>
      </c>
      <c r="J275" s="21">
        <v>0.63827546296296289</v>
      </c>
      <c r="K275" s="20">
        <f t="shared" si="9"/>
        <v>5.7627491100000148</v>
      </c>
    </row>
    <row r="276" spans="2:11" x14ac:dyDescent="0.15">
      <c r="B276" s="20">
        <v>2680</v>
      </c>
      <c r="C276" s="20">
        <v>11307</v>
      </c>
      <c r="D276" s="21">
        <v>0.71171296296296294</v>
      </c>
      <c r="E276" s="20">
        <f t="shared" si="8"/>
        <v>5.8022000000000258</v>
      </c>
      <c r="H276" s="20">
        <v>2680</v>
      </c>
      <c r="I276" s="20">
        <v>8</v>
      </c>
      <c r="J276" s="21">
        <v>0.63828703703703704</v>
      </c>
      <c r="K276" s="20">
        <f t="shared" si="9"/>
        <v>5.7843324400000151</v>
      </c>
    </row>
    <row r="277" spans="2:11" x14ac:dyDescent="0.15">
      <c r="B277" s="20">
        <v>2690</v>
      </c>
      <c r="C277" s="20">
        <v>10848</v>
      </c>
      <c r="D277" s="21">
        <v>0.71173611111111112</v>
      </c>
      <c r="E277" s="20">
        <f t="shared" si="8"/>
        <v>5.823850000000026</v>
      </c>
      <c r="H277" s="20">
        <v>2690</v>
      </c>
      <c r="I277" s="20">
        <v>13</v>
      </c>
      <c r="J277" s="21">
        <v>0.63831018518518523</v>
      </c>
      <c r="K277" s="20">
        <f t="shared" si="9"/>
        <v>5.8059157700000155</v>
      </c>
    </row>
    <row r="278" spans="2:11" x14ac:dyDescent="0.15">
      <c r="B278" s="20">
        <v>2700</v>
      </c>
      <c r="C278" s="20">
        <v>11403</v>
      </c>
      <c r="D278" s="21">
        <v>0.71174768518518527</v>
      </c>
      <c r="E278" s="20">
        <f t="shared" si="8"/>
        <v>5.8455000000000261</v>
      </c>
      <c r="H278" s="20">
        <v>2700</v>
      </c>
      <c r="I278" s="20">
        <v>20</v>
      </c>
      <c r="J278" s="21">
        <v>0.63832175925925927</v>
      </c>
      <c r="K278" s="20">
        <f t="shared" si="9"/>
        <v>5.8274991000000158</v>
      </c>
    </row>
    <row r="279" spans="2:11" x14ac:dyDescent="0.15">
      <c r="B279" s="20">
        <v>2710</v>
      </c>
      <c r="C279" s="20">
        <v>10891</v>
      </c>
      <c r="D279" s="21">
        <v>0.7117592592592592</v>
      </c>
      <c r="E279" s="20">
        <f t="shared" si="8"/>
        <v>5.8671500000000263</v>
      </c>
      <c r="H279" s="20">
        <v>2710</v>
      </c>
      <c r="I279" s="20">
        <v>11</v>
      </c>
      <c r="J279" s="21">
        <v>0.63833333333333331</v>
      </c>
      <c r="K279" s="20">
        <f t="shared" si="9"/>
        <v>5.8490824300000162</v>
      </c>
    </row>
    <row r="280" spans="2:11" x14ac:dyDescent="0.15">
      <c r="B280" s="20">
        <v>2720</v>
      </c>
      <c r="C280" s="20">
        <v>11066</v>
      </c>
      <c r="D280" s="21">
        <v>0.71178240740740739</v>
      </c>
      <c r="E280" s="20">
        <f t="shared" si="8"/>
        <v>5.8888000000000265</v>
      </c>
      <c r="H280" s="20">
        <v>2720</v>
      </c>
      <c r="I280" s="20">
        <v>5</v>
      </c>
      <c r="J280" s="21">
        <v>0.63834490740740735</v>
      </c>
      <c r="K280" s="20">
        <f t="shared" si="9"/>
        <v>5.8706657600000165</v>
      </c>
    </row>
    <row r="281" spans="2:11" x14ac:dyDescent="0.15">
      <c r="B281" s="20">
        <v>2730</v>
      </c>
      <c r="C281" s="20">
        <v>11118</v>
      </c>
      <c r="D281" s="21">
        <v>0.71179398148148154</v>
      </c>
      <c r="E281" s="20">
        <f t="shared" si="8"/>
        <v>5.9104500000000266</v>
      </c>
      <c r="H281" s="20">
        <v>2730</v>
      </c>
      <c r="I281" s="20">
        <v>12</v>
      </c>
      <c r="J281" s="21">
        <v>0.63836805555555554</v>
      </c>
      <c r="K281" s="20">
        <f t="shared" si="9"/>
        <v>5.8922490900000168</v>
      </c>
    </row>
    <row r="282" spans="2:11" x14ac:dyDescent="0.15">
      <c r="B282" s="20">
        <v>2740</v>
      </c>
      <c r="C282" s="20">
        <v>11386</v>
      </c>
      <c r="D282" s="21">
        <v>0.71180555555555547</v>
      </c>
      <c r="E282" s="20">
        <f t="shared" si="8"/>
        <v>5.9321000000000268</v>
      </c>
      <c r="H282" s="20">
        <v>2740</v>
      </c>
      <c r="I282" s="20">
        <v>8</v>
      </c>
      <c r="J282" s="21">
        <v>0.63837962962962969</v>
      </c>
      <c r="K282" s="20">
        <f t="shared" si="9"/>
        <v>5.9138324200000172</v>
      </c>
    </row>
    <row r="283" spans="2:11" x14ac:dyDescent="0.15">
      <c r="B283" s="20">
        <v>2750</v>
      </c>
      <c r="C283" s="20">
        <v>11095</v>
      </c>
      <c r="D283" s="21">
        <v>0.71181712962962962</v>
      </c>
      <c r="E283" s="20">
        <f t="shared" si="8"/>
        <v>5.953750000000027</v>
      </c>
      <c r="H283" s="20">
        <v>2750</v>
      </c>
      <c r="I283" s="20">
        <v>19</v>
      </c>
      <c r="J283" s="21">
        <v>0.63839120370370372</v>
      </c>
      <c r="K283" s="20">
        <f t="shared" si="9"/>
        <v>5.9354157500000175</v>
      </c>
    </row>
    <row r="284" spans="2:11" x14ac:dyDescent="0.15">
      <c r="B284" s="20">
        <v>2760</v>
      </c>
      <c r="C284" s="20">
        <v>11302</v>
      </c>
      <c r="D284" s="21">
        <v>0.71184027777777781</v>
      </c>
      <c r="E284" s="20">
        <f t="shared" si="8"/>
        <v>5.9754000000000271</v>
      </c>
      <c r="H284" s="20">
        <v>2760</v>
      </c>
      <c r="I284" s="20">
        <v>6</v>
      </c>
      <c r="J284" s="21">
        <v>0.6384143518518518</v>
      </c>
      <c r="K284" s="20">
        <f t="shared" si="9"/>
        <v>5.9569990800000179</v>
      </c>
    </row>
    <row r="285" spans="2:11" x14ac:dyDescent="0.15">
      <c r="B285" s="20">
        <v>2770</v>
      </c>
      <c r="C285" s="20">
        <v>11119</v>
      </c>
      <c r="D285" s="21">
        <v>0.71185185185185185</v>
      </c>
      <c r="E285" s="20">
        <f t="shared" si="8"/>
        <v>5.9970500000000273</v>
      </c>
      <c r="H285" s="20">
        <v>2770</v>
      </c>
      <c r="I285" s="20">
        <v>4</v>
      </c>
      <c r="J285" s="21">
        <v>0.63842592592592595</v>
      </c>
      <c r="K285" s="20">
        <f t="shared" si="9"/>
        <v>5.9785824100000182</v>
      </c>
    </row>
    <row r="286" spans="2:11" x14ac:dyDescent="0.15">
      <c r="B286" s="20">
        <v>2780</v>
      </c>
      <c r="C286" s="20">
        <v>11142</v>
      </c>
      <c r="D286" s="21">
        <v>0.71186342592592589</v>
      </c>
      <c r="E286" s="20">
        <f t="shared" si="8"/>
        <v>6.0187000000000275</v>
      </c>
      <c r="H286" s="20">
        <v>2780</v>
      </c>
      <c r="I286" s="20">
        <v>13</v>
      </c>
      <c r="J286" s="21">
        <v>0.63843749999999999</v>
      </c>
      <c r="K286" s="20">
        <f t="shared" si="9"/>
        <v>6.0001657400000186</v>
      </c>
    </row>
    <row r="287" spans="2:11" x14ac:dyDescent="0.15">
      <c r="B287" s="20">
        <v>2790</v>
      </c>
      <c r="C287" s="20">
        <v>11077</v>
      </c>
      <c r="D287" s="21">
        <v>0.71188657407407396</v>
      </c>
      <c r="E287" s="20">
        <f t="shared" si="8"/>
        <v>6.0403500000000276</v>
      </c>
      <c r="H287" s="20">
        <v>2790</v>
      </c>
      <c r="I287" s="20">
        <v>9</v>
      </c>
      <c r="J287" s="21">
        <v>0.63846064814814818</v>
      </c>
      <c r="K287" s="20">
        <f t="shared" si="9"/>
        <v>6.0217490700000189</v>
      </c>
    </row>
    <row r="288" spans="2:11" x14ac:dyDescent="0.15">
      <c r="B288" s="20">
        <v>2800</v>
      </c>
      <c r="C288" s="20">
        <v>11204</v>
      </c>
      <c r="D288" s="21">
        <v>0.71189814814814811</v>
      </c>
      <c r="E288" s="20">
        <f t="shared" si="8"/>
        <v>6.0620000000000278</v>
      </c>
      <c r="H288" s="20">
        <v>2800</v>
      </c>
      <c r="I288" s="20">
        <v>8</v>
      </c>
      <c r="J288" s="21">
        <v>0.63847222222222222</v>
      </c>
      <c r="K288" s="20">
        <f t="shared" si="9"/>
        <v>6.0433324000000193</v>
      </c>
    </row>
    <row r="289" spans="2:11" x14ac:dyDescent="0.15">
      <c r="B289" s="20">
        <v>2810</v>
      </c>
      <c r="C289" s="20">
        <v>11352</v>
      </c>
      <c r="D289" s="21">
        <v>0.71190972222222226</v>
      </c>
      <c r="E289" s="20">
        <f t="shared" si="8"/>
        <v>6.083650000000028</v>
      </c>
      <c r="H289" s="20">
        <v>2810</v>
      </c>
      <c r="I289" s="20">
        <v>2</v>
      </c>
      <c r="J289" s="21">
        <v>0.63848379629629626</v>
      </c>
      <c r="K289" s="20">
        <f t="shared" si="9"/>
        <v>6.0649157300000196</v>
      </c>
    </row>
    <row r="290" spans="2:11" x14ac:dyDescent="0.15">
      <c r="B290" s="20">
        <v>2820</v>
      </c>
      <c r="C290" s="20">
        <v>11266</v>
      </c>
      <c r="D290" s="21">
        <v>0.71193287037037034</v>
      </c>
      <c r="E290" s="20">
        <f t="shared" si="8"/>
        <v>6.1053000000000281</v>
      </c>
      <c r="H290" s="20">
        <v>2820</v>
      </c>
      <c r="I290" s="20">
        <v>21</v>
      </c>
      <c r="J290" s="21">
        <v>0.6384953703703703</v>
      </c>
      <c r="K290" s="20">
        <f t="shared" si="9"/>
        <v>6.0864990600000199</v>
      </c>
    </row>
    <row r="291" spans="2:11" x14ac:dyDescent="0.15">
      <c r="B291" s="20">
        <v>2830</v>
      </c>
      <c r="C291" s="20">
        <v>11363</v>
      </c>
      <c r="D291" s="21">
        <v>0.71194444444444438</v>
      </c>
      <c r="E291" s="20">
        <f t="shared" si="8"/>
        <v>6.1269500000000283</v>
      </c>
      <c r="H291" s="20">
        <v>2830</v>
      </c>
      <c r="I291" s="20">
        <v>4</v>
      </c>
      <c r="J291" s="21">
        <v>0.63851851851851849</v>
      </c>
      <c r="K291" s="20">
        <f t="shared" si="9"/>
        <v>6.1080823900000203</v>
      </c>
    </row>
    <row r="292" spans="2:11" x14ac:dyDescent="0.15">
      <c r="B292" s="20">
        <v>2840</v>
      </c>
      <c r="C292" s="20">
        <v>11299</v>
      </c>
      <c r="D292" s="21">
        <v>0.71195601851851853</v>
      </c>
      <c r="E292" s="20">
        <f t="shared" si="8"/>
        <v>6.1486000000000285</v>
      </c>
      <c r="H292" s="20">
        <v>2840</v>
      </c>
      <c r="I292" s="20">
        <v>11</v>
      </c>
      <c r="J292" s="21">
        <v>0.63853009259259264</v>
      </c>
      <c r="K292" s="20">
        <f t="shared" si="9"/>
        <v>6.1296657200000206</v>
      </c>
    </row>
    <row r="293" spans="2:11" x14ac:dyDescent="0.15">
      <c r="B293" s="20">
        <v>2850</v>
      </c>
      <c r="C293" s="20">
        <v>11422</v>
      </c>
      <c r="D293" s="21">
        <v>0.71196759259259268</v>
      </c>
      <c r="E293" s="20">
        <f t="shared" si="8"/>
        <v>6.1702500000000287</v>
      </c>
      <c r="H293" s="20">
        <v>2850</v>
      </c>
      <c r="I293" s="20">
        <v>12</v>
      </c>
      <c r="J293" s="21">
        <v>0.63854166666666667</v>
      </c>
      <c r="K293" s="20">
        <f t="shared" si="9"/>
        <v>6.151249050000021</v>
      </c>
    </row>
    <row r="294" spans="2:11" x14ac:dyDescent="0.15">
      <c r="B294" s="20">
        <v>2860</v>
      </c>
      <c r="C294" s="20">
        <v>11371</v>
      </c>
      <c r="D294" s="21">
        <v>0.71199074074074076</v>
      </c>
      <c r="E294" s="20">
        <f t="shared" si="8"/>
        <v>6.1919000000000288</v>
      </c>
      <c r="H294" s="20">
        <v>2860</v>
      </c>
      <c r="I294" s="20">
        <v>3</v>
      </c>
      <c r="J294" s="21">
        <v>0.63856481481481475</v>
      </c>
      <c r="K294" s="20">
        <f t="shared" si="9"/>
        <v>6.1728323800000213</v>
      </c>
    </row>
    <row r="295" spans="2:11" x14ac:dyDescent="0.15">
      <c r="B295" s="20">
        <v>2870</v>
      </c>
      <c r="C295" s="20">
        <v>11274</v>
      </c>
      <c r="D295" s="21">
        <v>0.7120023148148148</v>
      </c>
      <c r="E295" s="20">
        <f t="shared" si="8"/>
        <v>6.213550000000029</v>
      </c>
      <c r="H295" s="20">
        <v>2870</v>
      </c>
      <c r="I295" s="20">
        <v>11</v>
      </c>
      <c r="J295" s="21">
        <v>0.6385763888888889</v>
      </c>
      <c r="K295" s="20">
        <f t="shared" si="9"/>
        <v>6.1944157100000217</v>
      </c>
    </row>
    <row r="296" spans="2:11" x14ac:dyDescent="0.15">
      <c r="B296" s="20">
        <v>2880</v>
      </c>
      <c r="C296" s="20">
        <v>11357</v>
      </c>
      <c r="D296" s="21">
        <v>0.71201388888888895</v>
      </c>
      <c r="E296" s="20">
        <f t="shared" si="8"/>
        <v>6.2352000000000292</v>
      </c>
      <c r="H296" s="20">
        <v>2880</v>
      </c>
      <c r="I296" s="20">
        <v>19</v>
      </c>
      <c r="J296" s="21">
        <v>0.63858796296296294</v>
      </c>
      <c r="K296" s="20">
        <f t="shared" si="9"/>
        <v>6.215999040000022</v>
      </c>
    </row>
    <row r="297" spans="2:11" x14ac:dyDescent="0.15">
      <c r="B297" s="20">
        <v>2890</v>
      </c>
      <c r="C297" s="20">
        <v>11278</v>
      </c>
      <c r="D297" s="21">
        <v>0.71203703703703702</v>
      </c>
      <c r="E297" s="20">
        <f t="shared" si="8"/>
        <v>6.2568500000000293</v>
      </c>
      <c r="H297" s="20">
        <v>2890</v>
      </c>
      <c r="I297" s="20">
        <v>25</v>
      </c>
      <c r="J297" s="21">
        <v>0.63861111111111113</v>
      </c>
      <c r="K297" s="20">
        <f t="shared" si="9"/>
        <v>6.2375823700000224</v>
      </c>
    </row>
    <row r="298" spans="2:11" x14ac:dyDescent="0.15">
      <c r="B298" s="20">
        <v>2900</v>
      </c>
      <c r="C298" s="20">
        <v>11591</v>
      </c>
      <c r="D298" s="21">
        <v>0.71204861111111117</v>
      </c>
      <c r="E298" s="20">
        <f t="shared" si="8"/>
        <v>6.2785000000000295</v>
      </c>
      <c r="H298" s="20">
        <v>2900</v>
      </c>
      <c r="I298" s="20">
        <v>4</v>
      </c>
      <c r="J298" s="21">
        <v>0.63862268518518517</v>
      </c>
      <c r="K298" s="20">
        <f t="shared" si="9"/>
        <v>6.2591657000000227</v>
      </c>
    </row>
    <row r="299" spans="2:11" x14ac:dyDescent="0.15">
      <c r="B299" s="20">
        <v>2910</v>
      </c>
      <c r="C299" s="20">
        <v>11670</v>
      </c>
      <c r="D299" s="21">
        <v>0.71206018518518521</v>
      </c>
      <c r="E299" s="20">
        <f t="shared" si="8"/>
        <v>6.3001500000000297</v>
      </c>
      <c r="H299" s="20">
        <v>2910</v>
      </c>
      <c r="I299" s="20">
        <v>11</v>
      </c>
      <c r="J299" s="21">
        <v>0.63863425925925921</v>
      </c>
      <c r="K299" s="20">
        <f t="shared" si="9"/>
        <v>6.280749030000023</v>
      </c>
    </row>
    <row r="300" spans="2:11" x14ac:dyDescent="0.15">
      <c r="B300" s="20">
        <v>2920</v>
      </c>
      <c r="C300" s="20">
        <v>11138</v>
      </c>
      <c r="D300" s="21">
        <v>0.71208333333333329</v>
      </c>
      <c r="E300" s="20">
        <f t="shared" si="8"/>
        <v>6.3218000000000298</v>
      </c>
      <c r="H300" s="20">
        <v>2920</v>
      </c>
      <c r="I300" s="20">
        <v>10</v>
      </c>
      <c r="J300" s="21">
        <v>0.63864583333333336</v>
      </c>
      <c r="K300" s="20">
        <f t="shared" si="9"/>
        <v>6.3023323600000234</v>
      </c>
    </row>
    <row r="301" spans="2:11" x14ac:dyDescent="0.15">
      <c r="B301" s="20">
        <v>2930</v>
      </c>
      <c r="C301" s="20">
        <v>11181</v>
      </c>
      <c r="D301" s="21">
        <v>0.71209490740740744</v>
      </c>
      <c r="E301" s="20">
        <f t="shared" si="8"/>
        <v>6.34345000000003</v>
      </c>
      <c r="H301" s="20">
        <v>2930</v>
      </c>
      <c r="I301" s="20">
        <v>14</v>
      </c>
      <c r="J301" s="21">
        <v>0.63866898148148155</v>
      </c>
      <c r="K301" s="20">
        <f t="shared" si="9"/>
        <v>6.3239156900000237</v>
      </c>
    </row>
    <row r="302" spans="2:11" x14ac:dyDescent="0.15">
      <c r="B302" s="20">
        <v>2940</v>
      </c>
      <c r="C302" s="20">
        <v>11171</v>
      </c>
      <c r="D302" s="21">
        <v>0.71210648148148159</v>
      </c>
      <c r="E302" s="20">
        <f t="shared" si="8"/>
        <v>6.3651000000000302</v>
      </c>
      <c r="H302" s="20">
        <v>2940</v>
      </c>
      <c r="I302" s="20">
        <v>7</v>
      </c>
      <c r="J302" s="21">
        <v>0.63868055555555558</v>
      </c>
      <c r="K302" s="20">
        <f t="shared" si="9"/>
        <v>6.3454990200000241</v>
      </c>
    </row>
    <row r="303" spans="2:11" x14ac:dyDescent="0.15">
      <c r="B303" s="20">
        <v>2950</v>
      </c>
      <c r="C303" s="20">
        <v>11578</v>
      </c>
      <c r="D303" s="21">
        <v>0.71212962962962967</v>
      </c>
      <c r="E303" s="20">
        <f t="shared" si="8"/>
        <v>6.3867500000000303</v>
      </c>
      <c r="H303" s="20">
        <v>2950</v>
      </c>
      <c r="I303" s="20">
        <v>2</v>
      </c>
      <c r="J303" s="21">
        <v>0.63869212962962962</v>
      </c>
      <c r="K303" s="20">
        <f t="shared" si="9"/>
        <v>6.3670823500000244</v>
      </c>
    </row>
    <row r="304" spans="2:11" x14ac:dyDescent="0.15">
      <c r="B304" s="20">
        <v>2960</v>
      </c>
      <c r="C304" s="20">
        <v>11527</v>
      </c>
      <c r="D304" s="21">
        <v>0.71214120370370371</v>
      </c>
      <c r="E304" s="20">
        <f t="shared" si="8"/>
        <v>6.4084000000000305</v>
      </c>
      <c r="H304" s="20">
        <v>2960</v>
      </c>
      <c r="I304" s="20">
        <v>13</v>
      </c>
      <c r="J304" s="21">
        <v>0.63871527777777781</v>
      </c>
      <c r="K304" s="20">
        <f t="shared" si="9"/>
        <v>6.3886656800000248</v>
      </c>
    </row>
    <row r="305" spans="2:11" x14ac:dyDescent="0.15">
      <c r="B305" s="20">
        <v>2970</v>
      </c>
      <c r="C305" s="20">
        <v>11181</v>
      </c>
      <c r="D305" s="21">
        <v>0.71215277777777775</v>
      </c>
      <c r="E305" s="20">
        <f t="shared" si="8"/>
        <v>6.4300500000000307</v>
      </c>
      <c r="H305" s="20">
        <v>2970</v>
      </c>
      <c r="I305" s="20">
        <v>8</v>
      </c>
      <c r="J305" s="21">
        <v>0.63872685185185185</v>
      </c>
      <c r="K305" s="20">
        <f t="shared" si="9"/>
        <v>6.4102490100000251</v>
      </c>
    </row>
    <row r="306" spans="2:11" x14ac:dyDescent="0.15">
      <c r="B306" s="20">
        <v>2980</v>
      </c>
      <c r="C306" s="20">
        <v>11252</v>
      </c>
      <c r="D306" s="21">
        <v>0.71216435185185178</v>
      </c>
      <c r="E306" s="20">
        <f t="shared" si="8"/>
        <v>6.4517000000000309</v>
      </c>
      <c r="H306" s="20">
        <v>2980</v>
      </c>
      <c r="I306" s="20">
        <v>9</v>
      </c>
      <c r="J306" s="21">
        <v>0.638738425925926</v>
      </c>
      <c r="K306" s="20">
        <f t="shared" si="9"/>
        <v>6.4318323400000255</v>
      </c>
    </row>
    <row r="307" spans="2:11" x14ac:dyDescent="0.15">
      <c r="B307" s="20">
        <v>2990</v>
      </c>
      <c r="C307" s="20">
        <v>11173</v>
      </c>
      <c r="D307" s="21">
        <v>0.71218749999999997</v>
      </c>
      <c r="E307" s="20">
        <f t="shared" si="8"/>
        <v>6.473350000000031</v>
      </c>
      <c r="H307" s="20">
        <v>2990</v>
      </c>
      <c r="I307" s="20">
        <v>2</v>
      </c>
      <c r="J307" s="21">
        <v>0.63875000000000004</v>
      </c>
      <c r="K307" s="20">
        <f t="shared" si="9"/>
        <v>6.4534156700000258</v>
      </c>
    </row>
    <row r="308" spans="2:11" x14ac:dyDescent="0.15">
      <c r="B308" s="20">
        <v>3000</v>
      </c>
      <c r="C308" s="20">
        <v>10919</v>
      </c>
      <c r="D308" s="21">
        <v>0.71219907407407401</v>
      </c>
      <c r="E308" s="20">
        <f t="shared" si="8"/>
        <v>6.4950000000000312</v>
      </c>
      <c r="H308" s="20">
        <v>3000</v>
      </c>
      <c r="I308" s="20">
        <v>4</v>
      </c>
      <c r="J308" s="21">
        <v>0.63877314814814812</v>
      </c>
      <c r="K308" s="20">
        <f t="shared" si="9"/>
        <v>6.4749990000000262</v>
      </c>
    </row>
    <row r="309" spans="2:11" x14ac:dyDescent="0.15">
      <c r="B309" s="20">
        <v>3010</v>
      </c>
      <c r="C309" s="20">
        <v>11118</v>
      </c>
      <c r="D309" s="21">
        <v>0.71221064814814816</v>
      </c>
      <c r="E309" s="20">
        <f t="shared" si="8"/>
        <v>6.5166500000000314</v>
      </c>
      <c r="H309" s="20">
        <v>3010</v>
      </c>
      <c r="I309" s="20">
        <v>2</v>
      </c>
      <c r="J309" s="21">
        <v>0.63878472222222216</v>
      </c>
      <c r="K309" s="20">
        <f t="shared" si="9"/>
        <v>6.4965823300000265</v>
      </c>
    </row>
    <row r="310" spans="2:11" x14ac:dyDescent="0.15">
      <c r="B310" s="20">
        <v>3020</v>
      </c>
      <c r="C310" s="20">
        <v>10944</v>
      </c>
      <c r="D310" s="21">
        <v>0.71223379629629635</v>
      </c>
      <c r="E310" s="20">
        <f t="shared" si="8"/>
        <v>6.5383000000000315</v>
      </c>
      <c r="H310" s="20">
        <v>3020</v>
      </c>
      <c r="I310" s="20">
        <v>8</v>
      </c>
      <c r="J310" s="21">
        <v>0.63879629629629631</v>
      </c>
      <c r="K310" s="20">
        <f t="shared" si="9"/>
        <v>6.5181656600000268</v>
      </c>
    </row>
    <row r="311" spans="2:11" x14ac:dyDescent="0.15">
      <c r="B311" s="20">
        <v>3030</v>
      </c>
      <c r="C311" s="20">
        <v>11494</v>
      </c>
      <c r="D311" s="21">
        <v>0.71224537037037028</v>
      </c>
      <c r="E311" s="20">
        <f t="shared" si="8"/>
        <v>6.5599500000000317</v>
      </c>
      <c r="H311" s="20">
        <v>3030</v>
      </c>
      <c r="I311" s="20">
        <v>6</v>
      </c>
      <c r="J311" s="21">
        <v>0.6388194444444445</v>
      </c>
      <c r="K311" s="20">
        <f t="shared" si="9"/>
        <v>6.5397489900000272</v>
      </c>
    </row>
    <row r="312" spans="2:11" x14ac:dyDescent="0.15">
      <c r="B312" s="20">
        <v>3040</v>
      </c>
      <c r="C312" s="20">
        <v>11094</v>
      </c>
      <c r="D312" s="21">
        <v>0.71225694444444443</v>
      </c>
      <c r="E312" s="20">
        <f t="shared" si="8"/>
        <v>6.5816000000000319</v>
      </c>
      <c r="H312" s="20">
        <v>3040</v>
      </c>
      <c r="I312" s="20">
        <v>4</v>
      </c>
      <c r="J312" s="21">
        <v>0.63883101851851853</v>
      </c>
      <c r="K312" s="20">
        <f t="shared" si="9"/>
        <v>6.5613323200000275</v>
      </c>
    </row>
    <row r="313" spans="2:11" x14ac:dyDescent="0.15">
      <c r="B313" s="20">
        <v>3050</v>
      </c>
      <c r="C313" s="20">
        <v>11335</v>
      </c>
      <c r="D313" s="21">
        <v>0.71228009259259262</v>
      </c>
      <c r="E313" s="20">
        <f t="shared" si="8"/>
        <v>6.603250000000032</v>
      </c>
      <c r="H313" s="20">
        <v>3050</v>
      </c>
      <c r="I313" s="20">
        <v>7</v>
      </c>
      <c r="J313" s="21">
        <v>0.63884259259259257</v>
      </c>
      <c r="K313" s="20">
        <f t="shared" si="9"/>
        <v>6.5829156500000279</v>
      </c>
    </row>
    <row r="314" spans="2:11" x14ac:dyDescent="0.15">
      <c r="B314" s="20">
        <v>3060</v>
      </c>
      <c r="C314" s="20">
        <v>11110</v>
      </c>
      <c r="D314" s="21">
        <v>0.71229166666666666</v>
      </c>
      <c r="E314" s="20">
        <f t="shared" si="8"/>
        <v>6.6249000000000322</v>
      </c>
      <c r="H314" s="20">
        <v>3060</v>
      </c>
      <c r="I314" s="20">
        <v>8</v>
      </c>
      <c r="J314" s="21">
        <v>0.63886574074074076</v>
      </c>
      <c r="K314" s="20">
        <f t="shared" si="9"/>
        <v>6.6044989800000282</v>
      </c>
    </row>
    <row r="315" spans="2:11" x14ac:dyDescent="0.15">
      <c r="B315" s="20">
        <v>3070</v>
      </c>
      <c r="C315" s="20">
        <v>11118</v>
      </c>
      <c r="D315" s="21">
        <v>0.7123032407407407</v>
      </c>
      <c r="E315" s="20">
        <f t="shared" si="8"/>
        <v>6.6465500000000324</v>
      </c>
      <c r="H315" s="20">
        <v>3070</v>
      </c>
      <c r="I315" s="20">
        <v>2</v>
      </c>
      <c r="J315" s="21">
        <v>0.6388773148148148</v>
      </c>
      <c r="K315" s="20">
        <f t="shared" si="9"/>
        <v>6.6260823100000286</v>
      </c>
    </row>
    <row r="316" spans="2:11" x14ac:dyDescent="0.15">
      <c r="B316" s="20">
        <v>3080</v>
      </c>
      <c r="C316" s="20">
        <v>11316</v>
      </c>
      <c r="D316" s="21">
        <v>0.71231481481481485</v>
      </c>
      <c r="E316" s="20">
        <f t="shared" si="8"/>
        <v>6.6682000000000325</v>
      </c>
      <c r="H316" s="20">
        <v>3080</v>
      </c>
      <c r="I316" s="20">
        <v>13</v>
      </c>
      <c r="J316" s="21">
        <v>0.63888888888888895</v>
      </c>
      <c r="K316" s="20">
        <f t="shared" si="9"/>
        <v>6.6476656400000289</v>
      </c>
    </row>
    <row r="317" spans="2:11" x14ac:dyDescent="0.15">
      <c r="B317" s="20">
        <v>3090</v>
      </c>
      <c r="C317" s="20">
        <v>11217</v>
      </c>
      <c r="D317" s="21">
        <v>0.71233796296296292</v>
      </c>
      <c r="E317" s="20">
        <f t="shared" si="8"/>
        <v>6.6898500000000327</v>
      </c>
      <c r="H317" s="20">
        <v>3090</v>
      </c>
      <c r="I317" s="20">
        <v>10</v>
      </c>
      <c r="J317" s="21">
        <v>0.63890046296296299</v>
      </c>
      <c r="K317" s="20">
        <f t="shared" si="9"/>
        <v>6.6692489700000293</v>
      </c>
    </row>
    <row r="318" spans="2:11" x14ac:dyDescent="0.15">
      <c r="B318" s="20">
        <v>3100</v>
      </c>
      <c r="C318" s="20">
        <v>10706</v>
      </c>
      <c r="D318" s="21">
        <v>0.71234953703703707</v>
      </c>
      <c r="E318" s="20">
        <f t="shared" si="8"/>
        <v>6.7115000000000329</v>
      </c>
      <c r="H318" s="20">
        <v>3100</v>
      </c>
      <c r="I318" s="20">
        <v>12</v>
      </c>
      <c r="J318" s="21">
        <v>0.63892361111111107</v>
      </c>
      <c r="K318" s="20">
        <f t="shared" si="9"/>
        <v>6.6908323000000296</v>
      </c>
    </row>
    <row r="319" spans="2:11" x14ac:dyDescent="0.15">
      <c r="B319" s="20">
        <v>3110</v>
      </c>
      <c r="C319" s="20">
        <v>10993</v>
      </c>
      <c r="D319" s="21">
        <v>0.71236111111111111</v>
      </c>
      <c r="E319" s="20">
        <f t="shared" si="8"/>
        <v>6.7331500000000331</v>
      </c>
      <c r="H319" s="20">
        <v>3110</v>
      </c>
      <c r="I319" s="20">
        <v>9</v>
      </c>
      <c r="J319" s="21">
        <v>0.63893518518518522</v>
      </c>
      <c r="K319" s="20">
        <f t="shared" si="9"/>
        <v>6.7124156300000299</v>
      </c>
    </row>
    <row r="320" spans="2:11" x14ac:dyDescent="0.15">
      <c r="B320" s="20">
        <v>3120</v>
      </c>
      <c r="C320" s="20">
        <v>11045</v>
      </c>
      <c r="D320" s="21">
        <v>0.71238425925925919</v>
      </c>
      <c r="E320" s="20">
        <f t="shared" si="8"/>
        <v>6.7548000000000332</v>
      </c>
      <c r="H320" s="20">
        <v>3120</v>
      </c>
      <c r="I320" s="20">
        <v>5</v>
      </c>
      <c r="J320" s="21">
        <v>0.63894675925925926</v>
      </c>
      <c r="K320" s="20">
        <f t="shared" si="9"/>
        <v>6.7339989600000303</v>
      </c>
    </row>
    <row r="321" spans="2:11" x14ac:dyDescent="0.15">
      <c r="B321" s="20">
        <v>3130</v>
      </c>
      <c r="C321" s="20">
        <v>11346</v>
      </c>
      <c r="D321" s="21">
        <v>0.71239583333333334</v>
      </c>
      <c r="E321" s="20">
        <f t="shared" si="8"/>
        <v>6.7764500000000334</v>
      </c>
      <c r="H321" s="20">
        <v>3130</v>
      </c>
      <c r="I321" s="20">
        <v>0</v>
      </c>
      <c r="J321" s="21">
        <v>0.63896990740740744</v>
      </c>
      <c r="K321" s="20">
        <f t="shared" si="9"/>
        <v>6.7555822900000306</v>
      </c>
    </row>
    <row r="322" spans="2:11" x14ac:dyDescent="0.15">
      <c r="B322" s="20">
        <v>3140</v>
      </c>
      <c r="C322" s="20">
        <v>10920</v>
      </c>
      <c r="D322" s="21">
        <v>0.71240740740740749</v>
      </c>
      <c r="E322" s="20">
        <f t="shared" si="8"/>
        <v>6.7981000000000336</v>
      </c>
      <c r="H322" s="20">
        <v>3140</v>
      </c>
      <c r="I322" s="20">
        <v>12</v>
      </c>
      <c r="J322" s="21">
        <v>0.63898148148148148</v>
      </c>
      <c r="K322" s="20">
        <f t="shared" si="9"/>
        <v>6.777165620000031</v>
      </c>
    </row>
    <row r="323" spans="2:11" x14ac:dyDescent="0.15">
      <c r="B323" s="20">
        <v>3150</v>
      </c>
      <c r="C323" s="20">
        <v>10965</v>
      </c>
      <c r="D323" s="21">
        <v>0.71243055555555557</v>
      </c>
      <c r="E323" s="20">
        <f t="shared" si="8"/>
        <v>6.8197500000000337</v>
      </c>
      <c r="H323" s="20">
        <v>3150</v>
      </c>
      <c r="I323" s="20">
        <v>12</v>
      </c>
      <c r="J323" s="21">
        <v>0.63899305555555552</v>
      </c>
      <c r="K323" s="20">
        <f t="shared" si="9"/>
        <v>6.7987489500000313</v>
      </c>
    </row>
    <row r="324" spans="2:11" x14ac:dyDescent="0.15">
      <c r="B324" s="20">
        <v>3160</v>
      </c>
      <c r="C324" s="20">
        <v>10542</v>
      </c>
      <c r="D324" s="21">
        <v>0.71244212962962961</v>
      </c>
      <c r="E324" s="20">
        <f t="shared" si="8"/>
        <v>6.8414000000000339</v>
      </c>
      <c r="H324" s="20">
        <v>3160</v>
      </c>
      <c r="I324" s="20">
        <v>2</v>
      </c>
      <c r="J324" s="21">
        <v>0.63900462962962956</v>
      </c>
      <c r="K324" s="20">
        <f t="shared" si="9"/>
        <v>6.8203322800000317</v>
      </c>
    </row>
    <row r="325" spans="2:11" x14ac:dyDescent="0.15">
      <c r="B325" s="20">
        <v>3170</v>
      </c>
      <c r="C325" s="20">
        <v>11322</v>
      </c>
      <c r="D325" s="21">
        <v>0.71245370370370376</v>
      </c>
      <c r="E325" s="20">
        <f t="shared" si="8"/>
        <v>6.8630500000000341</v>
      </c>
      <c r="H325" s="20">
        <v>3170</v>
      </c>
      <c r="I325" s="20">
        <v>5</v>
      </c>
      <c r="J325" s="21">
        <v>0.63902777777777775</v>
      </c>
      <c r="K325" s="20">
        <f t="shared" si="9"/>
        <v>6.841915610000032</v>
      </c>
    </row>
    <row r="326" spans="2:11" x14ac:dyDescent="0.15">
      <c r="B326" s="20">
        <v>3180</v>
      </c>
      <c r="C326" s="20">
        <v>11003</v>
      </c>
      <c r="D326" s="21">
        <v>0.71246527777777768</v>
      </c>
      <c r="E326" s="20">
        <f t="shared" si="8"/>
        <v>6.8847000000000342</v>
      </c>
      <c r="H326" s="20">
        <v>3180</v>
      </c>
      <c r="I326" s="20">
        <v>16</v>
      </c>
      <c r="J326" s="21">
        <v>0.6390393518518519</v>
      </c>
      <c r="K326" s="20">
        <f t="shared" si="9"/>
        <v>6.8634989400000324</v>
      </c>
    </row>
    <row r="327" spans="2:11" x14ac:dyDescent="0.15">
      <c r="B327" s="20">
        <v>3190</v>
      </c>
      <c r="C327" s="20">
        <v>11315</v>
      </c>
      <c r="D327" s="21">
        <v>0.71248842592592598</v>
      </c>
      <c r="E327" s="20">
        <f t="shared" si="8"/>
        <v>6.9063500000000344</v>
      </c>
      <c r="H327" s="20">
        <v>3190</v>
      </c>
      <c r="I327" s="20">
        <v>8</v>
      </c>
      <c r="J327" s="21">
        <v>0.63905092592592594</v>
      </c>
      <c r="K327" s="20">
        <f t="shared" si="9"/>
        <v>6.8850822700000327</v>
      </c>
    </row>
    <row r="328" spans="2:11" x14ac:dyDescent="0.15">
      <c r="B328" s="20">
        <v>3200</v>
      </c>
      <c r="C328" s="20">
        <v>11098</v>
      </c>
      <c r="D328" s="21">
        <v>0.71250000000000002</v>
      </c>
      <c r="E328" s="20">
        <f t="shared" si="8"/>
        <v>6.9280000000000346</v>
      </c>
      <c r="H328" s="20">
        <v>3200</v>
      </c>
      <c r="I328" s="20">
        <v>9</v>
      </c>
      <c r="J328" s="21">
        <v>0.63907407407407402</v>
      </c>
      <c r="K328" s="20">
        <f t="shared" si="9"/>
        <v>6.906665600000033</v>
      </c>
    </row>
    <row r="329" spans="2:11" x14ac:dyDescent="0.15">
      <c r="B329" s="20">
        <v>3210</v>
      </c>
      <c r="C329" s="20">
        <v>11213</v>
      </c>
      <c r="D329" s="21">
        <v>0.71251157407407406</v>
      </c>
      <c r="E329" s="20">
        <f t="shared" si="8"/>
        <v>6.9496500000000347</v>
      </c>
      <c r="H329" s="20">
        <v>3210</v>
      </c>
      <c r="I329" s="20">
        <v>4</v>
      </c>
      <c r="J329" s="21">
        <v>0.63908564814814817</v>
      </c>
      <c r="K329" s="20">
        <f t="shared" si="9"/>
        <v>6.9282489300000334</v>
      </c>
    </row>
    <row r="330" spans="2:11" x14ac:dyDescent="0.15">
      <c r="B330" s="20">
        <v>3220</v>
      </c>
      <c r="C330" s="20">
        <v>11107</v>
      </c>
      <c r="D330" s="21">
        <v>0.71253472222222225</v>
      </c>
      <c r="E330" s="20">
        <f t="shared" ref="E330:E393" si="10">E329+21.65/1000</f>
        <v>6.9713000000000349</v>
      </c>
      <c r="H330" s="20">
        <v>3220</v>
      </c>
      <c r="I330" s="20">
        <v>2</v>
      </c>
      <c r="J330" s="21">
        <v>0.63909722222222221</v>
      </c>
      <c r="K330" s="20">
        <f t="shared" ref="K330:K393" si="11">K329+21.58333/1000</f>
        <v>6.9498322600000337</v>
      </c>
    </row>
    <row r="331" spans="2:11" x14ac:dyDescent="0.15">
      <c r="B331" s="20">
        <v>3230</v>
      </c>
      <c r="C331" s="20">
        <v>11118</v>
      </c>
      <c r="D331" s="21">
        <v>0.7125462962962964</v>
      </c>
      <c r="E331" s="20">
        <f t="shared" si="10"/>
        <v>6.9929500000000351</v>
      </c>
      <c r="H331" s="20">
        <v>3230</v>
      </c>
      <c r="I331" s="20">
        <v>6</v>
      </c>
      <c r="J331" s="21">
        <v>0.63912037037037039</v>
      </c>
      <c r="K331" s="20">
        <f t="shared" si="11"/>
        <v>6.9714155900000341</v>
      </c>
    </row>
    <row r="332" spans="2:11" x14ac:dyDescent="0.15">
      <c r="B332" s="20">
        <v>3240</v>
      </c>
      <c r="C332" s="20">
        <v>11365</v>
      </c>
      <c r="D332" s="21">
        <v>0.71255787037037033</v>
      </c>
      <c r="E332" s="20">
        <f t="shared" si="10"/>
        <v>7.0146000000000353</v>
      </c>
      <c r="H332" s="20">
        <v>3240</v>
      </c>
      <c r="I332" s="20">
        <v>4</v>
      </c>
      <c r="J332" s="21">
        <v>0.63913194444444443</v>
      </c>
      <c r="K332" s="20">
        <f t="shared" si="11"/>
        <v>6.9929989200000344</v>
      </c>
    </row>
    <row r="333" spans="2:11" x14ac:dyDescent="0.15">
      <c r="B333" s="20">
        <v>3250</v>
      </c>
      <c r="C333" s="20">
        <v>10885</v>
      </c>
      <c r="D333" s="21">
        <v>0.71258101851851852</v>
      </c>
      <c r="E333" s="20">
        <f t="shared" si="10"/>
        <v>7.0362500000000354</v>
      </c>
      <c r="H333" s="20">
        <v>3250</v>
      </c>
      <c r="I333" s="20">
        <v>6</v>
      </c>
      <c r="J333" s="21">
        <v>0.63914351851851847</v>
      </c>
      <c r="K333" s="20">
        <f t="shared" si="11"/>
        <v>7.0145822500000348</v>
      </c>
    </row>
    <row r="334" spans="2:11" x14ac:dyDescent="0.15">
      <c r="B334" s="20">
        <v>3260</v>
      </c>
      <c r="C334" s="20">
        <v>11258</v>
      </c>
      <c r="D334" s="21">
        <v>0.71259259259259267</v>
      </c>
      <c r="E334" s="20">
        <f t="shared" si="10"/>
        <v>7.0579000000000356</v>
      </c>
      <c r="H334" s="20">
        <v>3260</v>
      </c>
      <c r="I334" s="20">
        <v>6</v>
      </c>
      <c r="J334" s="21">
        <v>0.63915509259259262</v>
      </c>
      <c r="K334" s="20">
        <f t="shared" si="11"/>
        <v>7.0361655800000351</v>
      </c>
    </row>
    <row r="335" spans="2:11" x14ac:dyDescent="0.15">
      <c r="B335" s="20">
        <v>3270</v>
      </c>
      <c r="C335" s="20">
        <v>11503</v>
      </c>
      <c r="D335" s="21">
        <v>0.71260416666666659</v>
      </c>
      <c r="E335" s="20">
        <f t="shared" si="10"/>
        <v>7.0795500000000358</v>
      </c>
      <c r="H335" s="20">
        <v>3270</v>
      </c>
      <c r="I335" s="20">
        <v>13</v>
      </c>
      <c r="J335" s="21">
        <v>0.63917824074074081</v>
      </c>
      <c r="K335" s="20">
        <f t="shared" si="11"/>
        <v>7.0577489100000355</v>
      </c>
    </row>
    <row r="336" spans="2:11" x14ac:dyDescent="0.15">
      <c r="B336" s="20">
        <v>3280</v>
      </c>
      <c r="C336" s="20">
        <v>11196</v>
      </c>
      <c r="D336" s="21">
        <v>0.71261574074074074</v>
      </c>
      <c r="E336" s="20">
        <f t="shared" si="10"/>
        <v>7.1012000000000359</v>
      </c>
      <c r="H336" s="20">
        <v>3280</v>
      </c>
      <c r="I336" s="20">
        <v>5</v>
      </c>
      <c r="J336" s="21">
        <v>0.63918981481481485</v>
      </c>
      <c r="K336" s="20">
        <f t="shared" si="11"/>
        <v>7.0793322400000358</v>
      </c>
    </row>
    <row r="337" spans="2:11" x14ac:dyDescent="0.15">
      <c r="B337" s="20">
        <v>3290</v>
      </c>
      <c r="C337" s="20">
        <v>11306</v>
      </c>
      <c r="D337" s="21">
        <v>0.71263888888888882</v>
      </c>
      <c r="E337" s="20">
        <f t="shared" si="10"/>
        <v>7.1228500000000361</v>
      </c>
      <c r="H337" s="20">
        <v>3290</v>
      </c>
      <c r="I337" s="20">
        <v>10</v>
      </c>
      <c r="J337" s="21">
        <v>0.63920138888888889</v>
      </c>
      <c r="K337" s="20">
        <f t="shared" si="11"/>
        <v>7.1009155700000361</v>
      </c>
    </row>
    <row r="338" spans="2:11" x14ac:dyDescent="0.15">
      <c r="B338" s="20">
        <v>3300</v>
      </c>
      <c r="C338" s="20">
        <v>11068</v>
      </c>
      <c r="D338" s="21">
        <v>0.71265046296296297</v>
      </c>
      <c r="E338" s="20">
        <f t="shared" si="10"/>
        <v>7.1445000000000363</v>
      </c>
      <c r="H338" s="20">
        <v>3300</v>
      </c>
      <c r="I338" s="20">
        <v>3</v>
      </c>
      <c r="J338" s="21">
        <v>0.63922453703703697</v>
      </c>
      <c r="K338" s="20">
        <f t="shared" si="11"/>
        <v>7.1224989000000365</v>
      </c>
    </row>
    <row r="339" spans="2:11" x14ac:dyDescent="0.15">
      <c r="B339" s="20">
        <v>3310</v>
      </c>
      <c r="C339" s="20">
        <v>11203</v>
      </c>
      <c r="D339" s="21">
        <v>0.71266203703703701</v>
      </c>
      <c r="E339" s="20">
        <f t="shared" si="10"/>
        <v>7.1661500000000364</v>
      </c>
      <c r="H339" s="20">
        <v>3310</v>
      </c>
      <c r="I339" s="20">
        <v>15</v>
      </c>
      <c r="J339" s="21">
        <v>0.63923611111111112</v>
      </c>
      <c r="K339" s="20">
        <f t="shared" si="11"/>
        <v>7.1440822300000368</v>
      </c>
    </row>
    <row r="340" spans="2:11" x14ac:dyDescent="0.15">
      <c r="B340" s="20">
        <v>3320</v>
      </c>
      <c r="C340" s="20">
        <v>11369</v>
      </c>
      <c r="D340" s="21">
        <v>0.71268518518518509</v>
      </c>
      <c r="E340" s="20">
        <f t="shared" si="10"/>
        <v>7.1878000000000366</v>
      </c>
      <c r="H340" s="20">
        <v>3320</v>
      </c>
      <c r="I340" s="20">
        <v>6</v>
      </c>
      <c r="J340" s="21">
        <v>0.63924768518518515</v>
      </c>
      <c r="K340" s="20">
        <f t="shared" si="11"/>
        <v>7.1656655600000372</v>
      </c>
    </row>
    <row r="341" spans="2:11" x14ac:dyDescent="0.15">
      <c r="B341" s="20">
        <v>3330</v>
      </c>
      <c r="C341" s="20">
        <v>11334</v>
      </c>
      <c r="D341" s="21">
        <v>0.71269675925925924</v>
      </c>
      <c r="E341" s="20">
        <f t="shared" si="10"/>
        <v>7.2094500000000368</v>
      </c>
      <c r="H341" s="20">
        <v>3330</v>
      </c>
      <c r="I341" s="20">
        <v>4</v>
      </c>
      <c r="J341" s="21">
        <v>0.6392592592592593</v>
      </c>
      <c r="K341" s="20">
        <f t="shared" si="11"/>
        <v>7.1872488900000375</v>
      </c>
    </row>
    <row r="342" spans="2:11" x14ac:dyDescent="0.15">
      <c r="B342" s="20">
        <v>3340</v>
      </c>
      <c r="C342" s="20">
        <v>11362</v>
      </c>
      <c r="D342" s="21">
        <v>0.71270833333333339</v>
      </c>
      <c r="E342" s="20">
        <f t="shared" si="10"/>
        <v>7.2311000000000369</v>
      </c>
      <c r="H342" s="20">
        <v>3340</v>
      </c>
      <c r="I342" s="20">
        <v>11</v>
      </c>
      <c r="J342" s="21">
        <v>0.63928240740740738</v>
      </c>
      <c r="K342" s="20">
        <f t="shared" si="11"/>
        <v>7.2088322200000379</v>
      </c>
    </row>
    <row r="343" spans="2:11" x14ac:dyDescent="0.15">
      <c r="B343" s="20">
        <v>3350</v>
      </c>
      <c r="C343" s="20">
        <v>11076</v>
      </c>
      <c r="D343" s="21">
        <v>0.71271990740740743</v>
      </c>
      <c r="E343" s="20">
        <f t="shared" si="10"/>
        <v>7.2527500000000371</v>
      </c>
      <c r="H343" s="20">
        <v>3350</v>
      </c>
      <c r="I343" s="20">
        <v>4</v>
      </c>
      <c r="J343" s="21">
        <v>0.63929398148148142</v>
      </c>
      <c r="K343" s="20">
        <f t="shared" si="11"/>
        <v>7.2304155500000382</v>
      </c>
    </row>
    <row r="344" spans="2:11" x14ac:dyDescent="0.15">
      <c r="B344" s="20">
        <v>3360</v>
      </c>
      <c r="C344" s="20">
        <v>11316</v>
      </c>
      <c r="D344" s="21">
        <v>0.7127430555555555</v>
      </c>
      <c r="E344" s="20">
        <f t="shared" si="10"/>
        <v>7.2744000000000373</v>
      </c>
      <c r="H344" s="20">
        <v>3360</v>
      </c>
      <c r="I344" s="20">
        <v>9</v>
      </c>
      <c r="J344" s="21">
        <v>0.63930555555555557</v>
      </c>
      <c r="K344" s="20">
        <f t="shared" si="11"/>
        <v>7.2519988800000386</v>
      </c>
    </row>
    <row r="345" spans="2:11" x14ac:dyDescent="0.15">
      <c r="B345" s="20">
        <v>3370</v>
      </c>
      <c r="C345" s="20">
        <v>10501</v>
      </c>
      <c r="D345" s="21">
        <v>0.71275462962962965</v>
      </c>
      <c r="E345" s="20">
        <f t="shared" si="10"/>
        <v>7.2960500000000374</v>
      </c>
      <c r="H345" s="20">
        <v>3370</v>
      </c>
      <c r="I345" s="20">
        <v>6</v>
      </c>
      <c r="J345" s="21">
        <v>0.63932870370370376</v>
      </c>
      <c r="K345" s="20">
        <f t="shared" si="11"/>
        <v>7.2735822100000389</v>
      </c>
    </row>
    <row r="346" spans="2:11" x14ac:dyDescent="0.15">
      <c r="B346" s="20">
        <v>3380</v>
      </c>
      <c r="C346" s="20">
        <v>11110</v>
      </c>
      <c r="D346" s="21">
        <v>0.7127662037037038</v>
      </c>
      <c r="E346" s="20">
        <f t="shared" si="10"/>
        <v>7.3177000000000376</v>
      </c>
      <c r="H346" s="20">
        <v>3380</v>
      </c>
      <c r="I346" s="20">
        <v>20</v>
      </c>
      <c r="J346" s="21">
        <v>0.6393402777777778</v>
      </c>
      <c r="K346" s="20">
        <f t="shared" si="11"/>
        <v>7.2951655400000393</v>
      </c>
    </row>
    <row r="347" spans="2:11" x14ac:dyDescent="0.15">
      <c r="B347" s="20">
        <v>3390</v>
      </c>
      <c r="C347" s="20">
        <v>11172</v>
      </c>
      <c r="D347" s="21">
        <v>0.71278935185185188</v>
      </c>
      <c r="E347" s="20">
        <f t="shared" si="10"/>
        <v>7.3393500000000378</v>
      </c>
      <c r="H347" s="20">
        <v>3390</v>
      </c>
      <c r="I347" s="20">
        <v>9</v>
      </c>
      <c r="J347" s="21">
        <v>0.63935185185185184</v>
      </c>
      <c r="K347" s="20">
        <f t="shared" si="11"/>
        <v>7.3167488700000396</v>
      </c>
    </row>
    <row r="348" spans="2:11" x14ac:dyDescent="0.15">
      <c r="B348" s="20">
        <v>3400</v>
      </c>
      <c r="C348" s="20">
        <v>11449</v>
      </c>
      <c r="D348" s="21">
        <v>0.71280092592592592</v>
      </c>
      <c r="E348" s="20">
        <f t="shared" si="10"/>
        <v>7.361000000000038</v>
      </c>
      <c r="H348" s="20">
        <v>3400</v>
      </c>
      <c r="I348" s="20">
        <v>6</v>
      </c>
      <c r="J348" s="21">
        <v>0.63937500000000003</v>
      </c>
      <c r="K348" s="20">
        <f t="shared" si="11"/>
        <v>7.3383322000000399</v>
      </c>
    </row>
    <row r="349" spans="2:11" x14ac:dyDescent="0.15">
      <c r="B349" s="20">
        <v>3410</v>
      </c>
      <c r="C349" s="20">
        <v>11715</v>
      </c>
      <c r="D349" s="21">
        <v>0.71281249999999996</v>
      </c>
      <c r="E349" s="20">
        <f t="shared" si="10"/>
        <v>7.3826500000000381</v>
      </c>
      <c r="H349" s="20">
        <v>3410</v>
      </c>
      <c r="I349" s="20">
        <v>6</v>
      </c>
      <c r="J349" s="21">
        <v>0.63938657407407407</v>
      </c>
      <c r="K349" s="20">
        <f t="shared" si="11"/>
        <v>7.3599155300000403</v>
      </c>
    </row>
    <row r="350" spans="2:11" x14ac:dyDescent="0.15">
      <c r="B350" s="20">
        <v>3420</v>
      </c>
      <c r="C350" s="20">
        <v>11181</v>
      </c>
      <c r="D350" s="21">
        <v>0.712824074074074</v>
      </c>
      <c r="E350" s="20">
        <f t="shared" si="10"/>
        <v>7.4043000000000383</v>
      </c>
      <c r="H350" s="20">
        <v>3420</v>
      </c>
      <c r="I350" s="20">
        <v>8</v>
      </c>
      <c r="J350" s="21">
        <v>0.63939814814814822</v>
      </c>
      <c r="K350" s="20">
        <f t="shared" si="11"/>
        <v>7.3814988600000406</v>
      </c>
    </row>
    <row r="351" spans="2:11" x14ac:dyDescent="0.15">
      <c r="B351" s="20">
        <v>3430</v>
      </c>
      <c r="C351" s="20">
        <v>11054</v>
      </c>
      <c r="D351" s="21">
        <v>0.7128472222222223</v>
      </c>
      <c r="E351" s="20">
        <f t="shared" si="10"/>
        <v>7.4259500000000385</v>
      </c>
      <c r="H351" s="20">
        <v>3430</v>
      </c>
      <c r="I351" s="20">
        <v>8</v>
      </c>
      <c r="J351" s="21">
        <v>0.63940972222222225</v>
      </c>
      <c r="K351" s="20">
        <f t="shared" si="11"/>
        <v>7.403082190000041</v>
      </c>
    </row>
    <row r="352" spans="2:11" x14ac:dyDescent="0.15">
      <c r="B352" s="20">
        <v>3440</v>
      </c>
      <c r="C352" s="20">
        <v>11434</v>
      </c>
      <c r="D352" s="21">
        <v>0.71285879629629623</v>
      </c>
      <c r="E352" s="20">
        <f t="shared" si="10"/>
        <v>7.4476000000000386</v>
      </c>
      <c r="H352" s="20">
        <v>3440</v>
      </c>
      <c r="I352" s="20">
        <v>8</v>
      </c>
      <c r="J352" s="21">
        <v>0.63943287037037033</v>
      </c>
      <c r="K352" s="20">
        <f t="shared" si="11"/>
        <v>7.4246655200000413</v>
      </c>
    </row>
    <row r="353" spans="2:11" x14ac:dyDescent="0.15">
      <c r="B353" s="20">
        <v>3450</v>
      </c>
      <c r="C353" s="20">
        <v>11342</v>
      </c>
      <c r="D353" s="21">
        <v>0.71287037037037038</v>
      </c>
      <c r="E353" s="20">
        <f t="shared" si="10"/>
        <v>7.4692500000000388</v>
      </c>
      <c r="H353" s="20">
        <v>3450</v>
      </c>
      <c r="I353" s="20">
        <v>13</v>
      </c>
      <c r="J353" s="21">
        <v>0.63944444444444448</v>
      </c>
      <c r="K353" s="20">
        <f t="shared" si="11"/>
        <v>7.4462488500000417</v>
      </c>
    </row>
    <row r="354" spans="2:11" x14ac:dyDescent="0.15">
      <c r="B354" s="20">
        <v>3460</v>
      </c>
      <c r="C354" s="20">
        <v>11614</v>
      </c>
      <c r="D354" s="21">
        <v>0.71289351851851857</v>
      </c>
      <c r="E354" s="20">
        <f t="shared" si="10"/>
        <v>7.490900000000039</v>
      </c>
      <c r="H354" s="20">
        <v>3460</v>
      </c>
      <c r="I354" s="20">
        <v>4</v>
      </c>
      <c r="J354" s="21">
        <v>0.63945601851851852</v>
      </c>
      <c r="K354" s="20">
        <f t="shared" si="11"/>
        <v>7.467832180000042</v>
      </c>
    </row>
    <row r="355" spans="2:11" x14ac:dyDescent="0.15">
      <c r="B355" s="20">
        <v>3470</v>
      </c>
      <c r="C355" s="20">
        <v>11629</v>
      </c>
      <c r="D355" s="21">
        <v>0.71290509259259249</v>
      </c>
      <c r="E355" s="20">
        <f t="shared" si="10"/>
        <v>7.5125500000000391</v>
      </c>
      <c r="H355" s="20">
        <v>3470</v>
      </c>
      <c r="I355" s="20">
        <v>9</v>
      </c>
      <c r="J355" s="21">
        <v>0.63947916666666671</v>
      </c>
      <c r="K355" s="20">
        <f t="shared" si="11"/>
        <v>7.4894155100000424</v>
      </c>
    </row>
    <row r="356" spans="2:11" x14ac:dyDescent="0.15">
      <c r="B356" s="20">
        <v>3480</v>
      </c>
      <c r="C356" s="20">
        <v>11410</v>
      </c>
      <c r="D356" s="21">
        <v>0.71291666666666664</v>
      </c>
      <c r="E356" s="20">
        <f t="shared" si="10"/>
        <v>7.5342000000000393</v>
      </c>
      <c r="H356" s="20">
        <v>3480</v>
      </c>
      <c r="I356" s="20">
        <v>10</v>
      </c>
      <c r="J356" s="21">
        <v>0.63949074074074075</v>
      </c>
      <c r="K356" s="20">
        <f t="shared" si="11"/>
        <v>7.5109988400000427</v>
      </c>
    </row>
    <row r="357" spans="2:11" x14ac:dyDescent="0.15">
      <c r="B357" s="20">
        <v>3490</v>
      </c>
      <c r="C357" s="20">
        <v>11235</v>
      </c>
      <c r="D357" s="21">
        <v>0.71293981481481483</v>
      </c>
      <c r="E357" s="20">
        <f t="shared" si="10"/>
        <v>7.5558500000000395</v>
      </c>
      <c r="H357" s="20">
        <v>3490</v>
      </c>
      <c r="I357" s="20">
        <v>8</v>
      </c>
      <c r="J357" s="21">
        <v>0.63950231481481479</v>
      </c>
      <c r="K357" s="20">
        <f t="shared" si="11"/>
        <v>7.532582170000043</v>
      </c>
    </row>
    <row r="358" spans="2:11" x14ac:dyDescent="0.15">
      <c r="B358" s="20">
        <v>3500</v>
      </c>
      <c r="C358" s="20">
        <v>11361</v>
      </c>
      <c r="D358" s="21">
        <v>0.71295138888888887</v>
      </c>
      <c r="E358" s="20">
        <f t="shared" si="10"/>
        <v>7.5775000000000396</v>
      </c>
      <c r="H358" s="20">
        <v>3500</v>
      </c>
      <c r="I358" s="20">
        <v>13</v>
      </c>
      <c r="J358" s="21">
        <v>0.63952546296296298</v>
      </c>
      <c r="K358" s="20">
        <f t="shared" si="11"/>
        <v>7.5541655000000434</v>
      </c>
    </row>
    <row r="359" spans="2:11" x14ac:dyDescent="0.15">
      <c r="B359" s="20">
        <v>3510</v>
      </c>
      <c r="C359" s="20">
        <v>11148</v>
      </c>
      <c r="D359" s="21">
        <v>0.71296296296296291</v>
      </c>
      <c r="E359" s="20">
        <f t="shared" si="10"/>
        <v>7.5991500000000398</v>
      </c>
      <c r="H359" s="20">
        <v>3510</v>
      </c>
      <c r="I359" s="20">
        <v>9</v>
      </c>
      <c r="J359" s="21">
        <v>0.63953703703703701</v>
      </c>
      <c r="K359" s="20">
        <f t="shared" si="11"/>
        <v>7.5757488300000437</v>
      </c>
    </row>
    <row r="360" spans="2:11" x14ac:dyDescent="0.15">
      <c r="B360" s="20">
        <v>3520</v>
      </c>
      <c r="C360" s="20">
        <v>11387</v>
      </c>
      <c r="D360" s="21">
        <v>0.71297453703703706</v>
      </c>
      <c r="E360" s="20">
        <f t="shared" si="10"/>
        <v>7.62080000000004</v>
      </c>
      <c r="H360" s="20">
        <v>3520</v>
      </c>
      <c r="I360" s="20">
        <v>26</v>
      </c>
      <c r="J360" s="21">
        <v>0.63954861111111116</v>
      </c>
      <c r="K360" s="20">
        <f t="shared" si="11"/>
        <v>7.5973321600000441</v>
      </c>
    </row>
    <row r="361" spans="2:11" x14ac:dyDescent="0.15">
      <c r="B361" s="20">
        <v>3530</v>
      </c>
      <c r="C361" s="20">
        <v>11260</v>
      </c>
      <c r="D361" s="21">
        <v>0.71299768518518514</v>
      </c>
      <c r="E361" s="20">
        <f t="shared" si="10"/>
        <v>7.6424500000000402</v>
      </c>
      <c r="H361" s="20">
        <v>3530</v>
      </c>
      <c r="I361" s="20">
        <v>4</v>
      </c>
      <c r="J361" s="21">
        <v>0.63957175925925924</v>
      </c>
      <c r="K361" s="20">
        <f t="shared" si="11"/>
        <v>7.6189154900000444</v>
      </c>
    </row>
    <row r="362" spans="2:11" x14ac:dyDescent="0.15">
      <c r="B362" s="20">
        <v>3540</v>
      </c>
      <c r="C362" s="20">
        <v>11206</v>
      </c>
      <c r="D362" s="21">
        <v>0.71300925925925929</v>
      </c>
      <c r="E362" s="20">
        <f t="shared" si="10"/>
        <v>7.6641000000000403</v>
      </c>
      <c r="H362" s="20">
        <v>3540</v>
      </c>
      <c r="I362" s="20">
        <v>10</v>
      </c>
      <c r="J362" s="21">
        <v>0.63958333333333328</v>
      </c>
      <c r="K362" s="20">
        <f t="shared" si="11"/>
        <v>7.6404988200000448</v>
      </c>
    </row>
    <row r="363" spans="2:11" x14ac:dyDescent="0.15">
      <c r="B363" s="20">
        <v>3550</v>
      </c>
      <c r="C363" s="20">
        <v>11278</v>
      </c>
      <c r="D363" s="21">
        <v>0.71302083333333333</v>
      </c>
      <c r="E363" s="20">
        <f t="shared" si="10"/>
        <v>7.6857500000000405</v>
      </c>
      <c r="H363" s="20">
        <v>3550</v>
      </c>
      <c r="I363" s="20">
        <v>6</v>
      </c>
      <c r="J363" s="21">
        <v>0.63959490740740743</v>
      </c>
      <c r="K363" s="20">
        <f t="shared" si="11"/>
        <v>7.6620821500000451</v>
      </c>
    </row>
    <row r="364" spans="2:11" x14ac:dyDescent="0.15">
      <c r="B364" s="20">
        <v>3560</v>
      </c>
      <c r="C364" s="20">
        <v>10973</v>
      </c>
      <c r="D364" s="21">
        <v>0.7130439814814814</v>
      </c>
      <c r="E364" s="20">
        <f t="shared" si="10"/>
        <v>7.7074000000000407</v>
      </c>
      <c r="H364" s="20">
        <v>3560</v>
      </c>
      <c r="I364" s="20">
        <v>5</v>
      </c>
      <c r="J364" s="21">
        <v>0.63960648148148147</v>
      </c>
      <c r="K364" s="20">
        <f t="shared" si="11"/>
        <v>7.6836654800000455</v>
      </c>
    </row>
    <row r="365" spans="2:11" x14ac:dyDescent="0.15">
      <c r="B365" s="20">
        <v>3570</v>
      </c>
      <c r="C365" s="20">
        <v>11226</v>
      </c>
      <c r="D365" s="21">
        <v>0.71305555555555555</v>
      </c>
      <c r="E365" s="20">
        <f t="shared" si="10"/>
        <v>7.7290500000000408</v>
      </c>
      <c r="H365" s="20">
        <v>3570</v>
      </c>
      <c r="I365" s="20">
        <v>10</v>
      </c>
      <c r="J365" s="21">
        <v>0.63962962962962966</v>
      </c>
      <c r="K365" s="20">
        <f t="shared" si="11"/>
        <v>7.7052488100000458</v>
      </c>
    </row>
    <row r="366" spans="2:11" x14ac:dyDescent="0.15">
      <c r="B366" s="20">
        <v>3580</v>
      </c>
      <c r="C366" s="20">
        <v>10388</v>
      </c>
      <c r="D366" s="21">
        <v>0.7130671296296297</v>
      </c>
      <c r="E366" s="20">
        <f t="shared" si="10"/>
        <v>7.750700000000041</v>
      </c>
      <c r="H366" s="20">
        <v>3580</v>
      </c>
      <c r="I366" s="20">
        <v>7</v>
      </c>
      <c r="J366" s="21">
        <v>0.6396412037037037</v>
      </c>
      <c r="K366" s="20">
        <f t="shared" si="11"/>
        <v>7.7268321400000461</v>
      </c>
    </row>
    <row r="367" spans="2:11" x14ac:dyDescent="0.15">
      <c r="B367" s="20">
        <v>3590</v>
      </c>
      <c r="C367" s="20">
        <v>11331</v>
      </c>
      <c r="D367" s="21">
        <v>0.71307870370370363</v>
      </c>
      <c r="E367" s="20">
        <f t="shared" si="10"/>
        <v>7.7723500000000412</v>
      </c>
      <c r="H367" s="20">
        <v>3590</v>
      </c>
      <c r="I367" s="20">
        <v>11</v>
      </c>
      <c r="J367" s="21">
        <v>0.63965277777777774</v>
      </c>
      <c r="K367" s="20">
        <f t="shared" si="11"/>
        <v>7.7484154700000465</v>
      </c>
    </row>
    <row r="368" spans="2:11" x14ac:dyDescent="0.15">
      <c r="B368" s="20">
        <v>3600</v>
      </c>
      <c r="C368" s="20">
        <v>11372</v>
      </c>
      <c r="D368" s="21">
        <v>0.71310185185185182</v>
      </c>
      <c r="E368" s="20">
        <f t="shared" si="10"/>
        <v>7.7940000000000413</v>
      </c>
      <c r="H368" s="20">
        <v>3600</v>
      </c>
      <c r="I368" s="20">
        <v>10</v>
      </c>
      <c r="J368" s="21">
        <v>0.63967592592592593</v>
      </c>
      <c r="K368" s="20">
        <f t="shared" si="11"/>
        <v>7.7699988000000468</v>
      </c>
    </row>
    <row r="369" spans="2:11" x14ac:dyDescent="0.15">
      <c r="B369" s="20">
        <v>3610</v>
      </c>
      <c r="C369" s="20">
        <v>10998</v>
      </c>
      <c r="D369" s="21">
        <v>0.71311342592592597</v>
      </c>
      <c r="E369" s="20">
        <f t="shared" si="10"/>
        <v>7.8156500000000415</v>
      </c>
      <c r="H369" s="20">
        <v>3610</v>
      </c>
      <c r="I369" s="20">
        <v>14</v>
      </c>
      <c r="J369" s="21">
        <v>0.63968749999999996</v>
      </c>
      <c r="K369" s="20">
        <f t="shared" si="11"/>
        <v>7.7915821300000472</v>
      </c>
    </row>
    <row r="370" spans="2:11" x14ac:dyDescent="0.15">
      <c r="B370" s="20">
        <v>3620</v>
      </c>
      <c r="C370" s="20">
        <v>11317</v>
      </c>
      <c r="D370" s="21">
        <v>0.71312500000000001</v>
      </c>
      <c r="E370" s="20">
        <f t="shared" si="10"/>
        <v>7.8373000000000417</v>
      </c>
      <c r="H370" s="20">
        <v>3620</v>
      </c>
      <c r="I370" s="20">
        <v>20</v>
      </c>
      <c r="J370" s="21">
        <v>0.63969907407407411</v>
      </c>
      <c r="K370" s="20">
        <f t="shared" si="11"/>
        <v>7.8131654600000475</v>
      </c>
    </row>
    <row r="371" spans="2:11" x14ac:dyDescent="0.15">
      <c r="B371" s="20">
        <v>3630</v>
      </c>
      <c r="C371" s="20">
        <v>11500</v>
      </c>
      <c r="D371" s="21">
        <v>0.7131481481481482</v>
      </c>
      <c r="E371" s="20">
        <f t="shared" si="10"/>
        <v>7.8589500000000418</v>
      </c>
      <c r="H371" s="20">
        <v>3630</v>
      </c>
      <c r="I371" s="20">
        <v>10</v>
      </c>
      <c r="J371" s="21">
        <v>0.63971064814814815</v>
      </c>
      <c r="K371" s="20">
        <f t="shared" si="11"/>
        <v>7.8347487900000479</v>
      </c>
    </row>
    <row r="372" spans="2:11" x14ac:dyDescent="0.15">
      <c r="B372" s="20">
        <v>3640</v>
      </c>
      <c r="C372" s="20">
        <v>11158</v>
      </c>
      <c r="D372" s="21">
        <v>0.71315972222222224</v>
      </c>
      <c r="E372" s="20">
        <f t="shared" si="10"/>
        <v>7.880600000000042</v>
      </c>
      <c r="H372" s="20">
        <v>3640</v>
      </c>
      <c r="I372" s="20">
        <v>2</v>
      </c>
      <c r="J372" s="21">
        <v>0.63973379629629623</v>
      </c>
      <c r="K372" s="20">
        <f t="shared" si="11"/>
        <v>7.8563321200000482</v>
      </c>
    </row>
    <row r="373" spans="2:11" x14ac:dyDescent="0.15">
      <c r="B373" s="20">
        <v>3650</v>
      </c>
      <c r="C373" s="20">
        <v>11411</v>
      </c>
      <c r="D373" s="21">
        <v>0.71317129629629628</v>
      </c>
      <c r="E373" s="20">
        <f t="shared" si="10"/>
        <v>7.9022500000000422</v>
      </c>
      <c r="H373" s="20">
        <v>3650</v>
      </c>
      <c r="I373" s="20">
        <v>16</v>
      </c>
      <c r="J373" s="21">
        <v>0.63974537037037038</v>
      </c>
      <c r="K373" s="20">
        <f t="shared" si="11"/>
        <v>7.8779154500000486</v>
      </c>
    </row>
    <row r="374" spans="2:11" x14ac:dyDescent="0.15">
      <c r="B374" s="20">
        <v>3660</v>
      </c>
      <c r="C374" s="20">
        <v>11232</v>
      </c>
      <c r="D374" s="21">
        <v>0.71319444444444446</v>
      </c>
      <c r="E374" s="20">
        <f t="shared" si="10"/>
        <v>7.9239000000000424</v>
      </c>
      <c r="H374" s="20">
        <v>3660</v>
      </c>
      <c r="I374" s="20">
        <v>14</v>
      </c>
      <c r="J374" s="21">
        <v>0.63975694444444442</v>
      </c>
      <c r="K374" s="20">
        <f t="shared" si="11"/>
        <v>7.8994987800000489</v>
      </c>
    </row>
    <row r="375" spans="2:11" x14ac:dyDescent="0.15">
      <c r="B375" s="20">
        <v>3670</v>
      </c>
      <c r="C375" s="20">
        <v>10872</v>
      </c>
      <c r="D375" s="21">
        <v>0.71320601851851861</v>
      </c>
      <c r="E375" s="20">
        <f t="shared" si="10"/>
        <v>7.9455500000000425</v>
      </c>
      <c r="H375" s="20">
        <v>3670</v>
      </c>
      <c r="I375" s="20">
        <v>21</v>
      </c>
      <c r="J375" s="21">
        <v>0.63978009259259261</v>
      </c>
      <c r="K375" s="20">
        <f t="shared" si="11"/>
        <v>7.9210821100000492</v>
      </c>
    </row>
    <row r="376" spans="2:11" x14ac:dyDescent="0.15">
      <c r="B376" s="20">
        <v>3680</v>
      </c>
      <c r="C376" s="20">
        <v>11341</v>
      </c>
      <c r="D376" s="21">
        <v>0.71321759259259254</v>
      </c>
      <c r="E376" s="20">
        <f t="shared" si="10"/>
        <v>7.9672000000000427</v>
      </c>
      <c r="H376" s="20">
        <v>3680</v>
      </c>
      <c r="I376" s="20">
        <v>4</v>
      </c>
      <c r="J376" s="21">
        <v>0.63979166666666665</v>
      </c>
      <c r="K376" s="20">
        <f t="shared" si="11"/>
        <v>7.9426654400000496</v>
      </c>
    </row>
    <row r="377" spans="2:11" x14ac:dyDescent="0.15">
      <c r="B377" s="20">
        <v>3690</v>
      </c>
      <c r="C377" s="20">
        <v>11179</v>
      </c>
      <c r="D377" s="21">
        <v>0.71322916666666669</v>
      </c>
      <c r="E377" s="20">
        <f t="shared" si="10"/>
        <v>7.9888500000000429</v>
      </c>
      <c r="H377" s="20">
        <v>3690</v>
      </c>
      <c r="I377" s="20">
        <v>9</v>
      </c>
      <c r="J377" s="21">
        <v>0.63980324074074069</v>
      </c>
      <c r="K377" s="20">
        <f t="shared" si="11"/>
        <v>7.9642487700000499</v>
      </c>
    </row>
    <row r="378" spans="2:11" x14ac:dyDescent="0.15">
      <c r="B378" s="20">
        <v>3700</v>
      </c>
      <c r="C378" s="20">
        <v>11195</v>
      </c>
      <c r="D378" s="21">
        <v>0.71325231481481488</v>
      </c>
      <c r="E378" s="20">
        <f t="shared" si="10"/>
        <v>8.010500000000043</v>
      </c>
      <c r="H378" s="20">
        <v>3700</v>
      </c>
      <c r="I378" s="20">
        <v>11</v>
      </c>
      <c r="J378" s="21">
        <v>0.63981481481481484</v>
      </c>
      <c r="K378" s="20">
        <f t="shared" si="11"/>
        <v>7.9858321000000503</v>
      </c>
    </row>
    <row r="379" spans="2:11" x14ac:dyDescent="0.15">
      <c r="B379" s="20">
        <v>3710</v>
      </c>
      <c r="C379" s="20">
        <v>11008</v>
      </c>
      <c r="D379" s="21">
        <v>0.71326388888888881</v>
      </c>
      <c r="E379" s="20">
        <f t="shared" si="10"/>
        <v>8.0321500000000423</v>
      </c>
      <c r="H379" s="20">
        <v>3710</v>
      </c>
      <c r="I379" s="20">
        <v>9</v>
      </c>
      <c r="J379" s="21">
        <v>0.63983796296296302</v>
      </c>
      <c r="K379" s="20">
        <f t="shared" si="11"/>
        <v>8.0074154300000497</v>
      </c>
    </row>
    <row r="380" spans="2:11" x14ac:dyDescent="0.15">
      <c r="B380" s="20">
        <v>3720</v>
      </c>
      <c r="C380" s="20">
        <v>11257</v>
      </c>
      <c r="D380" s="21">
        <v>0.71327546296296296</v>
      </c>
      <c r="E380" s="20">
        <f t="shared" si="10"/>
        <v>8.0538000000000416</v>
      </c>
      <c r="H380" s="20">
        <v>3720</v>
      </c>
      <c r="I380" s="20">
        <v>6</v>
      </c>
      <c r="J380" s="21">
        <v>0.63984953703703706</v>
      </c>
      <c r="K380" s="20">
        <f t="shared" si="11"/>
        <v>8.0289987600000501</v>
      </c>
    </row>
    <row r="381" spans="2:11" x14ac:dyDescent="0.15">
      <c r="B381" s="20">
        <v>3730</v>
      </c>
      <c r="C381" s="20">
        <v>11349</v>
      </c>
      <c r="D381" s="21">
        <v>0.71329861111111115</v>
      </c>
      <c r="E381" s="20">
        <f t="shared" si="10"/>
        <v>8.0754500000000409</v>
      </c>
      <c r="H381" s="20">
        <v>3730</v>
      </c>
      <c r="I381" s="20">
        <v>6</v>
      </c>
      <c r="J381" s="21">
        <v>0.6398611111111111</v>
      </c>
      <c r="K381" s="20">
        <f t="shared" si="11"/>
        <v>8.0505820900000504</v>
      </c>
    </row>
    <row r="382" spans="2:11" x14ac:dyDescent="0.15">
      <c r="B382" s="20">
        <v>3740</v>
      </c>
      <c r="C382" s="20">
        <v>11262</v>
      </c>
      <c r="D382" s="21">
        <v>0.71331018518518519</v>
      </c>
      <c r="E382" s="20">
        <f t="shared" si="10"/>
        <v>8.0971000000000402</v>
      </c>
      <c r="H382" s="20">
        <v>3740</v>
      </c>
      <c r="I382" s="20">
        <v>21</v>
      </c>
      <c r="J382" s="21">
        <v>0.63988425925925929</v>
      </c>
      <c r="K382" s="20">
        <f t="shared" si="11"/>
        <v>8.0721654200000508</v>
      </c>
    </row>
    <row r="383" spans="2:11" x14ac:dyDescent="0.15">
      <c r="B383" s="20">
        <v>3750</v>
      </c>
      <c r="C383" s="20">
        <v>11054</v>
      </c>
      <c r="D383" s="21">
        <v>0.71332175925925922</v>
      </c>
      <c r="E383" s="20">
        <f t="shared" si="10"/>
        <v>8.1187500000000394</v>
      </c>
      <c r="H383" s="20">
        <v>3750</v>
      </c>
      <c r="I383" s="20">
        <v>14</v>
      </c>
      <c r="J383" s="21">
        <v>0.63989583333333333</v>
      </c>
      <c r="K383" s="20">
        <f t="shared" si="11"/>
        <v>8.0937487500000511</v>
      </c>
    </row>
    <row r="384" spans="2:11" x14ac:dyDescent="0.15">
      <c r="B384" s="20">
        <v>3760</v>
      </c>
      <c r="C384" s="20">
        <v>11659</v>
      </c>
      <c r="D384" s="21">
        <v>0.7133449074074073</v>
      </c>
      <c r="E384" s="20">
        <f t="shared" si="10"/>
        <v>8.1404000000000387</v>
      </c>
      <c r="H384" s="20">
        <v>3760</v>
      </c>
      <c r="I384" s="20">
        <v>25</v>
      </c>
      <c r="J384" s="21">
        <v>0.63990740740740737</v>
      </c>
      <c r="K384" s="20">
        <f t="shared" si="11"/>
        <v>8.1153320800000515</v>
      </c>
    </row>
    <row r="385" spans="2:11" x14ac:dyDescent="0.15">
      <c r="B385" s="20">
        <v>3770</v>
      </c>
      <c r="C385" s="20">
        <v>11250</v>
      </c>
      <c r="D385" s="21">
        <v>0.71335648148148145</v>
      </c>
      <c r="E385" s="20">
        <f t="shared" si="10"/>
        <v>8.162050000000038</v>
      </c>
      <c r="H385" s="20">
        <v>3770</v>
      </c>
      <c r="I385" s="20">
        <v>2</v>
      </c>
      <c r="J385" s="21">
        <v>0.63993055555555556</v>
      </c>
      <c r="K385" s="20">
        <f t="shared" si="11"/>
        <v>8.1369154100000518</v>
      </c>
    </row>
    <row r="386" spans="2:11" x14ac:dyDescent="0.15">
      <c r="B386" s="20">
        <v>3780</v>
      </c>
      <c r="C386" s="20">
        <v>11489</v>
      </c>
      <c r="D386" s="21">
        <v>0.7133680555555556</v>
      </c>
      <c r="E386" s="20">
        <f t="shared" si="10"/>
        <v>8.1837000000000373</v>
      </c>
      <c r="H386" s="20">
        <v>3780</v>
      </c>
      <c r="I386" s="20">
        <v>10</v>
      </c>
      <c r="J386" s="21">
        <v>0.6399421296296296</v>
      </c>
      <c r="K386" s="20">
        <f t="shared" si="11"/>
        <v>8.1584987400000522</v>
      </c>
    </row>
    <row r="387" spans="2:11" x14ac:dyDescent="0.15">
      <c r="B387" s="20">
        <v>3790</v>
      </c>
      <c r="C387" s="20">
        <v>11170</v>
      </c>
      <c r="D387" s="21">
        <v>0.71337962962962964</v>
      </c>
      <c r="E387" s="20">
        <f t="shared" si="10"/>
        <v>8.2053500000000366</v>
      </c>
      <c r="H387" s="20">
        <v>3790</v>
      </c>
      <c r="I387" s="20">
        <v>2</v>
      </c>
      <c r="J387" s="21">
        <v>0.63995370370370364</v>
      </c>
      <c r="K387" s="20">
        <f t="shared" si="11"/>
        <v>8.1800820700000525</v>
      </c>
    </row>
    <row r="388" spans="2:11" x14ac:dyDescent="0.15">
      <c r="B388" s="20">
        <v>3800</v>
      </c>
      <c r="C388" s="20">
        <v>11355</v>
      </c>
      <c r="D388" s="21">
        <v>0.71340277777777772</v>
      </c>
      <c r="E388" s="20">
        <f t="shared" si="10"/>
        <v>8.2270000000000358</v>
      </c>
      <c r="H388" s="20">
        <v>3800</v>
      </c>
      <c r="I388" s="20">
        <v>36</v>
      </c>
      <c r="J388" s="21">
        <v>0.63996527777777779</v>
      </c>
      <c r="K388" s="20">
        <f t="shared" si="11"/>
        <v>8.2016654000000528</v>
      </c>
    </row>
    <row r="389" spans="2:11" x14ac:dyDescent="0.15">
      <c r="B389" s="20">
        <v>3810</v>
      </c>
      <c r="C389" s="20">
        <v>10890</v>
      </c>
      <c r="D389" s="21">
        <v>0.71341435185185187</v>
      </c>
      <c r="E389" s="20">
        <f t="shared" si="10"/>
        <v>8.2486500000000351</v>
      </c>
      <c r="H389" s="20">
        <v>3810</v>
      </c>
      <c r="I389" s="20">
        <v>21</v>
      </c>
      <c r="J389" s="21">
        <v>0.63998842592592597</v>
      </c>
      <c r="K389" s="20">
        <f t="shared" si="11"/>
        <v>8.2232487300000532</v>
      </c>
    </row>
    <row r="390" spans="2:11" x14ac:dyDescent="0.15">
      <c r="B390" s="20">
        <v>3820</v>
      </c>
      <c r="C390" s="20">
        <v>11121</v>
      </c>
      <c r="D390" s="21">
        <v>0.71342592592592602</v>
      </c>
      <c r="E390" s="20">
        <f t="shared" si="10"/>
        <v>8.2703000000000344</v>
      </c>
      <c r="H390" s="20">
        <v>3820</v>
      </c>
      <c r="I390" s="20">
        <v>21</v>
      </c>
      <c r="J390" s="21">
        <v>0.64</v>
      </c>
      <c r="K390" s="20">
        <f t="shared" si="11"/>
        <v>8.2448320600000535</v>
      </c>
    </row>
    <row r="391" spans="2:11" x14ac:dyDescent="0.15">
      <c r="B391" s="20">
        <v>3830</v>
      </c>
      <c r="C391" s="20">
        <v>11368</v>
      </c>
      <c r="D391" s="21">
        <v>0.7134490740740741</v>
      </c>
      <c r="E391" s="20">
        <f t="shared" si="10"/>
        <v>8.2919500000000337</v>
      </c>
      <c r="H391" s="20">
        <v>3830</v>
      </c>
      <c r="I391" s="20">
        <v>25</v>
      </c>
      <c r="J391" s="21">
        <v>0.64001157407407405</v>
      </c>
      <c r="K391" s="20">
        <f t="shared" si="11"/>
        <v>8.2664153900000539</v>
      </c>
    </row>
    <row r="392" spans="2:11" x14ac:dyDescent="0.15">
      <c r="B392" s="20">
        <v>3840</v>
      </c>
      <c r="C392" s="20">
        <v>11416</v>
      </c>
      <c r="D392" s="21">
        <v>0.71346064814814814</v>
      </c>
      <c r="E392" s="20">
        <f t="shared" si="10"/>
        <v>8.313600000000033</v>
      </c>
      <c r="H392" s="20">
        <v>3840</v>
      </c>
      <c r="I392" s="20">
        <v>14</v>
      </c>
      <c r="J392" s="21">
        <v>0.64003472222222224</v>
      </c>
      <c r="K392" s="20">
        <f t="shared" si="11"/>
        <v>8.2879987200000542</v>
      </c>
    </row>
    <row r="393" spans="2:11" x14ac:dyDescent="0.15">
      <c r="B393" s="20">
        <v>3850</v>
      </c>
      <c r="C393" s="20">
        <v>11370</v>
      </c>
      <c r="D393" s="21">
        <v>0.71347222222222229</v>
      </c>
      <c r="E393" s="20">
        <f t="shared" si="10"/>
        <v>8.3352500000000322</v>
      </c>
      <c r="H393" s="20">
        <v>3850</v>
      </c>
      <c r="I393" s="20">
        <v>15</v>
      </c>
      <c r="J393" s="21">
        <v>0.64004629629629628</v>
      </c>
      <c r="K393" s="20">
        <f t="shared" si="11"/>
        <v>8.3095820500000546</v>
      </c>
    </row>
    <row r="394" spans="2:11" x14ac:dyDescent="0.15">
      <c r="B394" s="20">
        <v>3860</v>
      </c>
      <c r="C394" s="20">
        <v>10969</v>
      </c>
      <c r="D394" s="21">
        <v>0.71349537037037036</v>
      </c>
      <c r="E394" s="20">
        <f t="shared" ref="E394:E457" si="12">E393+21.65/1000</f>
        <v>8.3569000000000315</v>
      </c>
      <c r="H394" s="20">
        <v>3860</v>
      </c>
      <c r="I394" s="20">
        <v>0</v>
      </c>
      <c r="J394" s="21">
        <v>0.64005787037037043</v>
      </c>
      <c r="K394" s="20">
        <f t="shared" ref="K394:K457" si="13">K393+21.58333/1000</f>
        <v>8.3311653800000549</v>
      </c>
    </row>
    <row r="395" spans="2:11" x14ac:dyDescent="0.15">
      <c r="B395" s="20">
        <v>3870</v>
      </c>
      <c r="C395" s="20">
        <v>10669</v>
      </c>
      <c r="D395" s="21">
        <v>0.71350694444444451</v>
      </c>
      <c r="E395" s="20">
        <f t="shared" si="12"/>
        <v>8.3785500000000308</v>
      </c>
      <c r="H395" s="20">
        <v>3870</v>
      </c>
      <c r="I395" s="20">
        <v>11</v>
      </c>
      <c r="J395" s="21">
        <v>0.64006944444444447</v>
      </c>
      <c r="K395" s="20">
        <f t="shared" si="13"/>
        <v>8.3527487100000553</v>
      </c>
    </row>
    <row r="396" spans="2:11" x14ac:dyDescent="0.15">
      <c r="B396" s="20">
        <v>3880</v>
      </c>
      <c r="C396" s="20">
        <v>10374</v>
      </c>
      <c r="D396" s="21">
        <v>0.71351851851851855</v>
      </c>
      <c r="E396" s="20">
        <f t="shared" si="12"/>
        <v>8.4002000000000301</v>
      </c>
      <c r="H396" s="20">
        <v>3880</v>
      </c>
      <c r="I396" s="20">
        <v>6</v>
      </c>
      <c r="J396" s="21">
        <v>0.64009259259259255</v>
      </c>
      <c r="K396" s="20">
        <f t="shared" si="13"/>
        <v>8.3743320400000556</v>
      </c>
    </row>
    <row r="397" spans="2:11" x14ac:dyDescent="0.15">
      <c r="B397" s="20">
        <v>3890</v>
      </c>
      <c r="C397" s="20">
        <v>11190</v>
      </c>
      <c r="D397" s="21">
        <v>0.71353009259259259</v>
      </c>
      <c r="E397" s="20">
        <f t="shared" si="12"/>
        <v>8.4218500000000294</v>
      </c>
      <c r="H397" s="20">
        <v>3890</v>
      </c>
      <c r="I397" s="20">
        <v>17</v>
      </c>
      <c r="J397" s="21">
        <v>0.6401041666666667</v>
      </c>
      <c r="K397" s="20">
        <f t="shared" si="13"/>
        <v>8.3959153700000559</v>
      </c>
    </row>
    <row r="398" spans="2:11" x14ac:dyDescent="0.15">
      <c r="B398" s="20">
        <v>3900</v>
      </c>
      <c r="C398" s="20">
        <v>11203</v>
      </c>
      <c r="D398" s="21">
        <v>0.71355324074074078</v>
      </c>
      <c r="E398" s="20">
        <f t="shared" si="12"/>
        <v>8.4435000000000286</v>
      </c>
      <c r="H398" s="20">
        <v>3900</v>
      </c>
      <c r="I398" s="20">
        <v>16</v>
      </c>
      <c r="J398" s="21">
        <v>0.64011574074074074</v>
      </c>
      <c r="K398" s="20">
        <f t="shared" si="13"/>
        <v>8.4174987000000563</v>
      </c>
    </row>
    <row r="399" spans="2:11" x14ac:dyDescent="0.15">
      <c r="B399" s="20">
        <v>3910</v>
      </c>
      <c r="C399" s="20">
        <v>11268</v>
      </c>
      <c r="D399" s="21">
        <v>0.71356481481481471</v>
      </c>
      <c r="E399" s="20">
        <f t="shared" si="12"/>
        <v>8.4651500000000279</v>
      </c>
      <c r="H399" s="20">
        <v>3910</v>
      </c>
      <c r="I399" s="20">
        <v>12</v>
      </c>
      <c r="J399" s="21">
        <v>0.64013888888888892</v>
      </c>
      <c r="K399" s="20">
        <f t="shared" si="13"/>
        <v>8.4390820300000566</v>
      </c>
    </row>
    <row r="400" spans="2:11" x14ac:dyDescent="0.15">
      <c r="B400" s="20">
        <v>3920</v>
      </c>
      <c r="C400" s="20">
        <v>11104</v>
      </c>
      <c r="D400" s="21">
        <v>0.71357638888888886</v>
      </c>
      <c r="E400" s="20">
        <f t="shared" si="12"/>
        <v>8.4868000000000272</v>
      </c>
      <c r="H400" s="20">
        <v>3920</v>
      </c>
      <c r="I400" s="20">
        <v>15</v>
      </c>
      <c r="J400" s="21">
        <v>0.64015046296296296</v>
      </c>
      <c r="K400" s="20">
        <f t="shared" si="13"/>
        <v>8.460665360000057</v>
      </c>
    </row>
    <row r="401" spans="2:11" x14ac:dyDescent="0.15">
      <c r="B401" s="20">
        <v>3930</v>
      </c>
      <c r="C401" s="20">
        <v>10961</v>
      </c>
      <c r="D401" s="21">
        <v>0.71359953703703705</v>
      </c>
      <c r="E401" s="20">
        <f t="shared" si="12"/>
        <v>8.5084500000000265</v>
      </c>
      <c r="H401" s="20">
        <v>3930</v>
      </c>
      <c r="I401" s="20">
        <v>15</v>
      </c>
      <c r="J401" s="21">
        <v>0.640162037037037</v>
      </c>
      <c r="K401" s="20">
        <f t="shared" si="13"/>
        <v>8.4822486900000573</v>
      </c>
    </row>
    <row r="402" spans="2:11" x14ac:dyDescent="0.15">
      <c r="B402" s="20">
        <v>3940</v>
      </c>
      <c r="C402" s="20">
        <v>11267</v>
      </c>
      <c r="D402" s="21">
        <v>0.71361111111111108</v>
      </c>
      <c r="E402" s="20">
        <f t="shared" si="12"/>
        <v>8.5301000000000258</v>
      </c>
      <c r="H402" s="20">
        <v>3940</v>
      </c>
      <c r="I402" s="20">
        <v>17</v>
      </c>
      <c r="J402" s="21">
        <v>0.64018518518518519</v>
      </c>
      <c r="K402" s="20">
        <f t="shared" si="13"/>
        <v>8.5038320200000577</v>
      </c>
    </row>
    <row r="403" spans="2:11" x14ac:dyDescent="0.15">
      <c r="B403" s="20">
        <v>3950</v>
      </c>
      <c r="C403" s="20">
        <v>11174</v>
      </c>
      <c r="D403" s="21">
        <v>0.71362268518518512</v>
      </c>
      <c r="E403" s="20">
        <f t="shared" si="12"/>
        <v>8.5517500000000251</v>
      </c>
      <c r="H403" s="20">
        <v>3950</v>
      </c>
      <c r="I403" s="20">
        <v>8</v>
      </c>
      <c r="J403" s="21">
        <v>0.64019675925925923</v>
      </c>
      <c r="K403" s="20">
        <f t="shared" si="13"/>
        <v>8.525415350000058</v>
      </c>
    </row>
    <row r="404" spans="2:11" x14ac:dyDescent="0.15">
      <c r="B404" s="20">
        <v>3960</v>
      </c>
      <c r="C404" s="20">
        <v>11169</v>
      </c>
      <c r="D404" s="21">
        <v>0.71363425925925927</v>
      </c>
      <c r="E404" s="20">
        <f t="shared" si="12"/>
        <v>8.5734000000000243</v>
      </c>
      <c r="H404" s="20">
        <v>3960</v>
      </c>
      <c r="I404" s="20">
        <v>4</v>
      </c>
      <c r="J404" s="21">
        <v>0.64020833333333338</v>
      </c>
      <c r="K404" s="20">
        <f t="shared" si="13"/>
        <v>8.5469986800000584</v>
      </c>
    </row>
    <row r="405" spans="2:11" x14ac:dyDescent="0.15">
      <c r="B405" s="20">
        <v>3970</v>
      </c>
      <c r="C405" s="20">
        <v>11380</v>
      </c>
      <c r="D405" s="21">
        <v>0.71365740740740735</v>
      </c>
      <c r="E405" s="20">
        <f t="shared" si="12"/>
        <v>8.5950500000000236</v>
      </c>
      <c r="H405" s="20">
        <v>3970</v>
      </c>
      <c r="I405" s="20">
        <v>4</v>
      </c>
      <c r="J405" s="21">
        <v>0.64021990740740742</v>
      </c>
      <c r="K405" s="20">
        <f t="shared" si="13"/>
        <v>8.5685820100000587</v>
      </c>
    </row>
    <row r="406" spans="2:11" x14ac:dyDescent="0.15">
      <c r="B406" s="20">
        <v>3980</v>
      </c>
      <c r="C406" s="20">
        <v>11039</v>
      </c>
      <c r="D406" s="21">
        <v>0.7136689814814815</v>
      </c>
      <c r="E406" s="20">
        <f t="shared" si="12"/>
        <v>8.6167000000000229</v>
      </c>
      <c r="H406" s="20">
        <v>3980</v>
      </c>
      <c r="I406" s="20">
        <v>8</v>
      </c>
      <c r="J406" s="21">
        <v>0.6402430555555555</v>
      </c>
      <c r="K406" s="20">
        <f t="shared" si="13"/>
        <v>8.590165340000059</v>
      </c>
    </row>
    <row r="407" spans="2:11" x14ac:dyDescent="0.15">
      <c r="B407" s="20">
        <v>3990</v>
      </c>
      <c r="C407" s="20">
        <v>10988</v>
      </c>
      <c r="D407" s="21">
        <v>0.71368055555555554</v>
      </c>
      <c r="E407" s="20">
        <f t="shared" si="12"/>
        <v>8.6383500000000222</v>
      </c>
      <c r="H407" s="20">
        <v>3990</v>
      </c>
      <c r="I407" s="20">
        <v>4</v>
      </c>
      <c r="J407" s="21">
        <v>0.64025462962962965</v>
      </c>
      <c r="K407" s="20">
        <f t="shared" si="13"/>
        <v>8.6117486700000594</v>
      </c>
    </row>
    <row r="408" spans="2:11" x14ac:dyDescent="0.15">
      <c r="B408" s="20">
        <v>4000</v>
      </c>
      <c r="C408" s="20">
        <v>11314</v>
      </c>
      <c r="D408" s="21">
        <v>0.71370370370370362</v>
      </c>
      <c r="E408" s="20">
        <f t="shared" si="12"/>
        <v>8.6600000000000215</v>
      </c>
      <c r="H408" s="20">
        <v>4000</v>
      </c>
      <c r="I408" s="20">
        <v>15</v>
      </c>
      <c r="J408" s="21">
        <v>0.64026620370370368</v>
      </c>
      <c r="K408" s="20">
        <f t="shared" si="13"/>
        <v>8.6333320000000597</v>
      </c>
    </row>
    <row r="409" spans="2:11" x14ac:dyDescent="0.15">
      <c r="B409" s="20">
        <v>4010</v>
      </c>
      <c r="C409" s="20">
        <v>11071</v>
      </c>
      <c r="D409" s="21">
        <v>0.71371527777777777</v>
      </c>
      <c r="E409" s="20">
        <f t="shared" si="12"/>
        <v>8.6816500000000207</v>
      </c>
      <c r="H409" s="20">
        <v>4010</v>
      </c>
      <c r="I409" s="20">
        <v>11</v>
      </c>
      <c r="J409" s="21">
        <v>0.64028935185185187</v>
      </c>
      <c r="K409" s="20">
        <f t="shared" si="13"/>
        <v>8.6549153300000601</v>
      </c>
    </row>
    <row r="410" spans="2:11" x14ac:dyDescent="0.15">
      <c r="B410" s="20">
        <v>4020</v>
      </c>
      <c r="C410" s="20">
        <v>11249</v>
      </c>
      <c r="D410" s="21">
        <v>0.71372685185185192</v>
      </c>
      <c r="E410" s="20">
        <f t="shared" si="12"/>
        <v>8.70330000000002</v>
      </c>
      <c r="H410" s="20">
        <v>4020</v>
      </c>
      <c r="I410" s="20">
        <v>11</v>
      </c>
      <c r="J410" s="21">
        <v>0.64030092592592591</v>
      </c>
      <c r="K410" s="20">
        <f t="shared" si="13"/>
        <v>8.6764986600000604</v>
      </c>
    </row>
    <row r="411" spans="2:11" x14ac:dyDescent="0.15">
      <c r="B411" s="20">
        <v>4030</v>
      </c>
      <c r="C411" s="20">
        <v>11157</v>
      </c>
      <c r="D411" s="21">
        <v>0.71375</v>
      </c>
      <c r="E411" s="20">
        <f t="shared" si="12"/>
        <v>8.7249500000000193</v>
      </c>
      <c r="H411" s="20">
        <v>4030</v>
      </c>
      <c r="I411" s="20">
        <v>4</v>
      </c>
      <c r="J411" s="21">
        <v>0.64031249999999995</v>
      </c>
      <c r="K411" s="20">
        <f t="shared" si="13"/>
        <v>8.6980819900000608</v>
      </c>
    </row>
    <row r="412" spans="2:11" x14ac:dyDescent="0.15">
      <c r="B412" s="20">
        <v>4040</v>
      </c>
      <c r="C412" s="20">
        <v>11456</v>
      </c>
      <c r="D412" s="21">
        <v>0.71376157407407403</v>
      </c>
      <c r="E412" s="20">
        <f t="shared" si="12"/>
        <v>8.7466000000000186</v>
      </c>
      <c r="H412" s="20">
        <v>4040</v>
      </c>
      <c r="I412" s="20">
        <v>4</v>
      </c>
      <c r="J412" s="21">
        <v>0.64033564814814814</v>
      </c>
      <c r="K412" s="20">
        <f t="shared" si="13"/>
        <v>8.7196653200000611</v>
      </c>
    </row>
    <row r="413" spans="2:11" x14ac:dyDescent="0.15">
      <c r="B413" s="20">
        <v>4050</v>
      </c>
      <c r="C413" s="20">
        <v>11408</v>
      </c>
      <c r="D413" s="21">
        <v>0.71377314814814818</v>
      </c>
      <c r="E413" s="20">
        <f t="shared" si="12"/>
        <v>8.7682500000000179</v>
      </c>
      <c r="H413" s="20">
        <v>4050</v>
      </c>
      <c r="I413" s="20">
        <v>13</v>
      </c>
      <c r="J413" s="21">
        <v>0.64034722222222229</v>
      </c>
      <c r="K413" s="20">
        <f t="shared" si="13"/>
        <v>8.7412486500000615</v>
      </c>
    </row>
    <row r="414" spans="2:11" x14ac:dyDescent="0.15">
      <c r="B414" s="20">
        <v>4060</v>
      </c>
      <c r="C414" s="20">
        <v>11058</v>
      </c>
      <c r="D414" s="21">
        <v>0.71378472222222211</v>
      </c>
      <c r="E414" s="20">
        <f t="shared" si="12"/>
        <v>8.7899000000000171</v>
      </c>
      <c r="H414" s="20">
        <v>4060</v>
      </c>
      <c r="I414" s="20">
        <v>13</v>
      </c>
      <c r="J414" s="21">
        <v>0.64035879629629633</v>
      </c>
      <c r="K414" s="20">
        <f t="shared" si="13"/>
        <v>8.7628319800000618</v>
      </c>
    </row>
    <row r="415" spans="2:11" x14ac:dyDescent="0.15">
      <c r="B415" s="20">
        <v>4070</v>
      </c>
      <c r="C415" s="20">
        <v>11246</v>
      </c>
      <c r="D415" s="21">
        <v>0.71380787037037041</v>
      </c>
      <c r="E415" s="20">
        <f t="shared" si="12"/>
        <v>8.8115500000000164</v>
      </c>
      <c r="H415" s="20">
        <v>4070</v>
      </c>
      <c r="I415" s="20">
        <v>10</v>
      </c>
      <c r="J415" s="21">
        <v>0.64037037037037037</v>
      </c>
      <c r="K415" s="20">
        <f t="shared" si="13"/>
        <v>8.7844153100000621</v>
      </c>
    </row>
    <row r="416" spans="2:11" x14ac:dyDescent="0.15">
      <c r="B416" s="20">
        <v>4080</v>
      </c>
      <c r="C416" s="20">
        <v>11271</v>
      </c>
      <c r="D416" s="21">
        <v>0.71381944444444445</v>
      </c>
      <c r="E416" s="20">
        <f t="shared" si="12"/>
        <v>8.8332000000000157</v>
      </c>
      <c r="H416" s="20">
        <v>4080</v>
      </c>
      <c r="I416" s="20">
        <v>8</v>
      </c>
      <c r="J416" s="21">
        <v>0.64039351851851845</v>
      </c>
      <c r="K416" s="20">
        <f t="shared" si="13"/>
        <v>8.8059986400000625</v>
      </c>
    </row>
    <row r="417" spans="2:11" x14ac:dyDescent="0.15">
      <c r="B417" s="20">
        <v>4090</v>
      </c>
      <c r="C417" s="20">
        <v>11215</v>
      </c>
      <c r="D417" s="21">
        <v>0.71383101851851849</v>
      </c>
      <c r="E417" s="20">
        <f t="shared" si="12"/>
        <v>8.854850000000015</v>
      </c>
      <c r="H417" s="20">
        <v>4090</v>
      </c>
      <c r="I417" s="20">
        <v>6</v>
      </c>
      <c r="J417" s="21">
        <v>0.6404050925925926</v>
      </c>
      <c r="K417" s="20">
        <f t="shared" si="13"/>
        <v>8.8275819700000628</v>
      </c>
    </row>
    <row r="418" spans="2:11" x14ac:dyDescent="0.15">
      <c r="B418" s="20">
        <v>4100</v>
      </c>
      <c r="C418" s="20">
        <v>10807</v>
      </c>
      <c r="D418" s="21">
        <v>0.71385416666666668</v>
      </c>
      <c r="E418" s="20">
        <f t="shared" si="12"/>
        <v>8.8765000000000143</v>
      </c>
      <c r="H418" s="20">
        <v>4100</v>
      </c>
      <c r="I418" s="20">
        <v>21</v>
      </c>
      <c r="J418" s="21">
        <v>0.64041666666666663</v>
      </c>
      <c r="K418" s="20">
        <f t="shared" si="13"/>
        <v>8.8491653000000632</v>
      </c>
    </row>
    <row r="419" spans="2:11" x14ac:dyDescent="0.15">
      <c r="B419" s="20">
        <v>4110</v>
      </c>
      <c r="C419" s="20">
        <v>11094</v>
      </c>
      <c r="D419" s="21">
        <v>0.71386574074074083</v>
      </c>
      <c r="E419" s="20">
        <f t="shared" si="12"/>
        <v>8.8981500000000135</v>
      </c>
      <c r="H419" s="20">
        <v>4110</v>
      </c>
      <c r="I419" s="20">
        <v>11</v>
      </c>
      <c r="J419" s="21">
        <v>0.64043981481481482</v>
      </c>
      <c r="K419" s="20">
        <f t="shared" si="13"/>
        <v>8.8707486300000635</v>
      </c>
    </row>
    <row r="420" spans="2:11" x14ac:dyDescent="0.15">
      <c r="B420" s="20">
        <v>4120</v>
      </c>
      <c r="C420" s="20">
        <v>11433</v>
      </c>
      <c r="D420" s="21">
        <v>0.71387731481481476</v>
      </c>
      <c r="E420" s="20">
        <f t="shared" si="12"/>
        <v>8.9198000000000128</v>
      </c>
      <c r="H420" s="20">
        <v>4120</v>
      </c>
      <c r="I420" s="20">
        <v>6</v>
      </c>
      <c r="J420" s="21">
        <v>0.64045138888888886</v>
      </c>
      <c r="K420" s="20">
        <f t="shared" si="13"/>
        <v>8.8923319600000639</v>
      </c>
    </row>
    <row r="421" spans="2:11" x14ac:dyDescent="0.15">
      <c r="B421" s="20">
        <v>4130</v>
      </c>
      <c r="C421" s="20">
        <v>11618</v>
      </c>
      <c r="D421" s="21">
        <v>0.71388888888888891</v>
      </c>
      <c r="E421" s="20">
        <f t="shared" si="12"/>
        <v>8.9414500000000121</v>
      </c>
      <c r="H421" s="20">
        <v>4130</v>
      </c>
      <c r="I421" s="20">
        <v>16</v>
      </c>
      <c r="J421" s="21">
        <v>0.6404629629629629</v>
      </c>
      <c r="K421" s="20">
        <f t="shared" si="13"/>
        <v>8.9139152900000642</v>
      </c>
    </row>
    <row r="422" spans="2:11" x14ac:dyDescent="0.15">
      <c r="B422" s="20">
        <v>4140</v>
      </c>
      <c r="C422" s="20">
        <v>11387</v>
      </c>
      <c r="D422" s="21">
        <v>0.71391203703703709</v>
      </c>
      <c r="E422" s="20">
        <f t="shared" si="12"/>
        <v>8.9631000000000114</v>
      </c>
      <c r="H422" s="20">
        <v>4140</v>
      </c>
      <c r="I422" s="20">
        <v>0</v>
      </c>
      <c r="J422" s="21">
        <v>0.64047453703703705</v>
      </c>
      <c r="K422" s="20">
        <f t="shared" si="13"/>
        <v>8.9354986200000646</v>
      </c>
    </row>
    <row r="423" spans="2:11" x14ac:dyDescent="0.15">
      <c r="B423" s="20">
        <v>4150</v>
      </c>
      <c r="C423" s="20">
        <v>11199</v>
      </c>
      <c r="D423" s="21">
        <v>0.71392361111111102</v>
      </c>
      <c r="E423" s="20">
        <f t="shared" si="12"/>
        <v>8.9847500000000107</v>
      </c>
      <c r="H423" s="20">
        <v>4150</v>
      </c>
      <c r="I423" s="20">
        <v>8</v>
      </c>
      <c r="J423" s="21">
        <v>0.64049768518518524</v>
      </c>
      <c r="K423" s="20">
        <f t="shared" si="13"/>
        <v>8.9570819500000649</v>
      </c>
    </row>
    <row r="424" spans="2:11" x14ac:dyDescent="0.15">
      <c r="B424" s="20">
        <v>4160</v>
      </c>
      <c r="C424" s="20">
        <v>11535</v>
      </c>
      <c r="D424" s="21">
        <v>0.71393518518518517</v>
      </c>
      <c r="E424" s="20">
        <f t="shared" si="12"/>
        <v>9.00640000000001</v>
      </c>
      <c r="H424" s="20">
        <v>4160</v>
      </c>
      <c r="I424" s="20">
        <v>9</v>
      </c>
      <c r="J424" s="21">
        <v>0.64050925925925928</v>
      </c>
      <c r="K424" s="20">
        <f t="shared" si="13"/>
        <v>8.9786652800000653</v>
      </c>
    </row>
    <row r="425" spans="2:11" x14ac:dyDescent="0.15">
      <c r="B425" s="20">
        <v>4170</v>
      </c>
      <c r="C425" s="20">
        <v>11680</v>
      </c>
      <c r="D425" s="21">
        <v>0.71395833333333336</v>
      </c>
      <c r="E425" s="20">
        <f t="shared" si="12"/>
        <v>9.0280500000000092</v>
      </c>
      <c r="H425" s="20">
        <v>4170</v>
      </c>
      <c r="I425" s="20">
        <v>9</v>
      </c>
      <c r="J425" s="21">
        <v>0.64052083333333332</v>
      </c>
      <c r="K425" s="20">
        <f t="shared" si="13"/>
        <v>9.0002486100000656</v>
      </c>
    </row>
    <row r="426" spans="2:11" x14ac:dyDescent="0.15">
      <c r="B426" s="20">
        <v>4180</v>
      </c>
      <c r="C426" s="20">
        <v>10967</v>
      </c>
      <c r="D426" s="21">
        <v>0.7139699074074074</v>
      </c>
      <c r="E426" s="20">
        <f t="shared" si="12"/>
        <v>9.0497000000000085</v>
      </c>
      <c r="H426" s="20">
        <v>4180</v>
      </c>
      <c r="I426" s="20">
        <v>14</v>
      </c>
      <c r="J426" s="21">
        <v>0.64054398148148151</v>
      </c>
      <c r="K426" s="20">
        <f t="shared" si="13"/>
        <v>9.0218319400000659</v>
      </c>
    </row>
    <row r="427" spans="2:11" x14ac:dyDescent="0.15">
      <c r="B427" s="20">
        <v>4190</v>
      </c>
      <c r="C427" s="20">
        <v>11424</v>
      </c>
      <c r="D427" s="21">
        <v>0.71398148148148144</v>
      </c>
      <c r="E427" s="20">
        <f t="shared" si="12"/>
        <v>9.0713500000000078</v>
      </c>
      <c r="H427" s="20">
        <v>4190</v>
      </c>
      <c r="I427" s="20">
        <v>15</v>
      </c>
      <c r="J427" s="21">
        <v>0.64055555555555554</v>
      </c>
      <c r="K427" s="20">
        <f t="shared" si="13"/>
        <v>9.0434152700000663</v>
      </c>
    </row>
    <row r="428" spans="2:11" x14ac:dyDescent="0.15">
      <c r="B428" s="20">
        <v>4200</v>
      </c>
      <c r="C428" s="20">
        <v>11263</v>
      </c>
      <c r="D428" s="21">
        <v>0.71400462962962974</v>
      </c>
      <c r="E428" s="20">
        <f t="shared" si="12"/>
        <v>9.0930000000000071</v>
      </c>
      <c r="H428" s="20">
        <v>4200</v>
      </c>
      <c r="I428" s="20">
        <v>20</v>
      </c>
      <c r="J428" s="21">
        <v>0.64056712962962969</v>
      </c>
      <c r="K428" s="20">
        <f t="shared" si="13"/>
        <v>9.0649986000000666</v>
      </c>
    </row>
    <row r="429" spans="2:11" x14ac:dyDescent="0.15">
      <c r="B429" s="20">
        <v>4210</v>
      </c>
      <c r="C429" s="20">
        <v>11722</v>
      </c>
      <c r="D429" s="21">
        <v>0.71401620370370367</v>
      </c>
      <c r="E429" s="20">
        <f t="shared" si="12"/>
        <v>9.1146500000000064</v>
      </c>
      <c r="H429" s="20">
        <v>4210</v>
      </c>
      <c r="I429" s="20">
        <v>20</v>
      </c>
      <c r="J429" s="21">
        <v>0.64057870370370373</v>
      </c>
      <c r="K429" s="20">
        <f t="shared" si="13"/>
        <v>9.086581930000067</v>
      </c>
    </row>
    <row r="430" spans="2:11" x14ac:dyDescent="0.15">
      <c r="B430" s="20">
        <v>4220</v>
      </c>
      <c r="C430" s="20">
        <v>11494</v>
      </c>
      <c r="D430" s="21">
        <v>0.71402777777777782</v>
      </c>
      <c r="E430" s="20">
        <f t="shared" si="12"/>
        <v>9.1363000000000056</v>
      </c>
      <c r="H430" s="20">
        <v>4220</v>
      </c>
      <c r="I430" s="20">
        <v>19</v>
      </c>
      <c r="J430" s="21">
        <v>0.64060185185185181</v>
      </c>
      <c r="K430" s="20">
        <f t="shared" si="13"/>
        <v>9.1081652600000673</v>
      </c>
    </row>
    <row r="431" spans="2:11" x14ac:dyDescent="0.15">
      <c r="B431" s="20">
        <v>4230</v>
      </c>
      <c r="C431" s="20">
        <v>11163</v>
      </c>
      <c r="D431" s="21">
        <v>0.71403935185185186</v>
      </c>
      <c r="E431" s="20">
        <f t="shared" si="12"/>
        <v>9.1579500000000049</v>
      </c>
      <c r="H431" s="20">
        <v>4230</v>
      </c>
      <c r="I431" s="20">
        <v>8</v>
      </c>
      <c r="J431" s="21">
        <v>0.64061342592592596</v>
      </c>
      <c r="K431" s="20">
        <f t="shared" si="13"/>
        <v>9.1297485900000677</v>
      </c>
    </row>
    <row r="432" spans="2:11" x14ac:dyDescent="0.15">
      <c r="B432" s="20">
        <v>4240</v>
      </c>
      <c r="C432" s="20">
        <v>11371</v>
      </c>
      <c r="D432" s="21">
        <v>0.71406250000000004</v>
      </c>
      <c r="E432" s="20">
        <f t="shared" si="12"/>
        <v>9.1796000000000042</v>
      </c>
      <c r="H432" s="20">
        <v>4240</v>
      </c>
      <c r="I432" s="20">
        <v>5</v>
      </c>
      <c r="J432" s="21">
        <v>0.640625</v>
      </c>
      <c r="K432" s="20">
        <f t="shared" si="13"/>
        <v>9.151331920000068</v>
      </c>
    </row>
    <row r="433" spans="2:11" x14ac:dyDescent="0.15">
      <c r="B433" s="20">
        <v>4250</v>
      </c>
      <c r="C433" s="20">
        <v>11452</v>
      </c>
      <c r="D433" s="21">
        <v>0.71407407407407408</v>
      </c>
      <c r="E433" s="20">
        <f t="shared" si="12"/>
        <v>9.2012500000000035</v>
      </c>
      <c r="H433" s="20">
        <v>4250</v>
      </c>
      <c r="I433" s="20">
        <v>11</v>
      </c>
      <c r="J433" s="21">
        <v>0.64064814814814819</v>
      </c>
      <c r="K433" s="20">
        <f t="shared" si="13"/>
        <v>9.1729152500000684</v>
      </c>
    </row>
    <row r="434" spans="2:11" x14ac:dyDescent="0.15">
      <c r="B434" s="20">
        <v>4260</v>
      </c>
      <c r="C434" s="20">
        <v>11119</v>
      </c>
      <c r="D434" s="21">
        <v>0.71408564814814823</v>
      </c>
      <c r="E434" s="20">
        <f t="shared" si="12"/>
        <v>9.2229000000000028</v>
      </c>
      <c r="H434" s="20">
        <v>4260</v>
      </c>
      <c r="I434" s="20">
        <v>21</v>
      </c>
      <c r="J434" s="21">
        <v>0.64065972222222223</v>
      </c>
      <c r="K434" s="20">
        <f t="shared" si="13"/>
        <v>9.1944985800000687</v>
      </c>
    </row>
    <row r="435" spans="2:11" x14ac:dyDescent="0.15">
      <c r="B435" s="20">
        <v>4270</v>
      </c>
      <c r="C435" s="20">
        <v>11150</v>
      </c>
      <c r="D435" s="21">
        <v>0.71410879629629631</v>
      </c>
      <c r="E435" s="20">
        <f t="shared" si="12"/>
        <v>9.244550000000002</v>
      </c>
      <c r="H435" s="20">
        <v>4270</v>
      </c>
      <c r="I435" s="20">
        <v>6</v>
      </c>
      <c r="J435" s="21">
        <v>0.64067129629629627</v>
      </c>
      <c r="K435" s="20">
        <f t="shared" si="13"/>
        <v>9.216081910000069</v>
      </c>
    </row>
    <row r="436" spans="2:11" x14ac:dyDescent="0.15">
      <c r="B436" s="20">
        <v>4280</v>
      </c>
      <c r="C436" s="20">
        <v>11470</v>
      </c>
      <c r="D436" s="21">
        <v>0.71412037037037035</v>
      </c>
      <c r="E436" s="20">
        <f t="shared" si="12"/>
        <v>9.2662000000000013</v>
      </c>
      <c r="H436" s="20">
        <v>4280</v>
      </c>
      <c r="I436" s="20">
        <v>8</v>
      </c>
      <c r="J436" s="21">
        <v>0.64069444444444446</v>
      </c>
      <c r="K436" s="20">
        <f t="shared" si="13"/>
        <v>9.2376652400000694</v>
      </c>
    </row>
    <row r="437" spans="2:11" x14ac:dyDescent="0.15">
      <c r="B437" s="20">
        <v>4290</v>
      </c>
      <c r="C437" s="20">
        <v>11559</v>
      </c>
      <c r="D437" s="21">
        <v>0.7141319444444445</v>
      </c>
      <c r="E437" s="20">
        <f t="shared" si="12"/>
        <v>9.2878500000000006</v>
      </c>
      <c r="H437" s="20">
        <v>4290</v>
      </c>
      <c r="I437" s="20">
        <v>20</v>
      </c>
      <c r="J437" s="21">
        <v>0.64070601851851849</v>
      </c>
      <c r="K437" s="20">
        <f t="shared" si="13"/>
        <v>9.2592485700000697</v>
      </c>
    </row>
    <row r="438" spans="2:11" x14ac:dyDescent="0.15">
      <c r="B438" s="20">
        <v>4300</v>
      </c>
      <c r="C438" s="20">
        <v>11364</v>
      </c>
      <c r="D438" s="21">
        <v>0.71415509259259258</v>
      </c>
      <c r="E438" s="20">
        <f t="shared" si="12"/>
        <v>9.3094999999999999</v>
      </c>
      <c r="H438" s="20">
        <v>4300</v>
      </c>
      <c r="I438" s="20">
        <v>22</v>
      </c>
      <c r="J438" s="21">
        <v>0.64071759259259264</v>
      </c>
      <c r="K438" s="20">
        <f t="shared" si="13"/>
        <v>9.2808319000000701</v>
      </c>
    </row>
    <row r="439" spans="2:11" x14ac:dyDescent="0.15">
      <c r="B439" s="20">
        <v>4310</v>
      </c>
      <c r="C439" s="20">
        <v>12031</v>
      </c>
      <c r="D439" s="21">
        <v>0.71416666666666673</v>
      </c>
      <c r="E439" s="20">
        <f t="shared" si="12"/>
        <v>9.3311499999999992</v>
      </c>
      <c r="H439" s="20">
        <v>4310</v>
      </c>
      <c r="I439" s="20">
        <v>19</v>
      </c>
      <c r="J439" s="21">
        <v>0.64072916666666668</v>
      </c>
      <c r="K439" s="20">
        <f t="shared" si="13"/>
        <v>9.3024152300000704</v>
      </c>
    </row>
    <row r="440" spans="2:11" x14ac:dyDescent="0.15">
      <c r="B440" s="20">
        <v>4320</v>
      </c>
      <c r="C440" s="20">
        <v>11032</v>
      </c>
      <c r="D440" s="21">
        <v>0.71417824074074077</v>
      </c>
      <c r="E440" s="20">
        <f t="shared" si="12"/>
        <v>9.3527999999999984</v>
      </c>
      <c r="H440" s="20">
        <v>4320</v>
      </c>
      <c r="I440" s="20">
        <v>21</v>
      </c>
      <c r="J440" s="21">
        <v>0.64075231481481476</v>
      </c>
      <c r="K440" s="20">
        <f t="shared" si="13"/>
        <v>9.3239985600000708</v>
      </c>
    </row>
    <row r="441" spans="2:11" x14ac:dyDescent="0.15">
      <c r="B441" s="20">
        <v>4330</v>
      </c>
      <c r="C441" s="20">
        <v>10682</v>
      </c>
      <c r="D441" s="21">
        <v>0.71418981481481481</v>
      </c>
      <c r="E441" s="20">
        <f t="shared" si="12"/>
        <v>9.3744499999999977</v>
      </c>
      <c r="H441" s="20">
        <v>4330</v>
      </c>
      <c r="I441" s="20">
        <v>16</v>
      </c>
      <c r="J441" s="21">
        <v>0.64076388888888891</v>
      </c>
      <c r="K441" s="20">
        <f t="shared" si="13"/>
        <v>9.3455818900000711</v>
      </c>
    </row>
    <row r="442" spans="2:11" x14ac:dyDescent="0.15">
      <c r="B442" s="20">
        <v>4340</v>
      </c>
      <c r="C442" s="20">
        <v>11421</v>
      </c>
      <c r="D442" s="21">
        <v>0.71421296296296299</v>
      </c>
      <c r="E442" s="20">
        <f t="shared" si="12"/>
        <v>9.396099999999997</v>
      </c>
      <c r="H442" s="20">
        <v>4340</v>
      </c>
      <c r="I442" s="20">
        <v>10</v>
      </c>
      <c r="J442" s="21">
        <v>0.64077546296296295</v>
      </c>
      <c r="K442" s="20">
        <f t="shared" si="13"/>
        <v>9.3671652200000715</v>
      </c>
    </row>
    <row r="443" spans="2:11" x14ac:dyDescent="0.15">
      <c r="B443" s="20">
        <v>4350</v>
      </c>
      <c r="C443" s="20">
        <v>11559</v>
      </c>
      <c r="D443" s="21">
        <v>0.71422453703703714</v>
      </c>
      <c r="E443" s="20">
        <f t="shared" si="12"/>
        <v>9.4177499999999963</v>
      </c>
      <c r="H443" s="20">
        <v>4350</v>
      </c>
      <c r="I443" s="20">
        <v>2</v>
      </c>
      <c r="J443" s="21">
        <v>0.64079861111111114</v>
      </c>
      <c r="K443" s="20">
        <f t="shared" si="13"/>
        <v>9.3887485500000718</v>
      </c>
    </row>
    <row r="444" spans="2:11" x14ac:dyDescent="0.15">
      <c r="B444" s="20">
        <v>4360</v>
      </c>
      <c r="C444" s="20">
        <v>11321</v>
      </c>
      <c r="D444" s="21">
        <v>0.71423611111111107</v>
      </c>
      <c r="E444" s="20">
        <f t="shared" si="12"/>
        <v>9.4393999999999956</v>
      </c>
      <c r="H444" s="20">
        <v>4360</v>
      </c>
      <c r="I444" s="20">
        <v>10</v>
      </c>
      <c r="J444" s="21">
        <v>0.64081018518518518</v>
      </c>
      <c r="K444" s="20">
        <f t="shared" si="13"/>
        <v>9.4103318800000721</v>
      </c>
    </row>
    <row r="445" spans="2:11" x14ac:dyDescent="0.15">
      <c r="B445" s="20">
        <v>4370</v>
      </c>
      <c r="C445" s="20">
        <v>11508</v>
      </c>
      <c r="D445" s="21">
        <v>0.71425925925925926</v>
      </c>
      <c r="E445" s="20">
        <f t="shared" si="12"/>
        <v>9.4610499999999949</v>
      </c>
      <c r="H445" s="20">
        <v>4370</v>
      </c>
      <c r="I445" s="20">
        <v>13</v>
      </c>
      <c r="J445" s="21">
        <v>0.64082175925925922</v>
      </c>
      <c r="K445" s="20">
        <f t="shared" si="13"/>
        <v>9.4319152100000725</v>
      </c>
    </row>
    <row r="446" spans="2:11" x14ac:dyDescent="0.15">
      <c r="B446" s="20">
        <v>4380</v>
      </c>
      <c r="C446" s="20">
        <v>11491</v>
      </c>
      <c r="D446" s="21">
        <v>0.7142708333333333</v>
      </c>
      <c r="E446" s="20">
        <f t="shared" si="12"/>
        <v>9.4826999999999941</v>
      </c>
      <c r="H446" s="20">
        <v>4380</v>
      </c>
      <c r="I446" s="20">
        <v>26</v>
      </c>
      <c r="J446" s="21">
        <v>0.6408449074074074</v>
      </c>
      <c r="K446" s="20">
        <f t="shared" si="13"/>
        <v>9.4534985400000728</v>
      </c>
    </row>
    <row r="447" spans="2:11" x14ac:dyDescent="0.15">
      <c r="B447" s="20">
        <v>4390</v>
      </c>
      <c r="C447" s="20">
        <v>11280</v>
      </c>
      <c r="D447" s="21">
        <v>0.71428240740740734</v>
      </c>
      <c r="E447" s="20">
        <f t="shared" si="12"/>
        <v>9.5043499999999934</v>
      </c>
      <c r="H447" s="20">
        <v>4390</v>
      </c>
      <c r="I447" s="20">
        <v>12</v>
      </c>
      <c r="J447" s="21">
        <v>0.64085648148148155</v>
      </c>
      <c r="K447" s="20">
        <f t="shared" si="13"/>
        <v>9.4750818700000732</v>
      </c>
    </row>
    <row r="448" spans="2:11" x14ac:dyDescent="0.15">
      <c r="B448" s="20">
        <v>4400</v>
      </c>
      <c r="C448" s="20">
        <v>10972</v>
      </c>
      <c r="D448" s="21">
        <v>0.71430555555555564</v>
      </c>
      <c r="E448" s="20">
        <f t="shared" si="12"/>
        <v>9.5259999999999927</v>
      </c>
      <c r="H448" s="20">
        <v>4400</v>
      </c>
      <c r="I448" s="20">
        <v>16</v>
      </c>
      <c r="J448" s="21">
        <v>0.64086805555555559</v>
      </c>
      <c r="K448" s="20">
        <f t="shared" si="13"/>
        <v>9.4966652000000735</v>
      </c>
    </row>
    <row r="449" spans="2:11" x14ac:dyDescent="0.15">
      <c r="B449" s="20">
        <v>4410</v>
      </c>
      <c r="C449" s="20">
        <v>11346</v>
      </c>
      <c r="D449" s="21">
        <v>0.71431712962962957</v>
      </c>
      <c r="E449" s="20">
        <f t="shared" si="12"/>
        <v>9.547649999999992</v>
      </c>
      <c r="H449" s="20">
        <v>4410</v>
      </c>
      <c r="I449" s="20">
        <v>11</v>
      </c>
      <c r="J449" s="21">
        <v>0.64087962962962963</v>
      </c>
      <c r="K449" s="20">
        <f t="shared" si="13"/>
        <v>9.5182485300000739</v>
      </c>
    </row>
    <row r="450" spans="2:11" x14ac:dyDescent="0.15">
      <c r="B450" s="20">
        <v>4420</v>
      </c>
      <c r="C450" s="20">
        <v>11240</v>
      </c>
      <c r="D450" s="21">
        <v>0.71432870370370372</v>
      </c>
      <c r="E450" s="20">
        <f t="shared" si="12"/>
        <v>9.5692999999999913</v>
      </c>
      <c r="H450" s="20">
        <v>4420</v>
      </c>
      <c r="I450" s="20">
        <v>2</v>
      </c>
      <c r="J450" s="21">
        <v>0.64090277777777771</v>
      </c>
      <c r="K450" s="20">
        <f t="shared" si="13"/>
        <v>9.5398318600000742</v>
      </c>
    </row>
    <row r="451" spans="2:11" x14ac:dyDescent="0.15">
      <c r="B451" s="20">
        <v>4430</v>
      </c>
      <c r="C451" s="20">
        <v>11532</v>
      </c>
      <c r="D451" s="21">
        <v>0.7143518518518519</v>
      </c>
      <c r="E451" s="20">
        <f t="shared" si="12"/>
        <v>9.5909499999999905</v>
      </c>
      <c r="H451" s="20">
        <v>4430</v>
      </c>
      <c r="I451" s="20">
        <v>7</v>
      </c>
      <c r="J451" s="21">
        <v>0.64091435185185186</v>
      </c>
      <c r="K451" s="20">
        <f t="shared" si="13"/>
        <v>9.5614151900000746</v>
      </c>
    </row>
    <row r="452" spans="2:11" x14ac:dyDescent="0.15">
      <c r="B452" s="20">
        <v>4440</v>
      </c>
      <c r="C452" s="20">
        <v>11376</v>
      </c>
      <c r="D452" s="21">
        <v>0.71436342592592583</v>
      </c>
      <c r="E452" s="20">
        <f t="shared" si="12"/>
        <v>9.6125999999999898</v>
      </c>
      <c r="H452" s="20">
        <v>4440</v>
      </c>
      <c r="I452" s="20">
        <v>4</v>
      </c>
      <c r="J452" s="21">
        <v>0.6409259259259259</v>
      </c>
      <c r="K452" s="20">
        <f t="shared" si="13"/>
        <v>9.5829985200000749</v>
      </c>
    </row>
    <row r="453" spans="2:11" x14ac:dyDescent="0.15">
      <c r="B453" s="20">
        <v>4450</v>
      </c>
      <c r="C453" s="20">
        <v>11101</v>
      </c>
      <c r="D453" s="21">
        <v>0.71437499999999998</v>
      </c>
      <c r="E453" s="20">
        <f t="shared" si="12"/>
        <v>9.6342499999999891</v>
      </c>
      <c r="H453" s="20">
        <v>4450</v>
      </c>
      <c r="I453" s="20">
        <v>17</v>
      </c>
      <c r="J453" s="21">
        <v>0.64094907407407409</v>
      </c>
      <c r="K453" s="20">
        <f t="shared" si="13"/>
        <v>9.6045818500000752</v>
      </c>
    </row>
    <row r="454" spans="2:11" x14ac:dyDescent="0.15">
      <c r="B454" s="20">
        <v>4460</v>
      </c>
      <c r="C454" s="20">
        <v>11468</v>
      </c>
      <c r="D454" s="21">
        <v>0.71438657407407413</v>
      </c>
      <c r="E454" s="20">
        <f t="shared" si="12"/>
        <v>9.6558999999999884</v>
      </c>
      <c r="H454" s="20">
        <v>4460</v>
      </c>
      <c r="I454" s="20">
        <v>8</v>
      </c>
      <c r="J454" s="21">
        <v>0.64096064814814813</v>
      </c>
      <c r="K454" s="20">
        <f t="shared" si="13"/>
        <v>9.6261651800000756</v>
      </c>
    </row>
    <row r="455" spans="2:11" x14ac:dyDescent="0.15">
      <c r="B455" s="20">
        <v>4470</v>
      </c>
      <c r="C455" s="20">
        <v>10613</v>
      </c>
      <c r="D455" s="21">
        <v>0.71440972222222221</v>
      </c>
      <c r="E455" s="20">
        <f t="shared" si="12"/>
        <v>9.6775499999999877</v>
      </c>
      <c r="H455" s="20">
        <v>4470</v>
      </c>
      <c r="I455" s="20">
        <v>13</v>
      </c>
      <c r="J455" s="21">
        <v>0.64097222222222217</v>
      </c>
      <c r="K455" s="20">
        <f t="shared" si="13"/>
        <v>9.6477485100000759</v>
      </c>
    </row>
    <row r="456" spans="2:11" x14ac:dyDescent="0.15">
      <c r="B456" s="20">
        <v>4480</v>
      </c>
      <c r="C456" s="20">
        <v>11491</v>
      </c>
      <c r="D456" s="21">
        <v>0.71442129629629625</v>
      </c>
      <c r="E456" s="20">
        <f t="shared" si="12"/>
        <v>9.6991999999999869</v>
      </c>
      <c r="H456" s="20">
        <v>4480</v>
      </c>
      <c r="I456" s="20">
        <v>25</v>
      </c>
      <c r="J456" s="21">
        <v>0.64099537037037035</v>
      </c>
      <c r="K456" s="20">
        <f t="shared" si="13"/>
        <v>9.6693318400000763</v>
      </c>
    </row>
    <row r="457" spans="2:11" x14ac:dyDescent="0.15">
      <c r="B457" s="20">
        <v>4490</v>
      </c>
      <c r="C457" s="20">
        <v>11671</v>
      </c>
      <c r="D457" s="21">
        <v>0.7144328703703704</v>
      </c>
      <c r="E457" s="20">
        <f t="shared" si="12"/>
        <v>9.7208499999999862</v>
      </c>
      <c r="H457" s="20">
        <v>4490</v>
      </c>
      <c r="I457" s="20">
        <v>11</v>
      </c>
      <c r="J457" s="21">
        <v>0.6410069444444445</v>
      </c>
      <c r="K457" s="20">
        <f t="shared" si="13"/>
        <v>9.6909151700000766</v>
      </c>
    </row>
    <row r="458" spans="2:11" x14ac:dyDescent="0.15">
      <c r="B458" s="20">
        <v>4500</v>
      </c>
      <c r="C458" s="20">
        <v>11470</v>
      </c>
      <c r="D458" s="21">
        <v>0.71445601851851848</v>
      </c>
      <c r="E458" s="20">
        <f t="shared" ref="E458:E478" si="14">E457+21.65/1000</f>
        <v>9.7424999999999855</v>
      </c>
      <c r="H458" s="20">
        <v>4500</v>
      </c>
      <c r="I458" s="20">
        <v>31</v>
      </c>
      <c r="J458" s="21">
        <v>0.64101851851851854</v>
      </c>
      <c r="K458" s="20">
        <f t="shared" ref="K458:K478" si="15">K457+21.58333/1000</f>
        <v>9.712498500000077</v>
      </c>
    </row>
    <row r="459" spans="2:11" x14ac:dyDescent="0.15">
      <c r="B459" s="20">
        <v>4510</v>
      </c>
      <c r="C459" s="20">
        <v>11614</v>
      </c>
      <c r="D459" s="21">
        <v>0.71446759259259263</v>
      </c>
      <c r="E459" s="20">
        <f t="shared" si="14"/>
        <v>9.7641499999999848</v>
      </c>
      <c r="H459" s="20">
        <v>4510</v>
      </c>
      <c r="I459" s="20">
        <v>12</v>
      </c>
      <c r="J459" s="21">
        <v>0.64103009259259258</v>
      </c>
      <c r="K459" s="20">
        <f t="shared" si="15"/>
        <v>9.7340818300000773</v>
      </c>
    </row>
    <row r="460" spans="2:11" x14ac:dyDescent="0.15">
      <c r="B460" s="20">
        <v>4520</v>
      </c>
      <c r="C460" s="20">
        <v>11277</v>
      </c>
      <c r="D460" s="21">
        <v>0.71447916666666667</v>
      </c>
      <c r="E460" s="20">
        <f t="shared" si="14"/>
        <v>9.7857999999999841</v>
      </c>
      <c r="H460" s="20">
        <v>4520</v>
      </c>
      <c r="I460" s="20">
        <v>10</v>
      </c>
      <c r="J460" s="21">
        <v>0.64105324074074077</v>
      </c>
      <c r="K460" s="20">
        <f t="shared" si="15"/>
        <v>9.7556651600000777</v>
      </c>
    </row>
    <row r="461" spans="2:11" x14ac:dyDescent="0.15">
      <c r="B461" s="20">
        <v>4530</v>
      </c>
      <c r="C461" s="20">
        <v>10804</v>
      </c>
      <c r="D461" s="21">
        <v>0.7144907407407407</v>
      </c>
      <c r="E461" s="20">
        <f t="shared" si="14"/>
        <v>9.8074499999999833</v>
      </c>
      <c r="H461" s="20">
        <v>4530</v>
      </c>
      <c r="I461" s="20">
        <v>10</v>
      </c>
      <c r="J461" s="21">
        <v>0.64106481481481481</v>
      </c>
      <c r="K461" s="20">
        <f t="shared" si="15"/>
        <v>9.777248490000078</v>
      </c>
    </row>
    <row r="462" spans="2:11" x14ac:dyDescent="0.15">
      <c r="B462" s="20">
        <v>4540</v>
      </c>
      <c r="C462" s="20">
        <v>11520</v>
      </c>
      <c r="D462" s="21">
        <v>0.71451388888888889</v>
      </c>
      <c r="E462" s="20">
        <f t="shared" si="14"/>
        <v>9.8290999999999826</v>
      </c>
      <c r="H462" s="20">
        <v>4540</v>
      </c>
      <c r="I462" s="20">
        <v>9</v>
      </c>
      <c r="J462" s="21">
        <v>0.64107638888888896</v>
      </c>
      <c r="K462" s="20">
        <f t="shared" si="15"/>
        <v>9.7988318200000784</v>
      </c>
    </row>
    <row r="463" spans="2:11" x14ac:dyDescent="0.15">
      <c r="B463" s="20">
        <v>4550</v>
      </c>
      <c r="C463" s="20">
        <v>11170</v>
      </c>
      <c r="D463" s="21">
        <v>0.71452546296296304</v>
      </c>
      <c r="E463" s="20">
        <f t="shared" si="14"/>
        <v>9.8507499999999819</v>
      </c>
      <c r="H463" s="20">
        <v>4550</v>
      </c>
      <c r="I463" s="20">
        <v>9</v>
      </c>
      <c r="J463" s="21">
        <v>0.64109953703703704</v>
      </c>
      <c r="K463" s="20">
        <f t="shared" si="15"/>
        <v>9.8204151500000787</v>
      </c>
    </row>
    <row r="464" spans="2:11" x14ac:dyDescent="0.15">
      <c r="B464" s="20">
        <v>4560</v>
      </c>
      <c r="C464" s="20">
        <v>11349</v>
      </c>
      <c r="D464" s="21">
        <v>0.71453703703703697</v>
      </c>
      <c r="E464" s="20">
        <f t="shared" si="14"/>
        <v>9.8723999999999812</v>
      </c>
      <c r="H464" s="20">
        <v>4560</v>
      </c>
      <c r="I464" s="20">
        <v>10</v>
      </c>
      <c r="J464" s="21">
        <v>0.64111111111111108</v>
      </c>
      <c r="K464" s="20">
        <f t="shared" si="15"/>
        <v>9.841998480000079</v>
      </c>
    </row>
    <row r="465" spans="2:11" x14ac:dyDescent="0.15">
      <c r="B465" s="20">
        <v>4570</v>
      </c>
      <c r="C465" s="20">
        <v>11284</v>
      </c>
      <c r="D465" s="21">
        <v>0.71456018518518516</v>
      </c>
      <c r="E465" s="20">
        <f t="shared" si="14"/>
        <v>9.8940499999999805</v>
      </c>
      <c r="H465" s="20">
        <v>4570</v>
      </c>
      <c r="I465" s="20">
        <v>5</v>
      </c>
      <c r="J465" s="21">
        <v>0.64112268518518511</v>
      </c>
      <c r="K465" s="20">
        <f t="shared" si="15"/>
        <v>9.8635818100000794</v>
      </c>
    </row>
    <row r="466" spans="2:11" x14ac:dyDescent="0.15">
      <c r="B466" s="20">
        <v>4580</v>
      </c>
      <c r="C466" s="20">
        <v>10772</v>
      </c>
      <c r="D466" s="21">
        <v>0.71457175925925931</v>
      </c>
      <c r="E466" s="20">
        <f t="shared" si="14"/>
        <v>9.9156999999999798</v>
      </c>
      <c r="H466" s="20">
        <v>4580</v>
      </c>
      <c r="I466" s="20">
        <v>6</v>
      </c>
      <c r="J466" s="21">
        <v>0.6411458333333333</v>
      </c>
      <c r="K466" s="20">
        <f t="shared" si="15"/>
        <v>9.8851651400000797</v>
      </c>
    </row>
    <row r="467" spans="2:11" x14ac:dyDescent="0.15">
      <c r="B467" s="20">
        <v>4590</v>
      </c>
      <c r="C467" s="20">
        <v>11141</v>
      </c>
      <c r="D467" s="21">
        <v>0.71458333333333324</v>
      </c>
      <c r="E467" s="20">
        <f t="shared" si="14"/>
        <v>9.937349999999979</v>
      </c>
      <c r="H467" s="20">
        <v>4590</v>
      </c>
      <c r="I467" s="20">
        <v>8</v>
      </c>
      <c r="J467" s="21">
        <v>0.64115740740740745</v>
      </c>
      <c r="K467" s="20">
        <f t="shared" si="15"/>
        <v>9.9067484700000801</v>
      </c>
    </row>
    <row r="468" spans="2:11" x14ac:dyDescent="0.15">
      <c r="B468" s="20">
        <v>4600</v>
      </c>
      <c r="C468" s="20">
        <v>11105</v>
      </c>
      <c r="D468" s="21">
        <v>0.71460648148148154</v>
      </c>
      <c r="E468" s="20">
        <f t="shared" si="14"/>
        <v>9.9589999999999783</v>
      </c>
      <c r="H468" s="20">
        <v>4600</v>
      </c>
      <c r="I468" s="20">
        <v>11</v>
      </c>
      <c r="J468" s="21">
        <v>0.64116898148148149</v>
      </c>
      <c r="K468" s="20">
        <f t="shared" si="15"/>
        <v>9.9283318000000804</v>
      </c>
    </row>
    <row r="469" spans="2:11" x14ac:dyDescent="0.15">
      <c r="B469" s="20">
        <v>4610</v>
      </c>
      <c r="C469" s="20">
        <v>11144</v>
      </c>
      <c r="D469" s="21">
        <v>0.71461805555555558</v>
      </c>
      <c r="E469" s="20">
        <f t="shared" si="14"/>
        <v>9.9806499999999776</v>
      </c>
      <c r="H469" s="20">
        <v>4610</v>
      </c>
      <c r="I469" s="20">
        <v>7</v>
      </c>
      <c r="J469" s="21">
        <v>0.64118055555555553</v>
      </c>
      <c r="K469" s="20">
        <f t="shared" si="15"/>
        <v>9.9499151300000808</v>
      </c>
    </row>
    <row r="470" spans="2:11" x14ac:dyDescent="0.15">
      <c r="B470" s="59">
        <v>4620</v>
      </c>
      <c r="C470" s="59">
        <v>11209</v>
      </c>
      <c r="D470" s="60">
        <v>0.71462962962962961</v>
      </c>
      <c r="E470" s="59">
        <f t="shared" si="14"/>
        <v>10.002299999999977</v>
      </c>
      <c r="H470" s="20">
        <v>4620</v>
      </c>
      <c r="I470" s="20">
        <v>21</v>
      </c>
      <c r="J470" s="21">
        <v>0.64120370370370372</v>
      </c>
      <c r="K470" s="20">
        <f t="shared" si="15"/>
        <v>9.9714984600000811</v>
      </c>
    </row>
    <row r="471" spans="2:11" x14ac:dyDescent="0.15">
      <c r="B471" s="59">
        <v>4630</v>
      </c>
      <c r="C471" s="59">
        <v>11032</v>
      </c>
      <c r="D471" s="60">
        <v>0.71464120370370365</v>
      </c>
      <c r="E471" s="59">
        <f t="shared" si="14"/>
        <v>10.023949999999976</v>
      </c>
      <c r="H471" s="20">
        <v>4630</v>
      </c>
      <c r="I471" s="20">
        <v>4</v>
      </c>
      <c r="J471" s="21">
        <v>0.64121527777777776</v>
      </c>
      <c r="K471" s="20">
        <f t="shared" si="15"/>
        <v>9.9930817900000815</v>
      </c>
    </row>
    <row r="472" spans="2:11" x14ac:dyDescent="0.15">
      <c r="B472" s="59">
        <v>4640</v>
      </c>
      <c r="C472" s="59">
        <v>11248</v>
      </c>
      <c r="D472" s="60">
        <v>0.71466435185185195</v>
      </c>
      <c r="E472" s="59">
        <f t="shared" si="14"/>
        <v>10.045599999999975</v>
      </c>
      <c r="H472" s="59">
        <v>4640</v>
      </c>
      <c r="I472" s="59">
        <v>4</v>
      </c>
      <c r="J472" s="60">
        <v>0.64122685185185191</v>
      </c>
      <c r="K472" s="59">
        <f t="shared" si="15"/>
        <v>10.014665120000082</v>
      </c>
    </row>
    <row r="473" spans="2:11" x14ac:dyDescent="0.15">
      <c r="B473" s="59">
        <v>4650</v>
      </c>
      <c r="C473" s="59">
        <v>11196</v>
      </c>
      <c r="D473" s="60">
        <v>0.71467592592592588</v>
      </c>
      <c r="E473" s="59">
        <f t="shared" si="14"/>
        <v>10.067249999999975</v>
      </c>
      <c r="H473" s="59">
        <v>4650</v>
      </c>
      <c r="I473" s="59">
        <v>4</v>
      </c>
      <c r="J473" s="60">
        <v>0.64124999999999999</v>
      </c>
      <c r="K473" s="59">
        <f t="shared" si="15"/>
        <v>10.036248450000082</v>
      </c>
    </row>
    <row r="474" spans="2:11" x14ac:dyDescent="0.15">
      <c r="B474" s="59">
        <v>4660</v>
      </c>
      <c r="C474" s="59">
        <v>11202</v>
      </c>
      <c r="D474" s="60">
        <v>0.71468750000000003</v>
      </c>
      <c r="E474" s="59">
        <f t="shared" si="14"/>
        <v>10.088899999999974</v>
      </c>
      <c r="H474" s="59">
        <v>4660</v>
      </c>
      <c r="I474" s="59">
        <v>10</v>
      </c>
      <c r="J474" s="60">
        <v>0.64126157407407403</v>
      </c>
      <c r="K474" s="59">
        <f t="shared" si="15"/>
        <v>10.057831780000082</v>
      </c>
    </row>
    <row r="475" spans="2:11" x14ac:dyDescent="0.15">
      <c r="B475" s="59">
        <v>4670</v>
      </c>
      <c r="C475" s="59">
        <v>10438</v>
      </c>
      <c r="D475" s="60">
        <v>0.71471064814814822</v>
      </c>
      <c r="E475" s="59">
        <f t="shared" si="14"/>
        <v>10.110549999999973</v>
      </c>
      <c r="H475" s="59">
        <v>4670</v>
      </c>
      <c r="I475" s="59">
        <v>6</v>
      </c>
      <c r="J475" s="60">
        <v>0.64127314814814818</v>
      </c>
      <c r="K475" s="59">
        <f t="shared" si="15"/>
        <v>10.079415110000083</v>
      </c>
    </row>
    <row r="476" spans="2:11" x14ac:dyDescent="0.15">
      <c r="B476" s="59">
        <v>4680</v>
      </c>
      <c r="C476" s="59">
        <v>11057</v>
      </c>
      <c r="D476" s="60">
        <v>0.71472222222222215</v>
      </c>
      <c r="E476" s="59">
        <f t="shared" si="14"/>
        <v>10.132199999999973</v>
      </c>
      <c r="H476" s="59">
        <v>4680</v>
      </c>
      <c r="I476" s="59">
        <v>10</v>
      </c>
      <c r="J476" s="60">
        <v>0.64129629629629636</v>
      </c>
      <c r="K476" s="59">
        <f t="shared" si="15"/>
        <v>10.100998440000083</v>
      </c>
    </row>
    <row r="477" spans="2:11" x14ac:dyDescent="0.15">
      <c r="B477" s="59">
        <v>4690</v>
      </c>
      <c r="C477" s="59">
        <v>11100</v>
      </c>
      <c r="D477" s="60">
        <v>0.7147337962962963</v>
      </c>
      <c r="E477" s="59">
        <f t="shared" si="14"/>
        <v>10.153849999999972</v>
      </c>
      <c r="H477" s="59">
        <v>4690</v>
      </c>
      <c r="I477" s="59">
        <v>7</v>
      </c>
      <c r="J477" s="60">
        <v>0.6413078703703704</v>
      </c>
      <c r="K477" s="59">
        <f t="shared" si="15"/>
        <v>10.122581770000084</v>
      </c>
    </row>
    <row r="478" spans="2:11" x14ac:dyDescent="0.15">
      <c r="B478" s="59">
        <v>4700</v>
      </c>
      <c r="C478" s="59">
        <v>11283</v>
      </c>
      <c r="D478" s="60">
        <v>0.71474537037037045</v>
      </c>
      <c r="E478" s="59">
        <f t="shared" si="14"/>
        <v>10.175499999999971</v>
      </c>
      <c r="H478" s="59">
        <v>4700</v>
      </c>
      <c r="I478" s="59">
        <v>4</v>
      </c>
      <c r="J478" s="60">
        <v>0.64131944444444444</v>
      </c>
      <c r="K478" s="59">
        <f t="shared" si="15"/>
        <v>10.144165100000084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55"/>
  <sheetViews>
    <sheetView topLeftCell="A25" zoomScale="62" zoomScaleNormal="62" workbookViewId="0">
      <selection activeCell="D53" sqref="D53"/>
    </sheetView>
  </sheetViews>
  <sheetFormatPr defaultRowHeight="18.75" x14ac:dyDescent="0.4"/>
  <cols>
    <col min="4" max="4" width="12.625" bestFit="1" customWidth="1"/>
  </cols>
  <sheetData>
    <row r="4" spans="2:27" ht="19.5" thickBot="1" x14ac:dyDescent="0.45"/>
    <row r="5" spans="2:27" ht="19.5" thickBot="1" x14ac:dyDescent="0.45">
      <c r="B5" s="5" t="s">
        <v>20</v>
      </c>
      <c r="D5" s="14" t="s">
        <v>15</v>
      </c>
      <c r="E5" s="12">
        <v>0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2">
        <v>12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25</v>
      </c>
      <c r="Y5" s="12">
        <v>30</v>
      </c>
      <c r="Z5" s="12">
        <v>35</v>
      </c>
      <c r="AA5" s="13">
        <v>40</v>
      </c>
    </row>
    <row r="6" spans="2:27" x14ac:dyDescent="0.4">
      <c r="D6" s="15" t="s">
        <v>11</v>
      </c>
      <c r="E6" s="8">
        <v>2699.7109999999998</v>
      </c>
      <c r="F6" s="8">
        <v>4115.7730000000001</v>
      </c>
      <c r="G6" s="8">
        <v>4434.2879999999996</v>
      </c>
      <c r="H6" s="8">
        <v>5140.8940000000002</v>
      </c>
      <c r="I6" s="8">
        <v>3830.3879999999999</v>
      </c>
      <c r="J6" s="8">
        <v>3098.7820000000002</v>
      </c>
      <c r="K6" s="8">
        <v>3648.489</v>
      </c>
      <c r="L6" s="8">
        <v>2393.69</v>
      </c>
      <c r="M6" s="8">
        <v>2540.0540000000001</v>
      </c>
      <c r="N6" s="8">
        <v>2567.9119999999998</v>
      </c>
      <c r="O6" s="8">
        <v>2261.8609999999999</v>
      </c>
      <c r="P6" s="8">
        <v>2672.8820000000001</v>
      </c>
      <c r="Q6" s="8">
        <v>2504.761</v>
      </c>
      <c r="R6" s="8">
        <v>2453.518</v>
      </c>
      <c r="S6" s="8">
        <v>2983.1750000000002</v>
      </c>
      <c r="T6" s="8">
        <v>3246.1959999999999</v>
      </c>
      <c r="U6" s="8">
        <v>2967.4969999999998</v>
      </c>
      <c r="V6" s="8">
        <v>3110.518</v>
      </c>
      <c r="W6" s="8">
        <v>3117.0039999999999</v>
      </c>
      <c r="X6" s="8">
        <v>3193.2959999999998</v>
      </c>
      <c r="Y6" s="8">
        <v>3393.8319999999999</v>
      </c>
      <c r="Z6" s="8">
        <v>2993.0540000000001</v>
      </c>
      <c r="AA6" s="9">
        <v>2555.518</v>
      </c>
    </row>
    <row r="7" spans="2:27" x14ac:dyDescent="0.4">
      <c r="D7" s="15" t="s">
        <v>12</v>
      </c>
      <c r="E7" s="8">
        <v>1939.933</v>
      </c>
      <c r="F7" s="8">
        <v>3544.3589999999999</v>
      </c>
      <c r="G7" s="8">
        <v>3771.48</v>
      </c>
      <c r="H7" s="8">
        <v>3935.66</v>
      </c>
      <c r="I7" s="8">
        <v>2561.761</v>
      </c>
      <c r="J7" s="8">
        <v>2302.7820000000002</v>
      </c>
      <c r="K7" s="8">
        <v>2965.8530000000001</v>
      </c>
      <c r="L7" s="8">
        <v>1640.3969999999999</v>
      </c>
      <c r="M7" s="8">
        <v>1326.6189999999999</v>
      </c>
      <c r="N7" s="8">
        <v>1966.347</v>
      </c>
      <c r="O7" s="8">
        <v>2034.9829999999999</v>
      </c>
      <c r="P7" s="8">
        <v>1818.0039999999999</v>
      </c>
      <c r="Q7" s="8">
        <v>1609.4469999999999</v>
      </c>
      <c r="R7" s="8">
        <v>1666.326</v>
      </c>
      <c r="S7" s="8">
        <v>1190.2049999999999</v>
      </c>
      <c r="T7" s="8">
        <v>1382.154</v>
      </c>
      <c r="U7" s="8">
        <v>1614.4970000000001</v>
      </c>
      <c r="V7" s="8">
        <v>1703.104</v>
      </c>
      <c r="W7" s="8">
        <v>1953.2249999999999</v>
      </c>
      <c r="X7" s="8">
        <v>1454.326</v>
      </c>
      <c r="Y7" s="8">
        <v>1435.154</v>
      </c>
      <c r="Z7" s="8">
        <v>1475.4970000000001</v>
      </c>
      <c r="AA7" s="9">
        <v>1376.933</v>
      </c>
    </row>
    <row r="8" spans="2:27" ht="19.5" thickBot="1" x14ac:dyDescent="0.45">
      <c r="D8" s="15" t="s">
        <v>13</v>
      </c>
      <c r="E8" s="8">
        <v>1634.154</v>
      </c>
      <c r="F8" s="8">
        <v>3067.2379999999998</v>
      </c>
      <c r="G8" s="8">
        <v>4837.5510000000004</v>
      </c>
      <c r="H8" s="8">
        <v>4517.7730000000001</v>
      </c>
      <c r="I8" s="8">
        <v>4022.116</v>
      </c>
      <c r="J8" s="8">
        <v>3428.53</v>
      </c>
      <c r="K8" s="8">
        <v>4151.53</v>
      </c>
      <c r="L8" s="8">
        <v>2382.2959999999998</v>
      </c>
      <c r="M8" s="8">
        <v>2001.64</v>
      </c>
      <c r="N8" s="8">
        <v>7732.9780000000001</v>
      </c>
      <c r="O8" s="8">
        <v>2360.8820000000001</v>
      </c>
      <c r="P8" s="8">
        <v>2225.5390000000002</v>
      </c>
      <c r="Q8" s="8">
        <v>2040.8820000000001</v>
      </c>
      <c r="R8" s="8">
        <v>2194.1039999999998</v>
      </c>
      <c r="S8" s="8">
        <v>1950.64</v>
      </c>
      <c r="T8" s="8">
        <v>2256.8820000000001</v>
      </c>
      <c r="U8" s="8">
        <v>1842.347</v>
      </c>
      <c r="V8" s="8">
        <v>2052.8110000000001</v>
      </c>
      <c r="W8" s="8">
        <v>2408.1750000000002</v>
      </c>
      <c r="X8" s="8">
        <v>1978.69</v>
      </c>
      <c r="Y8" s="8">
        <v>2110.2959999999998</v>
      </c>
      <c r="Z8" s="8">
        <v>2163.4679999999998</v>
      </c>
      <c r="AA8" s="9">
        <v>1706.933</v>
      </c>
    </row>
    <row r="9" spans="2:27" x14ac:dyDescent="0.4">
      <c r="D9" s="16" t="s">
        <v>17</v>
      </c>
      <c r="E9" s="6">
        <v>1273.4469999999999</v>
      </c>
      <c r="F9" s="6">
        <v>1171.0329999999999</v>
      </c>
      <c r="G9" s="6">
        <v>1691.61</v>
      </c>
      <c r="H9" s="6">
        <v>2186.125</v>
      </c>
      <c r="I9" s="6">
        <v>1751.2460000000001</v>
      </c>
      <c r="J9" s="6">
        <v>1183.962</v>
      </c>
      <c r="K9" s="6">
        <v>1422.0329999999999</v>
      </c>
      <c r="L9" s="6">
        <v>1201.6189999999999</v>
      </c>
      <c r="M9" s="6">
        <v>1439.69</v>
      </c>
      <c r="N9" s="6">
        <v>1804.104</v>
      </c>
      <c r="O9" s="6">
        <v>1733.0540000000001</v>
      </c>
      <c r="P9" s="6">
        <v>2351.4180000000001</v>
      </c>
      <c r="Q9" s="6">
        <v>2092.9830000000002</v>
      </c>
      <c r="R9" s="6">
        <v>1949.347</v>
      </c>
      <c r="S9" s="6">
        <v>2032.74</v>
      </c>
      <c r="T9" s="6">
        <v>2617.8820000000001</v>
      </c>
      <c r="U9" s="6">
        <v>2371.2049999999999</v>
      </c>
      <c r="V9" s="6">
        <v>1992.2550000000001</v>
      </c>
      <c r="W9" s="6">
        <v>2766.1039999999998</v>
      </c>
      <c r="X9" s="6">
        <v>3709.761</v>
      </c>
      <c r="Y9" s="6">
        <v>4503.1750000000002</v>
      </c>
      <c r="Z9" s="6">
        <v>5740.7820000000002</v>
      </c>
      <c r="AA9" s="7">
        <v>5090.8320000000003</v>
      </c>
    </row>
    <row r="10" spans="2:27" x14ac:dyDescent="0.4">
      <c r="D10" s="17" t="s">
        <v>18</v>
      </c>
      <c r="E10" s="8">
        <v>1651.2249999999999</v>
      </c>
      <c r="F10" s="8">
        <v>2589.9659999999999</v>
      </c>
      <c r="G10" s="8">
        <v>1881.8820000000001</v>
      </c>
      <c r="H10" s="8">
        <v>3031.2460000000001</v>
      </c>
      <c r="I10" s="8">
        <v>2869.1460000000002</v>
      </c>
      <c r="J10" s="8">
        <v>2254.933</v>
      </c>
      <c r="K10" s="8">
        <v>2479.69</v>
      </c>
      <c r="L10" s="8">
        <v>2869.64</v>
      </c>
      <c r="M10" s="8">
        <v>3477.4389999999999</v>
      </c>
      <c r="N10" s="8">
        <v>4006.0039999999999</v>
      </c>
      <c r="O10" s="8">
        <v>3992.8820000000001</v>
      </c>
      <c r="P10" s="8">
        <v>4941.0039999999999</v>
      </c>
      <c r="Q10" s="8">
        <v>4849.2460000000001</v>
      </c>
      <c r="R10" s="8">
        <v>5475.8320000000003</v>
      </c>
      <c r="S10" s="8">
        <v>5951.0039999999999</v>
      </c>
      <c r="T10" s="8">
        <v>6747.4390000000003</v>
      </c>
      <c r="U10" s="8">
        <v>6961.0749999999998</v>
      </c>
      <c r="V10" s="8">
        <v>7267.0240000000003</v>
      </c>
      <c r="W10" s="8">
        <v>7836.2669999999998</v>
      </c>
      <c r="X10" s="8">
        <v>9159.6810000000005</v>
      </c>
      <c r="Y10" s="8">
        <v>10490.459000000001</v>
      </c>
      <c r="Z10" s="8">
        <v>11242.288</v>
      </c>
      <c r="AA10" s="9">
        <v>10750.803</v>
      </c>
    </row>
    <row r="11" spans="2:27" ht="19.5" thickBot="1" x14ac:dyDescent="0.45">
      <c r="D11" s="18" t="s">
        <v>19</v>
      </c>
      <c r="E11" s="10">
        <v>1445.761</v>
      </c>
      <c r="F11" s="10">
        <v>2258.4090000000001</v>
      </c>
      <c r="G11" s="10">
        <v>2844.5810000000001</v>
      </c>
      <c r="H11" s="10">
        <v>3465.8739999999998</v>
      </c>
      <c r="I11" s="10">
        <v>3295.5810000000001</v>
      </c>
      <c r="J11" s="10">
        <v>2738.2170000000001</v>
      </c>
      <c r="K11" s="10">
        <v>3338.752</v>
      </c>
      <c r="L11" s="10">
        <v>2867.761</v>
      </c>
      <c r="M11" s="10">
        <v>3194.66</v>
      </c>
      <c r="N11" s="10">
        <v>4333.66</v>
      </c>
      <c r="O11" s="10">
        <v>3839.4180000000001</v>
      </c>
      <c r="P11" s="10">
        <v>5092.8320000000003</v>
      </c>
      <c r="Q11" s="10">
        <v>5352.1959999999999</v>
      </c>
      <c r="R11" s="10">
        <v>5467.125</v>
      </c>
      <c r="S11" s="10">
        <v>5960.4889999999996</v>
      </c>
      <c r="T11" s="10">
        <v>6564.317</v>
      </c>
      <c r="U11" s="10">
        <v>6788.8320000000003</v>
      </c>
      <c r="V11" s="10">
        <v>6958.0749999999998</v>
      </c>
      <c r="W11" s="10">
        <v>7488.0240000000003</v>
      </c>
      <c r="X11" s="10">
        <v>9244.8529999999992</v>
      </c>
      <c r="Y11" s="10">
        <v>10194.803</v>
      </c>
      <c r="Z11" s="10">
        <v>10808.388000000001</v>
      </c>
      <c r="AA11" s="11">
        <v>10327.045</v>
      </c>
    </row>
    <row r="13" spans="2:27" ht="19.5" thickBot="1" x14ac:dyDescent="0.45">
      <c r="D13" t="s">
        <v>22</v>
      </c>
    </row>
    <row r="14" spans="2:27" ht="19.5" thickBot="1" x14ac:dyDescent="0.45">
      <c r="D14" s="19" t="s">
        <v>15</v>
      </c>
      <c r="E14" s="6">
        <v>0</v>
      </c>
      <c r="F14" s="6">
        <v>1</v>
      </c>
      <c r="G14" s="6">
        <v>2</v>
      </c>
      <c r="H14" s="6">
        <v>3</v>
      </c>
      <c r="I14" s="6">
        <v>4</v>
      </c>
      <c r="J14" s="6">
        <v>5</v>
      </c>
      <c r="K14" s="6">
        <v>6</v>
      </c>
      <c r="L14" s="6">
        <v>7</v>
      </c>
      <c r="M14" s="6">
        <v>8</v>
      </c>
      <c r="N14" s="6">
        <v>9</v>
      </c>
      <c r="O14" s="6">
        <v>10</v>
      </c>
      <c r="P14" s="6">
        <v>11</v>
      </c>
      <c r="Q14" s="6">
        <v>12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  <c r="X14" s="6">
        <v>25</v>
      </c>
      <c r="Y14" s="6">
        <v>30</v>
      </c>
      <c r="Z14" s="6">
        <v>35</v>
      </c>
      <c r="AA14" s="7">
        <v>40</v>
      </c>
    </row>
    <row r="15" spans="2:27" x14ac:dyDescent="0.4">
      <c r="D15" s="16" t="s">
        <v>4</v>
      </c>
      <c r="E15" s="6">
        <f t="shared" ref="E15:AA15" si="0">AVERAGE(E6:E8)/1000</f>
        <v>2.0912660000000001</v>
      </c>
      <c r="F15" s="6">
        <f t="shared" si="0"/>
        <v>3.5757899999999996</v>
      </c>
      <c r="G15" s="6">
        <f t="shared" si="0"/>
        <v>4.3477730000000001</v>
      </c>
      <c r="H15" s="6">
        <f t="shared" si="0"/>
        <v>4.5314423333333336</v>
      </c>
      <c r="I15" s="6">
        <f t="shared" si="0"/>
        <v>3.4714216666666666</v>
      </c>
      <c r="J15" s="6">
        <f t="shared" si="0"/>
        <v>2.9433646666666666</v>
      </c>
      <c r="K15" s="6">
        <f t="shared" si="0"/>
        <v>3.5886239999999998</v>
      </c>
      <c r="L15" s="6">
        <f t="shared" si="0"/>
        <v>2.1387943333333332</v>
      </c>
      <c r="M15" s="6">
        <f t="shared" si="0"/>
        <v>1.9561043333333334</v>
      </c>
      <c r="N15" s="6">
        <f t="shared" si="0"/>
        <v>4.0890789999999999</v>
      </c>
      <c r="O15" s="6">
        <f t="shared" si="0"/>
        <v>2.2192420000000004</v>
      </c>
      <c r="P15" s="6">
        <f t="shared" si="0"/>
        <v>2.238808333333334</v>
      </c>
      <c r="Q15" s="6">
        <f t="shared" si="0"/>
        <v>2.0516966666666665</v>
      </c>
      <c r="R15" s="6">
        <f t="shared" si="0"/>
        <v>2.1046493333333331</v>
      </c>
      <c r="S15" s="6">
        <f t="shared" si="0"/>
        <v>2.0413399999999999</v>
      </c>
      <c r="T15" s="6">
        <f t="shared" si="0"/>
        <v>2.295077333333333</v>
      </c>
      <c r="U15" s="6">
        <f t="shared" si="0"/>
        <v>2.1414469999999999</v>
      </c>
      <c r="V15" s="6">
        <f t="shared" si="0"/>
        <v>2.2888109999999999</v>
      </c>
      <c r="W15" s="6">
        <f t="shared" si="0"/>
        <v>2.4928013333333334</v>
      </c>
      <c r="X15" s="6">
        <f t="shared" si="0"/>
        <v>2.2087706666666667</v>
      </c>
      <c r="Y15" s="6">
        <f t="shared" si="0"/>
        <v>2.3130939999999995</v>
      </c>
      <c r="Z15" s="6">
        <f t="shared" si="0"/>
        <v>2.2106730000000003</v>
      </c>
      <c r="AA15" s="7">
        <f t="shared" si="0"/>
        <v>1.8797946666666667</v>
      </c>
    </row>
    <row r="16" spans="2:27" ht="19.5" thickBot="1" x14ac:dyDescent="0.45">
      <c r="D16" s="18" t="s">
        <v>16</v>
      </c>
      <c r="E16" s="10">
        <f t="shared" ref="E16:AA16" si="1">AVERAGE(E9:E11)/1000</f>
        <v>1.4568109999999996</v>
      </c>
      <c r="F16" s="10">
        <f t="shared" si="1"/>
        <v>2.0064693333333334</v>
      </c>
      <c r="G16" s="10">
        <f t="shared" si="1"/>
        <v>2.1393576666666667</v>
      </c>
      <c r="H16" s="10">
        <f t="shared" si="1"/>
        <v>2.8944149999999995</v>
      </c>
      <c r="I16" s="10">
        <f t="shared" si="1"/>
        <v>2.6386576666666666</v>
      </c>
      <c r="J16" s="10">
        <f t="shared" si="1"/>
        <v>2.0590373333333334</v>
      </c>
      <c r="K16" s="10">
        <f t="shared" si="1"/>
        <v>2.4134916666666668</v>
      </c>
      <c r="L16" s="10">
        <f t="shared" si="1"/>
        <v>2.3130066666666669</v>
      </c>
      <c r="M16" s="10">
        <f t="shared" si="1"/>
        <v>2.7039296666666663</v>
      </c>
      <c r="N16" s="10">
        <f t="shared" si="1"/>
        <v>3.381256</v>
      </c>
      <c r="O16" s="10">
        <f t="shared" si="1"/>
        <v>3.1884513333333331</v>
      </c>
      <c r="P16" s="10">
        <f t="shared" si="1"/>
        <v>4.1284180000000008</v>
      </c>
      <c r="Q16" s="10">
        <f t="shared" si="1"/>
        <v>4.0981416666666668</v>
      </c>
      <c r="R16" s="10">
        <f t="shared" si="1"/>
        <v>4.2974346666666667</v>
      </c>
      <c r="S16" s="10">
        <f t="shared" si="1"/>
        <v>4.6480776666666674</v>
      </c>
      <c r="T16" s="10">
        <f t="shared" si="1"/>
        <v>5.309879333333333</v>
      </c>
      <c r="U16" s="10">
        <f t="shared" si="1"/>
        <v>5.373704</v>
      </c>
      <c r="V16" s="10">
        <f t="shared" si="1"/>
        <v>5.4057846666666665</v>
      </c>
      <c r="W16" s="10">
        <f t="shared" si="1"/>
        <v>6.0301316666666676</v>
      </c>
      <c r="X16" s="10">
        <f t="shared" si="1"/>
        <v>7.3714316666666662</v>
      </c>
      <c r="Y16" s="10">
        <f t="shared" si="1"/>
        <v>8.3961456666666674</v>
      </c>
      <c r="Z16" s="10">
        <f t="shared" si="1"/>
        <v>9.2638193333333323</v>
      </c>
      <c r="AA16" s="11">
        <f t="shared" si="1"/>
        <v>8.7228933333333334</v>
      </c>
    </row>
    <row r="18" spans="4:27" ht="19.5" thickBot="1" x14ac:dyDescent="0.45">
      <c r="D18" t="s">
        <v>23</v>
      </c>
    </row>
    <row r="19" spans="4:27" ht="19.5" thickBot="1" x14ac:dyDescent="0.45">
      <c r="D19" s="19" t="s">
        <v>15</v>
      </c>
      <c r="E19" s="6">
        <v>0</v>
      </c>
      <c r="F19" s="6">
        <v>1</v>
      </c>
      <c r="G19" s="6">
        <v>2</v>
      </c>
      <c r="H19" s="6">
        <v>3</v>
      </c>
      <c r="I19" s="6">
        <v>4</v>
      </c>
      <c r="J19" s="6">
        <v>5</v>
      </c>
      <c r="K19" s="6">
        <v>6</v>
      </c>
      <c r="L19" s="6">
        <v>7</v>
      </c>
      <c r="M19" s="6">
        <v>8</v>
      </c>
      <c r="N19" s="6">
        <v>9</v>
      </c>
      <c r="O19" s="6">
        <v>10</v>
      </c>
      <c r="P19" s="6">
        <v>11</v>
      </c>
      <c r="Q19" s="6">
        <v>12</v>
      </c>
      <c r="R19" s="6">
        <v>14</v>
      </c>
      <c r="S19" s="6">
        <v>15</v>
      </c>
      <c r="T19" s="6">
        <v>16</v>
      </c>
      <c r="U19" s="6">
        <v>17</v>
      </c>
      <c r="V19" s="6">
        <v>18</v>
      </c>
      <c r="W19" s="6">
        <v>19</v>
      </c>
      <c r="X19" s="6">
        <v>25</v>
      </c>
      <c r="Y19" s="6">
        <v>30</v>
      </c>
      <c r="Z19" s="6">
        <v>35</v>
      </c>
      <c r="AA19" s="7">
        <v>40</v>
      </c>
    </row>
    <row r="20" spans="4:27" x14ac:dyDescent="0.4">
      <c r="D20" s="16" t="s">
        <v>4</v>
      </c>
      <c r="E20" s="6">
        <f t="shared" ref="E20:AA20" si="2">STDEV(E6:E8)/SQRT(COUNT(E6:E8)-1)/1000</f>
        <v>0.38796210364480016</v>
      </c>
      <c r="F20" s="6">
        <f t="shared" si="2"/>
        <v>0.3712124340435024</v>
      </c>
      <c r="G20" s="6">
        <f t="shared" si="2"/>
        <v>0.38061823273393003</v>
      </c>
      <c r="H20" s="6">
        <f t="shared" si="2"/>
        <v>0.42619677772968356</v>
      </c>
      <c r="I20" s="6">
        <f t="shared" si="2"/>
        <v>0.56116031704689051</v>
      </c>
      <c r="J20" s="6">
        <f t="shared" si="2"/>
        <v>0.40923284967200008</v>
      </c>
      <c r="K20" s="6">
        <f t="shared" si="2"/>
        <v>0.42080004203362514</v>
      </c>
      <c r="L20" s="6">
        <f t="shared" si="2"/>
        <v>0.30523137307158721</v>
      </c>
      <c r="M20" s="6">
        <f t="shared" si="2"/>
        <v>0.4299193223794045</v>
      </c>
      <c r="N20" s="6">
        <f t="shared" si="2"/>
        <v>2.2415363095382812</v>
      </c>
      <c r="O20" s="6">
        <f t="shared" si="2"/>
        <v>0.1181414912742344</v>
      </c>
      <c r="P20" s="6">
        <f t="shared" si="2"/>
        <v>0.30235422531058775</v>
      </c>
      <c r="Q20" s="6">
        <f t="shared" si="2"/>
        <v>0.31661057105719992</v>
      </c>
      <c r="R20" s="6">
        <f t="shared" si="2"/>
        <v>0.28365420343909209</v>
      </c>
      <c r="S20" s="6">
        <f t="shared" si="2"/>
        <v>0.63633922664134102</v>
      </c>
      <c r="T20" s="6">
        <f t="shared" si="2"/>
        <v>0.65945329897473903</v>
      </c>
      <c r="U20" s="6">
        <f t="shared" si="2"/>
        <v>0.51222449058005792</v>
      </c>
      <c r="V20" s="6">
        <f t="shared" si="2"/>
        <v>0.51815805592936481</v>
      </c>
      <c r="W20" s="6">
        <f t="shared" si="2"/>
        <v>0.41470869440508135</v>
      </c>
      <c r="X20" s="6">
        <f t="shared" si="2"/>
        <v>0.63075629212292939</v>
      </c>
      <c r="Y20" s="6">
        <f t="shared" si="2"/>
        <v>0.70354464979985476</v>
      </c>
      <c r="Z20" s="6">
        <f t="shared" si="2"/>
        <v>0.53731557118745321</v>
      </c>
      <c r="AA20" s="7">
        <f t="shared" si="2"/>
        <v>0.42992820180137797</v>
      </c>
    </row>
    <row r="21" spans="4:27" ht="19.5" thickBot="1" x14ac:dyDescent="0.45">
      <c r="D21" s="18" t="s">
        <v>16</v>
      </c>
      <c r="E21" s="10">
        <f t="shared" ref="E21:AA21" si="3">STDEV(E9:E11)/SQRT(COUNT(E9:E11)-1)/1000</f>
        <v>0.13373599215619009</v>
      </c>
      <c r="F21" s="10">
        <f t="shared" si="3"/>
        <v>0.52485612854968866</v>
      </c>
      <c r="G21" s="10">
        <f t="shared" si="3"/>
        <v>0.43706739806598077</v>
      </c>
      <c r="H21" s="10">
        <f t="shared" si="3"/>
        <v>0.46015291896879362</v>
      </c>
      <c r="I21" s="10">
        <f t="shared" si="3"/>
        <v>0.56395314606283331</v>
      </c>
      <c r="J21" s="10">
        <f t="shared" si="3"/>
        <v>0.56245376939813196</v>
      </c>
      <c r="K21" s="10">
        <f t="shared" si="3"/>
        <v>0.67887391897992799</v>
      </c>
      <c r="L21" s="10">
        <f t="shared" si="3"/>
        <v>0.68058349666823814</v>
      </c>
      <c r="M21" s="10">
        <f t="shared" si="3"/>
        <v>0.78061432275815079</v>
      </c>
      <c r="N21" s="10">
        <f t="shared" si="3"/>
        <v>0.97272707809333558</v>
      </c>
      <c r="O21" s="10">
        <f t="shared" si="3"/>
        <v>0.89289524811965915</v>
      </c>
      <c r="P21" s="10">
        <f t="shared" si="3"/>
        <v>1.0895089915636302</v>
      </c>
      <c r="Q21" s="10">
        <f t="shared" si="3"/>
        <v>1.2407126247657709</v>
      </c>
      <c r="R21" s="10">
        <f t="shared" si="3"/>
        <v>1.4379074589010123</v>
      </c>
      <c r="S21" s="10">
        <f t="shared" si="3"/>
        <v>1.6015642079417745</v>
      </c>
      <c r="T21" s="10">
        <f t="shared" si="3"/>
        <v>1.6497758406411374</v>
      </c>
      <c r="U21" s="10">
        <f t="shared" si="3"/>
        <v>1.8396558233149212</v>
      </c>
      <c r="V21" s="10">
        <f t="shared" si="3"/>
        <v>2.0932034014949839</v>
      </c>
      <c r="W21" s="10">
        <f t="shared" si="3"/>
        <v>2.0025890433806346</v>
      </c>
      <c r="X21" s="10">
        <f t="shared" si="3"/>
        <v>2.2425083746489483</v>
      </c>
      <c r="Y21" s="10">
        <f t="shared" si="3"/>
        <v>2.3862385228879903</v>
      </c>
      <c r="Z21" s="10">
        <f t="shared" si="3"/>
        <v>2.1628582179081177</v>
      </c>
      <c r="AA21" s="11">
        <f t="shared" si="3"/>
        <v>2.2292145317871865</v>
      </c>
    </row>
    <row r="37" spans="2:27" ht="19.5" thickBot="1" x14ac:dyDescent="0.45"/>
    <row r="38" spans="2:27" ht="19.5" thickBot="1" x14ac:dyDescent="0.45">
      <c r="B38" s="5" t="s">
        <v>21</v>
      </c>
      <c r="D38" s="14" t="s">
        <v>15</v>
      </c>
      <c r="E38" s="12">
        <v>0</v>
      </c>
      <c r="F38" s="12">
        <v>1</v>
      </c>
      <c r="G38" s="12">
        <v>2</v>
      </c>
      <c r="H38" s="12">
        <v>3</v>
      </c>
      <c r="I38" s="12">
        <v>4</v>
      </c>
      <c r="J38" s="12">
        <v>5</v>
      </c>
      <c r="K38" s="12">
        <v>6</v>
      </c>
      <c r="L38" s="12">
        <v>7</v>
      </c>
      <c r="M38" s="12">
        <v>8</v>
      </c>
      <c r="N38" s="12">
        <v>9</v>
      </c>
      <c r="O38" s="12">
        <v>10</v>
      </c>
      <c r="P38" s="12">
        <v>11</v>
      </c>
      <c r="Q38" s="12">
        <v>12</v>
      </c>
      <c r="R38" s="12">
        <v>14</v>
      </c>
      <c r="S38" s="12">
        <v>15</v>
      </c>
      <c r="T38" s="12">
        <v>16</v>
      </c>
      <c r="U38" s="12">
        <v>17</v>
      </c>
      <c r="V38" s="12">
        <v>18</v>
      </c>
      <c r="W38" s="12">
        <v>19</v>
      </c>
      <c r="X38" s="12">
        <v>25</v>
      </c>
      <c r="Y38" s="12">
        <v>30</v>
      </c>
      <c r="Z38" s="12">
        <v>35</v>
      </c>
      <c r="AA38" s="13"/>
    </row>
    <row r="39" spans="2:27" x14ac:dyDescent="0.4">
      <c r="D39" s="15" t="s">
        <v>11</v>
      </c>
      <c r="E39" s="8">
        <v>131.72800000000001</v>
      </c>
      <c r="F39" s="8">
        <v>1099.9829999999999</v>
      </c>
      <c r="G39" s="8">
        <v>397.59800000000001</v>
      </c>
      <c r="H39" s="8">
        <v>763.37599999999998</v>
      </c>
      <c r="I39" s="8">
        <v>1843.4680000000001</v>
      </c>
      <c r="J39" s="8">
        <v>3367.953</v>
      </c>
      <c r="K39" s="8">
        <v>3951.4180000000001</v>
      </c>
      <c r="L39" s="8">
        <v>4027.0540000000001</v>
      </c>
      <c r="M39" s="8">
        <v>4600.0039999999999</v>
      </c>
      <c r="N39" s="8">
        <v>5466.7820000000002</v>
      </c>
      <c r="O39" s="8">
        <v>5883.9530000000004</v>
      </c>
      <c r="P39" s="8">
        <v>7101.2960000000003</v>
      </c>
      <c r="Q39" s="8">
        <v>7037.317</v>
      </c>
      <c r="R39" s="8">
        <v>6293.5389999999998</v>
      </c>
      <c r="S39" s="8">
        <v>8438.0949999999993</v>
      </c>
      <c r="T39" s="8">
        <v>8710.8029999999999</v>
      </c>
      <c r="U39" s="8">
        <v>9308.3379999999997</v>
      </c>
      <c r="V39" s="8">
        <v>9517.9240000000009</v>
      </c>
      <c r="W39" s="8">
        <v>10417.308999999999</v>
      </c>
      <c r="X39" s="8">
        <v>10913.53</v>
      </c>
      <c r="Y39" s="8">
        <v>12851.329</v>
      </c>
      <c r="Z39" s="8">
        <v>12842.179</v>
      </c>
      <c r="AA39" s="9">
        <v>9360.48</v>
      </c>
    </row>
    <row r="40" spans="2:27" x14ac:dyDescent="0.4">
      <c r="D40" s="15" t="s">
        <v>12</v>
      </c>
      <c r="E40" s="8">
        <v>1119.933</v>
      </c>
      <c r="F40" s="8">
        <v>1432.2249999999999</v>
      </c>
      <c r="G40" s="8">
        <v>848.98299999999995</v>
      </c>
      <c r="H40" s="8">
        <v>1289.347</v>
      </c>
      <c r="I40" s="8">
        <v>1751.0540000000001</v>
      </c>
      <c r="J40" s="8">
        <v>3159.0540000000001</v>
      </c>
      <c r="K40" s="8">
        <v>3548.4180000000001</v>
      </c>
      <c r="L40" s="8">
        <v>4095.317</v>
      </c>
      <c r="M40" s="8">
        <v>4687.1959999999999</v>
      </c>
      <c r="N40" s="8">
        <v>4919.5389999999998</v>
      </c>
      <c r="O40" s="8">
        <v>5913.2460000000001</v>
      </c>
      <c r="P40" s="8">
        <v>7053.3879999999999</v>
      </c>
      <c r="Q40" s="8">
        <v>6643.8530000000001</v>
      </c>
      <c r="R40" s="8">
        <v>7465.1459999999997</v>
      </c>
      <c r="S40" s="8">
        <v>7666.61</v>
      </c>
      <c r="T40" s="8">
        <v>7847.4390000000003</v>
      </c>
      <c r="U40" s="8">
        <v>8350.8529999999992</v>
      </c>
      <c r="V40" s="8">
        <v>8272.7309999999998</v>
      </c>
      <c r="W40" s="8">
        <v>9475.652</v>
      </c>
      <c r="X40" s="8">
        <v>10538.066000000001</v>
      </c>
      <c r="Y40" s="8">
        <v>10817.723</v>
      </c>
      <c r="Z40" s="8">
        <v>11532.38</v>
      </c>
      <c r="AA40" s="9">
        <v>7588.8940000000002</v>
      </c>
    </row>
    <row r="41" spans="2:27" ht="19.5" thickBot="1" x14ac:dyDescent="0.45">
      <c r="D41" s="15" t="s">
        <v>13</v>
      </c>
      <c r="E41" s="8">
        <v>763.79</v>
      </c>
      <c r="F41" s="8">
        <v>1297.8820000000001</v>
      </c>
      <c r="G41" s="8">
        <v>775.88199999999995</v>
      </c>
      <c r="H41" s="8">
        <v>820.154</v>
      </c>
      <c r="I41" s="8">
        <v>1944.095</v>
      </c>
      <c r="J41" s="8">
        <v>2250.9119999999998</v>
      </c>
      <c r="K41" s="8">
        <v>3285.3969999999999</v>
      </c>
      <c r="L41" s="8">
        <v>3885.489</v>
      </c>
      <c r="M41" s="8">
        <v>3906.4679999999998</v>
      </c>
      <c r="N41" s="8">
        <v>5417.317</v>
      </c>
      <c r="O41" s="8">
        <v>6331.9530000000004</v>
      </c>
      <c r="P41" s="8">
        <v>6620.9030000000002</v>
      </c>
      <c r="Q41" s="8">
        <v>5919.9530000000004</v>
      </c>
      <c r="R41" s="8">
        <v>5993.125</v>
      </c>
      <c r="S41" s="8">
        <v>7099.9740000000002</v>
      </c>
      <c r="T41" s="8">
        <v>7917.8029999999999</v>
      </c>
      <c r="U41" s="8">
        <v>8604.51</v>
      </c>
      <c r="V41" s="8">
        <v>9413.2579999999998</v>
      </c>
      <c r="W41" s="8">
        <v>8216.0450000000001</v>
      </c>
      <c r="X41" s="8">
        <v>9709.48</v>
      </c>
      <c r="Y41" s="8">
        <v>12034.501</v>
      </c>
      <c r="Z41" s="8">
        <v>11050.744000000001</v>
      </c>
      <c r="AA41" s="9">
        <v>7547.0870000000004</v>
      </c>
    </row>
    <row r="42" spans="2:27" x14ac:dyDescent="0.4">
      <c r="D42" s="16" t="s">
        <v>17</v>
      </c>
      <c r="E42" s="6">
        <v>490.13400000000001</v>
      </c>
      <c r="F42" s="6">
        <v>1227.518</v>
      </c>
      <c r="G42" s="6">
        <v>741.66899999999998</v>
      </c>
      <c r="H42" s="6">
        <v>1166.4970000000001</v>
      </c>
      <c r="I42" s="6">
        <v>2033.3969999999999</v>
      </c>
      <c r="J42" s="6">
        <v>4739.8029999999999</v>
      </c>
      <c r="K42" s="6">
        <v>5746.4390000000003</v>
      </c>
      <c r="L42" s="6">
        <v>6020.0950000000003</v>
      </c>
      <c r="M42" s="6">
        <v>6200.0749999999998</v>
      </c>
      <c r="N42" s="6">
        <v>6500.8530000000001</v>
      </c>
      <c r="O42" s="6">
        <v>8205.2170000000006</v>
      </c>
      <c r="P42" s="6">
        <v>8591.1460000000006</v>
      </c>
      <c r="Q42" s="6">
        <v>8022.3879999999999</v>
      </c>
      <c r="R42" s="6">
        <v>9260.61</v>
      </c>
      <c r="S42" s="6">
        <v>10350.752</v>
      </c>
      <c r="T42" s="6">
        <v>10714.924000000001</v>
      </c>
      <c r="U42" s="6">
        <v>11786.116</v>
      </c>
      <c r="V42" s="6">
        <v>11768.137000000001</v>
      </c>
      <c r="W42" s="6">
        <v>11665.359</v>
      </c>
      <c r="X42" s="6">
        <v>14260.843999999999</v>
      </c>
      <c r="Y42" s="6">
        <v>17050.692999999999</v>
      </c>
      <c r="Z42" s="6">
        <v>19666.491999999998</v>
      </c>
      <c r="AA42" s="7">
        <v>15631.078</v>
      </c>
    </row>
    <row r="43" spans="2:27" x14ac:dyDescent="0.4">
      <c r="D43" s="17" t="s">
        <v>18</v>
      </c>
      <c r="E43" s="8">
        <v>428.548</v>
      </c>
      <c r="F43" s="8">
        <v>1427.64</v>
      </c>
      <c r="G43" s="8">
        <v>576.87</v>
      </c>
      <c r="H43" s="8">
        <v>2883.8110000000001</v>
      </c>
      <c r="I43" s="8">
        <v>4792.51</v>
      </c>
      <c r="J43" s="8">
        <v>3273.0239999999999</v>
      </c>
      <c r="K43" s="8">
        <v>4836.8530000000001</v>
      </c>
      <c r="L43" s="8">
        <v>5427.4089999999997</v>
      </c>
      <c r="M43" s="8">
        <v>5961.6310000000003</v>
      </c>
      <c r="N43" s="8">
        <v>6565.56</v>
      </c>
      <c r="O43" s="8">
        <v>7795.0950000000003</v>
      </c>
      <c r="P43" s="8">
        <v>7968.8029999999999</v>
      </c>
      <c r="Q43" s="8">
        <v>7617.56</v>
      </c>
      <c r="R43" s="8">
        <v>8351.0949999999993</v>
      </c>
      <c r="S43" s="8">
        <v>8559.6810000000005</v>
      </c>
      <c r="T43" s="8">
        <v>10351.066000000001</v>
      </c>
      <c r="U43" s="8">
        <v>11256.237999999999</v>
      </c>
      <c r="V43" s="8">
        <v>12074.794</v>
      </c>
      <c r="W43" s="8">
        <v>11803.843999999999</v>
      </c>
      <c r="X43" s="8">
        <v>13346.450999999999</v>
      </c>
      <c r="Y43" s="8">
        <v>15664.450999999999</v>
      </c>
      <c r="Z43" s="8">
        <v>17190.128000000001</v>
      </c>
      <c r="AA43" s="9">
        <v>14679.078</v>
      </c>
    </row>
    <row r="44" spans="2:27" ht="19.5" thickBot="1" x14ac:dyDescent="0.45">
      <c r="D44" s="18" t="s">
        <v>19</v>
      </c>
      <c r="E44" s="10">
        <v>22.242999999999999</v>
      </c>
      <c r="F44" s="10">
        <v>594.03300000000002</v>
      </c>
      <c r="G44" s="10">
        <v>120.849</v>
      </c>
      <c r="H44" s="10">
        <v>202.678</v>
      </c>
      <c r="I44" s="10">
        <v>652.77</v>
      </c>
      <c r="J44" s="10">
        <v>1746.2760000000001</v>
      </c>
      <c r="K44" s="10">
        <v>2622.326</v>
      </c>
      <c r="L44" s="10">
        <v>3241.154</v>
      </c>
      <c r="M44" s="10">
        <v>3773.2759999999998</v>
      </c>
      <c r="N44" s="10">
        <v>4781.4889999999996</v>
      </c>
      <c r="O44" s="10">
        <v>7198.0450000000001</v>
      </c>
      <c r="P44" s="10">
        <v>7191.4889999999996</v>
      </c>
      <c r="Q44" s="10">
        <v>17077.370999999999</v>
      </c>
      <c r="R44" s="10">
        <v>8296.0949999999993</v>
      </c>
      <c r="S44" s="10">
        <v>9556.4390000000003</v>
      </c>
      <c r="T44" s="10">
        <v>10912.388000000001</v>
      </c>
      <c r="U44" s="10">
        <v>12489.772999999999</v>
      </c>
      <c r="V44" s="10">
        <v>13783.966</v>
      </c>
      <c r="W44" s="10">
        <v>13733.279</v>
      </c>
      <c r="X44" s="10">
        <v>16130.43</v>
      </c>
      <c r="Y44" s="10">
        <v>20710.986000000001</v>
      </c>
      <c r="Z44" s="10">
        <v>23287.228999999999</v>
      </c>
      <c r="AA44" s="11">
        <v>22883.593000000001</v>
      </c>
    </row>
    <row r="46" spans="2:27" ht="19.5" thickBot="1" x14ac:dyDescent="0.45">
      <c r="D46" t="s">
        <v>22</v>
      </c>
    </row>
    <row r="47" spans="2:27" ht="19.5" thickBot="1" x14ac:dyDescent="0.45">
      <c r="D47" s="19" t="s">
        <v>15</v>
      </c>
      <c r="E47" s="6">
        <v>0</v>
      </c>
      <c r="F47" s="6">
        <v>1</v>
      </c>
      <c r="G47" s="6">
        <v>2</v>
      </c>
      <c r="H47" s="6">
        <v>3</v>
      </c>
      <c r="I47" s="6">
        <v>4</v>
      </c>
      <c r="J47" s="6">
        <v>5</v>
      </c>
      <c r="K47" s="6">
        <v>6</v>
      </c>
      <c r="L47" s="6">
        <v>7</v>
      </c>
      <c r="M47" s="6">
        <v>8</v>
      </c>
      <c r="N47" s="6">
        <v>9</v>
      </c>
      <c r="O47" s="6">
        <v>10</v>
      </c>
      <c r="P47" s="6">
        <v>11</v>
      </c>
      <c r="Q47" s="6">
        <v>12</v>
      </c>
      <c r="R47" s="6">
        <v>14</v>
      </c>
      <c r="S47" s="6">
        <v>15</v>
      </c>
      <c r="T47" s="6">
        <v>16</v>
      </c>
      <c r="U47" s="6">
        <v>17</v>
      </c>
      <c r="V47" s="6">
        <v>18</v>
      </c>
      <c r="W47" s="6">
        <v>19</v>
      </c>
      <c r="X47" s="6">
        <v>25</v>
      </c>
      <c r="Y47" s="6">
        <v>30</v>
      </c>
      <c r="Z47" s="6">
        <v>35</v>
      </c>
      <c r="AA47" s="7">
        <v>40</v>
      </c>
    </row>
    <row r="48" spans="2:27" x14ac:dyDescent="0.4">
      <c r="D48" s="16" t="s">
        <v>4</v>
      </c>
      <c r="E48" s="6">
        <f>AVERAGE(E39:E41)/1000</f>
        <v>0.671817</v>
      </c>
      <c r="F48" s="6">
        <f t="shared" ref="F48:Z48" si="4">AVERAGE(F39:F41)/1000</f>
        <v>1.2766966666666666</v>
      </c>
      <c r="G48" s="6">
        <f t="shared" si="4"/>
        <v>0.6741543333333333</v>
      </c>
      <c r="H48" s="6">
        <f t="shared" si="4"/>
        <v>0.95762566666666671</v>
      </c>
      <c r="I48" s="6">
        <f t="shared" si="4"/>
        <v>1.8462056666666666</v>
      </c>
      <c r="J48" s="6">
        <f t="shared" si="4"/>
        <v>2.9259729999999999</v>
      </c>
      <c r="K48" s="6">
        <f t="shared" si="4"/>
        <v>3.5950776666666666</v>
      </c>
      <c r="L48" s="6">
        <f t="shared" si="4"/>
        <v>4.0026200000000003</v>
      </c>
      <c r="M48" s="6">
        <f t="shared" si="4"/>
        <v>4.3978893333333335</v>
      </c>
      <c r="N48" s="6">
        <f t="shared" si="4"/>
        <v>5.2678793333333331</v>
      </c>
      <c r="O48" s="6">
        <f t="shared" si="4"/>
        <v>6.0430506666666668</v>
      </c>
      <c r="P48" s="6">
        <f t="shared" si="4"/>
        <v>6.9251956666666663</v>
      </c>
      <c r="Q48" s="6">
        <f t="shared" si="4"/>
        <v>6.5337076666666665</v>
      </c>
      <c r="R48" s="6">
        <f t="shared" si="4"/>
        <v>6.5839366666666654</v>
      </c>
      <c r="S48" s="6">
        <f t="shared" si="4"/>
        <v>7.7348929999999987</v>
      </c>
      <c r="T48" s="6">
        <f t="shared" si="4"/>
        <v>8.1586816666666664</v>
      </c>
      <c r="U48" s="6">
        <f t="shared" si="4"/>
        <v>8.7545670000000015</v>
      </c>
      <c r="V48" s="6">
        <f t="shared" si="4"/>
        <v>9.067971</v>
      </c>
      <c r="W48" s="6">
        <f t="shared" si="4"/>
        <v>9.3696686666666658</v>
      </c>
      <c r="X48" s="6">
        <f t="shared" si="4"/>
        <v>10.387025333333334</v>
      </c>
      <c r="Y48" s="6">
        <f t="shared" si="4"/>
        <v>11.901184333333333</v>
      </c>
      <c r="Z48" s="6">
        <f t="shared" si="4"/>
        <v>11.808434333333333</v>
      </c>
      <c r="AA48" s="7">
        <f t="shared" ref="AA48" si="5">AVERAGE(AA39:AA41)/1000</f>
        <v>8.1654870000000006</v>
      </c>
    </row>
    <row r="49" spans="4:27" ht="19.5" thickBot="1" x14ac:dyDescent="0.45">
      <c r="D49" s="18" t="s">
        <v>16</v>
      </c>
      <c r="E49" s="10">
        <f>AVERAGE(E42:E44)/1000</f>
        <v>0.31364166666666671</v>
      </c>
      <c r="F49" s="10">
        <f t="shared" ref="F49:Z49" si="6">AVERAGE(F42:F44)/1000</f>
        <v>1.0830636666666666</v>
      </c>
      <c r="G49" s="10">
        <f t="shared" si="6"/>
        <v>0.479796</v>
      </c>
      <c r="H49" s="10">
        <f t="shared" si="6"/>
        <v>1.417662</v>
      </c>
      <c r="I49" s="10">
        <f t="shared" si="6"/>
        <v>2.4928923333333333</v>
      </c>
      <c r="J49" s="10">
        <f t="shared" si="6"/>
        <v>3.2530343333333329</v>
      </c>
      <c r="K49" s="10">
        <f t="shared" si="6"/>
        <v>4.4018726666666668</v>
      </c>
      <c r="L49" s="10">
        <f t="shared" si="6"/>
        <v>4.8962193333333337</v>
      </c>
      <c r="M49" s="10">
        <f t="shared" si="6"/>
        <v>5.3116606666666666</v>
      </c>
      <c r="N49" s="10">
        <f t="shared" si="6"/>
        <v>5.9493006666666668</v>
      </c>
      <c r="O49" s="10">
        <f t="shared" si="6"/>
        <v>7.7327856666666674</v>
      </c>
      <c r="P49" s="10">
        <f t="shared" si="6"/>
        <v>7.9171460000000007</v>
      </c>
      <c r="Q49" s="10">
        <f t="shared" si="6"/>
        <v>10.905773</v>
      </c>
      <c r="R49" s="10">
        <f t="shared" si="6"/>
        <v>8.6359333333333339</v>
      </c>
      <c r="S49" s="10">
        <f t="shared" si="6"/>
        <v>9.4889573333333335</v>
      </c>
      <c r="T49" s="10">
        <f t="shared" si="6"/>
        <v>10.659459333333334</v>
      </c>
      <c r="U49" s="10">
        <f t="shared" si="6"/>
        <v>11.844042333333332</v>
      </c>
      <c r="V49" s="10">
        <f t="shared" si="6"/>
        <v>12.542299</v>
      </c>
      <c r="W49" s="10">
        <f t="shared" si="6"/>
        <v>12.400827333333334</v>
      </c>
      <c r="X49" s="10">
        <f t="shared" si="6"/>
        <v>14.579241666666666</v>
      </c>
      <c r="Y49" s="10">
        <f t="shared" si="6"/>
        <v>17.808710000000001</v>
      </c>
      <c r="Z49" s="10">
        <f t="shared" si="6"/>
        <v>20.047949666666664</v>
      </c>
      <c r="AA49" s="11">
        <f t="shared" ref="AA49" si="7">AVERAGE(AA42:AA44)/1000</f>
        <v>17.731249666666667</v>
      </c>
    </row>
    <row r="52" spans="4:27" ht="19.5" thickBot="1" x14ac:dyDescent="0.45">
      <c r="D52" t="s">
        <v>78</v>
      </c>
    </row>
    <row r="53" spans="4:27" ht="19.5" thickBot="1" x14ac:dyDescent="0.45">
      <c r="D53" s="19" t="s">
        <v>24</v>
      </c>
      <c r="E53" s="6">
        <v>0</v>
      </c>
      <c r="F53" s="6">
        <v>1</v>
      </c>
      <c r="G53" s="6">
        <v>2</v>
      </c>
      <c r="H53" s="6">
        <v>3</v>
      </c>
      <c r="I53" s="6">
        <v>4</v>
      </c>
      <c r="J53" s="6">
        <v>5</v>
      </c>
      <c r="K53" s="6">
        <v>6</v>
      </c>
      <c r="L53" s="6">
        <v>7</v>
      </c>
      <c r="M53" s="6">
        <v>8</v>
      </c>
      <c r="N53" s="6">
        <v>9</v>
      </c>
      <c r="O53" s="6">
        <v>10</v>
      </c>
      <c r="P53" s="6">
        <v>11</v>
      </c>
      <c r="Q53" s="6">
        <v>12</v>
      </c>
      <c r="R53" s="6">
        <v>14</v>
      </c>
      <c r="S53" s="6">
        <v>15</v>
      </c>
      <c r="T53" s="6">
        <v>16</v>
      </c>
      <c r="U53" s="6">
        <v>17</v>
      </c>
      <c r="V53" s="6">
        <v>18</v>
      </c>
      <c r="W53" s="6">
        <v>19</v>
      </c>
      <c r="X53" s="6">
        <v>25</v>
      </c>
      <c r="Y53" s="6">
        <v>30</v>
      </c>
      <c r="Z53" s="6">
        <v>35</v>
      </c>
      <c r="AA53" s="7">
        <v>40</v>
      </c>
    </row>
    <row r="54" spans="4:27" x14ac:dyDescent="0.4">
      <c r="D54" s="16" t="s">
        <v>25</v>
      </c>
      <c r="E54" s="6">
        <f>STDEV(E39:E41)/SQRT(COUNT(E39:E41)-1)/1000</f>
        <v>0.35389373761978316</v>
      </c>
      <c r="F54" s="6">
        <f t="shared" ref="F54:Z54" si="8">STDEV(F39:F41)/SQRT(COUNT(F39:F41)-1)/1000</f>
        <v>0.11817952530437217</v>
      </c>
      <c r="G54" s="6">
        <f t="shared" si="8"/>
        <v>0.17131621811774478</v>
      </c>
      <c r="H54" s="6">
        <f t="shared" si="8"/>
        <v>0.20412645291869105</v>
      </c>
      <c r="I54" s="6">
        <f t="shared" si="8"/>
        <v>6.8270887039547562E-2</v>
      </c>
      <c r="J54" s="6">
        <f t="shared" si="8"/>
        <v>0.41993464571347267</v>
      </c>
      <c r="K54" s="6">
        <f t="shared" si="8"/>
        <v>0.23720121888423484</v>
      </c>
      <c r="L54" s="6">
        <f t="shared" si="8"/>
        <v>7.5679299227067356E-2</v>
      </c>
      <c r="M54" s="6">
        <f t="shared" si="8"/>
        <v>0.302507691106634</v>
      </c>
      <c r="N54" s="6">
        <f t="shared" si="8"/>
        <v>0.21402971455656974</v>
      </c>
      <c r="O54" s="6">
        <f t="shared" si="8"/>
        <v>0.17721870473560822</v>
      </c>
      <c r="P54" s="6">
        <f t="shared" si="8"/>
        <v>0.18710867745288201</v>
      </c>
      <c r="Q54" s="6">
        <f t="shared" si="8"/>
        <v>0.40076462728472745</v>
      </c>
      <c r="R54" s="6">
        <f t="shared" si="8"/>
        <v>0.54998161774478116</v>
      </c>
      <c r="S54" s="6">
        <f t="shared" si="8"/>
        <v>0.47494151151852343</v>
      </c>
      <c r="T54" s="6">
        <f t="shared" si="8"/>
        <v>0.33901788165621383</v>
      </c>
      <c r="U54" s="6">
        <f t="shared" si="8"/>
        <v>0.35077215449847221</v>
      </c>
      <c r="V54" s="6">
        <f t="shared" si="8"/>
        <v>0.48838700642472083</v>
      </c>
      <c r="W54" s="6">
        <f t="shared" si="8"/>
        <v>0.78096579618839013</v>
      </c>
      <c r="X54" s="6">
        <f t="shared" si="8"/>
        <v>0.4356283179875558</v>
      </c>
      <c r="Y54" s="6">
        <f t="shared" si="8"/>
        <v>0.72360843728405111</v>
      </c>
      <c r="Z54" s="6">
        <f t="shared" si="8"/>
        <v>0.65553960064222405</v>
      </c>
      <c r="AA54" s="7">
        <f t="shared" ref="AA54" si="9">STDEV(AA39:AA41)/SQRT(COUNT(AA39:AA41)-1)/1000</f>
        <v>0.73193003724707717</v>
      </c>
    </row>
    <row r="55" spans="4:27" ht="19.5" thickBot="1" x14ac:dyDescent="0.45">
      <c r="D55" s="18" t="s">
        <v>26</v>
      </c>
      <c r="E55" s="10">
        <f>STDEV(E42:E44)/SQRT(COUNT(E42:E44)-1)/1000</f>
        <v>0.17976803949859016</v>
      </c>
      <c r="F55" s="10">
        <f t="shared" ref="F55:Z55" si="10">STDEV(F42:F44)/SQRT(COUNT(F42:F44)-1)/1000</f>
        <v>0.30771370494855566</v>
      </c>
      <c r="G55" s="10">
        <f t="shared" si="10"/>
        <v>0.22740040590003358</v>
      </c>
      <c r="H55" s="10">
        <f t="shared" si="10"/>
        <v>0.96032063235176812</v>
      </c>
      <c r="I55" s="10">
        <f t="shared" si="10"/>
        <v>1.4904217168164742</v>
      </c>
      <c r="J55" s="10">
        <f t="shared" si="10"/>
        <v>1.0584424086865412</v>
      </c>
      <c r="K55" s="10">
        <f t="shared" si="10"/>
        <v>1.1362056211316505</v>
      </c>
      <c r="L55" s="10">
        <f t="shared" si="10"/>
        <v>1.0349517179198098</v>
      </c>
      <c r="M55" s="10">
        <f t="shared" si="10"/>
        <v>0.94582884875127804</v>
      </c>
      <c r="N55" s="10">
        <f t="shared" si="10"/>
        <v>0.71550150788251998</v>
      </c>
      <c r="O55" s="10">
        <f t="shared" si="10"/>
        <v>0.35812756048741456</v>
      </c>
      <c r="P55" s="10">
        <f t="shared" si="10"/>
        <v>0.49586352136903589</v>
      </c>
      <c r="Q55" s="10">
        <f t="shared" si="10"/>
        <v>3.7820257688571486</v>
      </c>
      <c r="R55" s="10">
        <f t="shared" si="10"/>
        <v>0.38302868913981752</v>
      </c>
      <c r="S55" s="10">
        <f t="shared" si="10"/>
        <v>0.63458614988917506</v>
      </c>
      <c r="T55" s="10">
        <f t="shared" si="10"/>
        <v>0.20134279706179381</v>
      </c>
      <c r="U55" s="10">
        <f t="shared" si="10"/>
        <v>0.43756070671755543</v>
      </c>
      <c r="V55" s="10">
        <f t="shared" si="10"/>
        <v>0.76805349197793504</v>
      </c>
      <c r="W55" s="10">
        <f t="shared" si="10"/>
        <v>0.81742434108862139</v>
      </c>
      <c r="X55" s="10">
        <f t="shared" si="10"/>
        <v>1.0034110757098347</v>
      </c>
      <c r="Y55" s="10">
        <f t="shared" si="10"/>
        <v>1.8436134635238668</v>
      </c>
      <c r="Z55" s="10">
        <f t="shared" si="10"/>
        <v>2.1682703492235795</v>
      </c>
      <c r="AA55" s="11">
        <f t="shared" ref="AA55" si="11">STDEV(AA42:AA44)/SQRT(COUNT(AA42:AA44)-1)/1000</f>
        <v>3.1730551026107618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D5" sqref="D5"/>
    </sheetView>
  </sheetViews>
  <sheetFormatPr defaultRowHeight="18.75" x14ac:dyDescent="0.4"/>
  <sheetData>
    <row r="2" spans="2:4" ht="19.5" thickBot="1" x14ac:dyDescent="0.45">
      <c r="C2" t="s">
        <v>38</v>
      </c>
    </row>
    <row r="3" spans="2:4" ht="19.5" thickBot="1" x14ac:dyDescent="0.45">
      <c r="B3" s="14" t="s">
        <v>37</v>
      </c>
      <c r="C3" s="12" t="s">
        <v>33</v>
      </c>
      <c r="D3" s="13" t="s">
        <v>34</v>
      </c>
    </row>
    <row r="4" spans="2:4" x14ac:dyDescent="0.4">
      <c r="B4" s="15">
        <v>0</v>
      </c>
      <c r="C4" s="8">
        <v>0.37</v>
      </c>
      <c r="D4" s="9">
        <v>0.32</v>
      </c>
    </row>
    <row r="5" spans="2:4" ht="19.5" thickBot="1" x14ac:dyDescent="0.45">
      <c r="B5" s="31">
        <v>3.5</v>
      </c>
      <c r="C5" s="10">
        <v>3</v>
      </c>
      <c r="D5" s="11">
        <v>34.1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topLeftCell="E13" zoomScale="110" zoomScaleNormal="110" zoomScalePageLayoutView="110" workbookViewId="0">
      <selection activeCell="K22" sqref="K22"/>
    </sheetView>
  </sheetViews>
  <sheetFormatPr defaultColWidth="8.875" defaultRowHeight="12.75" x14ac:dyDescent="0.4"/>
  <cols>
    <col min="1" max="1" width="8.875" style="32"/>
    <col min="2" max="2" width="4.125" style="32" customWidth="1"/>
    <col min="3" max="3" width="16" style="32" customWidth="1"/>
    <col min="4" max="4" width="8.125" style="32" bestFit="1" customWidth="1"/>
    <col min="5" max="5" width="5.625" style="33" customWidth="1"/>
    <col min="6" max="6" width="8.5" style="33" customWidth="1"/>
    <col min="7" max="7" width="15.75" style="33" bestFit="1" customWidth="1"/>
    <col min="8" max="9" width="6.5" style="32" bestFit="1" customWidth="1"/>
    <col min="10" max="10" width="9.625" style="32" bestFit="1" customWidth="1"/>
    <col min="11" max="11" width="12.375" style="32" bestFit="1" customWidth="1"/>
    <col min="12" max="12" width="10.875" style="32" bestFit="1" customWidth="1"/>
    <col min="13" max="13" width="11.625" style="32" bestFit="1" customWidth="1"/>
    <col min="14" max="14" width="8.875" style="32"/>
    <col min="15" max="15" width="9.875" style="32" bestFit="1" customWidth="1"/>
    <col min="16" max="16" width="8.875" style="32"/>
    <col min="17" max="17" width="17" style="32" bestFit="1" customWidth="1"/>
    <col min="18" max="16384" width="8.875" style="32"/>
  </cols>
  <sheetData>
    <row r="2" spans="2:19" x14ac:dyDescent="0.4">
      <c r="C2" s="32" t="s">
        <v>39</v>
      </c>
    </row>
    <row r="3" spans="2:19" ht="25.5" x14ac:dyDescent="0.4">
      <c r="B3" s="34"/>
      <c r="C3" s="35" t="s">
        <v>40</v>
      </c>
      <c r="D3" s="36" t="s">
        <v>41</v>
      </c>
      <c r="F3" s="36" t="s">
        <v>42</v>
      </c>
      <c r="G3" s="37" t="s">
        <v>43</v>
      </c>
      <c r="H3" s="36" t="s">
        <v>41</v>
      </c>
      <c r="I3" s="37" t="s">
        <v>44</v>
      </c>
      <c r="J3" s="36" t="s">
        <v>45</v>
      </c>
      <c r="K3" s="35" t="s">
        <v>46</v>
      </c>
      <c r="L3" s="36" t="s">
        <v>47</v>
      </c>
      <c r="M3" s="36" t="s">
        <v>48</v>
      </c>
      <c r="N3" s="38" t="s">
        <v>49</v>
      </c>
      <c r="O3" s="38" t="s">
        <v>80</v>
      </c>
      <c r="P3" s="38" t="s">
        <v>50</v>
      </c>
      <c r="Q3" s="36" t="s">
        <v>51</v>
      </c>
      <c r="S3" s="34" t="s">
        <v>81</v>
      </c>
    </row>
    <row r="4" spans="2:19" ht="13.15" customHeight="1" x14ac:dyDescent="0.4">
      <c r="B4" s="34">
        <v>1</v>
      </c>
      <c r="C4" s="39">
        <v>0</v>
      </c>
      <c r="D4" s="40">
        <v>1.9E-2</v>
      </c>
      <c r="E4" s="41"/>
      <c r="F4" s="42">
        <v>1</v>
      </c>
      <c r="G4" s="45" t="s">
        <v>52</v>
      </c>
      <c r="H4" s="50">
        <v>1.04</v>
      </c>
      <c r="I4" s="51">
        <v>2</v>
      </c>
      <c r="J4" s="52">
        <f t="shared" ref="J4:J15" si="0">H4*I4</f>
        <v>2.08</v>
      </c>
      <c r="K4" s="53">
        <f>(J4-0.019)/0.0035</f>
        <v>588.85714285714278</v>
      </c>
      <c r="L4" s="51">
        <v>11.3</v>
      </c>
      <c r="M4" s="52">
        <f t="shared" ref="M4:M15" si="1">K4*10/1000</f>
        <v>5.8885714285714279</v>
      </c>
      <c r="N4" s="56">
        <f t="shared" ref="N4:N15" si="2">M4/L4</f>
        <v>0.52111251580278117</v>
      </c>
      <c r="O4" s="44">
        <f>N4*100</f>
        <v>52.111251580278115</v>
      </c>
      <c r="P4" s="54">
        <v>1</v>
      </c>
      <c r="Q4" s="55" t="s">
        <v>53</v>
      </c>
      <c r="S4" s="34">
        <f>TTEST(O4:O6,O7:O9, 2, 2)</f>
        <v>0.85956316983440695</v>
      </c>
    </row>
    <row r="5" spans="2:19" ht="13.15" customHeight="1" x14ac:dyDescent="0.4">
      <c r="B5" s="34">
        <v>2</v>
      </c>
      <c r="C5" s="39">
        <v>10</v>
      </c>
      <c r="D5" s="40">
        <v>5.6000000000000001E-2</v>
      </c>
      <c r="E5" s="41"/>
      <c r="F5" s="42">
        <v>2</v>
      </c>
      <c r="G5" s="45" t="s">
        <v>54</v>
      </c>
      <c r="H5" s="50">
        <v>0.70299999999999996</v>
      </c>
      <c r="I5" s="51">
        <v>2</v>
      </c>
      <c r="J5" s="52">
        <f t="shared" si="0"/>
        <v>1.4059999999999999</v>
      </c>
      <c r="K5" s="53">
        <f>(J5-0.021)/0.0037</f>
        <v>374.32432432432432</v>
      </c>
      <c r="L5" s="51">
        <v>10.3</v>
      </c>
      <c r="M5" s="52">
        <f t="shared" si="1"/>
        <v>3.7432432432432434</v>
      </c>
      <c r="N5" s="56">
        <f t="shared" si="2"/>
        <v>0.36342167410128573</v>
      </c>
      <c r="O5" s="44">
        <f t="shared" ref="O5:O15" si="3">N5*100</f>
        <v>36.342167410128575</v>
      </c>
      <c r="P5" s="54">
        <v>2</v>
      </c>
      <c r="Q5" s="55" t="s">
        <v>55</v>
      </c>
      <c r="S5" s="34"/>
    </row>
    <row r="6" spans="2:19" ht="13.15" customHeight="1" x14ac:dyDescent="0.4">
      <c r="B6" s="34">
        <v>3</v>
      </c>
      <c r="C6" s="39">
        <v>50</v>
      </c>
      <c r="D6" s="40">
        <v>0.20300000000000001</v>
      </c>
      <c r="E6" s="41"/>
      <c r="F6" s="42">
        <v>3</v>
      </c>
      <c r="G6" s="45" t="s">
        <v>56</v>
      </c>
      <c r="H6" s="50">
        <v>0.69899999999999995</v>
      </c>
      <c r="I6" s="51">
        <v>2</v>
      </c>
      <c r="J6" s="52">
        <f t="shared" si="0"/>
        <v>1.3979999999999999</v>
      </c>
      <c r="K6" s="53">
        <f>(J6-0.021)/0.0037</f>
        <v>372.16216216216213</v>
      </c>
      <c r="L6" s="51">
        <v>10.3</v>
      </c>
      <c r="M6" s="52">
        <f t="shared" si="1"/>
        <v>3.7216216216216211</v>
      </c>
      <c r="N6" s="56">
        <f t="shared" si="2"/>
        <v>0.36132248753607971</v>
      </c>
      <c r="O6" s="44">
        <f t="shared" si="3"/>
        <v>36.132248753607968</v>
      </c>
      <c r="P6" s="54">
        <v>2</v>
      </c>
      <c r="Q6" s="55" t="s">
        <v>55</v>
      </c>
      <c r="S6" s="34"/>
    </row>
    <row r="7" spans="2:19" ht="13.15" customHeight="1" x14ac:dyDescent="0.4">
      <c r="B7" s="34">
        <v>4</v>
      </c>
      <c r="C7" s="39">
        <v>150</v>
      </c>
      <c r="D7" s="40">
        <v>0.49399999999999999</v>
      </c>
      <c r="E7" s="41"/>
      <c r="F7" s="42">
        <v>4</v>
      </c>
      <c r="G7" s="45" t="s">
        <v>57</v>
      </c>
      <c r="H7" s="50">
        <v>0.78700000000000003</v>
      </c>
      <c r="I7" s="51">
        <v>2</v>
      </c>
      <c r="J7" s="52">
        <f t="shared" si="0"/>
        <v>1.5740000000000001</v>
      </c>
      <c r="K7" s="53">
        <f>(J7-0.019)/0.0035</f>
        <v>444.28571428571433</v>
      </c>
      <c r="L7" s="51">
        <v>10.7</v>
      </c>
      <c r="M7" s="52">
        <f t="shared" si="1"/>
        <v>4.4428571428571431</v>
      </c>
      <c r="N7" s="56">
        <f t="shared" si="2"/>
        <v>0.41522029372496666</v>
      </c>
      <c r="O7" s="44">
        <f t="shared" si="3"/>
        <v>41.522029372496668</v>
      </c>
      <c r="P7" s="54">
        <v>1</v>
      </c>
      <c r="Q7" s="55" t="s">
        <v>53</v>
      </c>
      <c r="S7" s="34"/>
    </row>
    <row r="8" spans="2:19" ht="13.15" customHeight="1" x14ac:dyDescent="0.4">
      <c r="B8" s="34">
        <v>5</v>
      </c>
      <c r="C8" s="39">
        <v>250</v>
      </c>
      <c r="D8" s="40">
        <v>0.88600000000000001</v>
      </c>
      <c r="E8" s="41"/>
      <c r="F8" s="42">
        <v>5</v>
      </c>
      <c r="G8" s="46" t="s">
        <v>58</v>
      </c>
      <c r="H8" s="50">
        <v>0.84799999999999998</v>
      </c>
      <c r="I8" s="51">
        <v>2</v>
      </c>
      <c r="J8" s="52">
        <f t="shared" si="0"/>
        <v>1.696</v>
      </c>
      <c r="K8" s="53">
        <f>(J8-0.021)/0.0037</f>
        <v>452.70270270270271</v>
      </c>
      <c r="L8" s="51">
        <v>10.5</v>
      </c>
      <c r="M8" s="52">
        <f t="shared" si="1"/>
        <v>4.5270270270270263</v>
      </c>
      <c r="N8" s="56">
        <f t="shared" si="2"/>
        <v>0.43114543114543108</v>
      </c>
      <c r="O8" s="44">
        <f t="shared" si="3"/>
        <v>43.11454311454311</v>
      </c>
      <c r="P8" s="54">
        <v>2</v>
      </c>
      <c r="Q8" s="55" t="s">
        <v>59</v>
      </c>
      <c r="S8" s="34"/>
    </row>
    <row r="9" spans="2:19" ht="13.15" customHeight="1" x14ac:dyDescent="0.4">
      <c r="B9" s="34">
        <v>6</v>
      </c>
      <c r="C9" s="39">
        <v>500</v>
      </c>
      <c r="D9" s="43">
        <v>1.7929999999999999</v>
      </c>
      <c r="F9" s="42">
        <v>6</v>
      </c>
      <c r="G9" s="45" t="s">
        <v>60</v>
      </c>
      <c r="H9" s="50">
        <v>0.83699999999999997</v>
      </c>
      <c r="I9" s="51">
        <v>2</v>
      </c>
      <c r="J9" s="52">
        <f t="shared" si="0"/>
        <v>1.6739999999999999</v>
      </c>
      <c r="K9" s="53">
        <f>(J9-0.021)/0.0037</f>
        <v>446.75675675675677</v>
      </c>
      <c r="L9" s="51">
        <v>10.4</v>
      </c>
      <c r="M9" s="52">
        <f t="shared" si="1"/>
        <v>4.4675675675675679</v>
      </c>
      <c r="N9" s="56">
        <f t="shared" si="2"/>
        <v>0.42957380457380462</v>
      </c>
      <c r="O9" s="44">
        <f t="shared" si="3"/>
        <v>42.957380457380459</v>
      </c>
      <c r="P9" s="54">
        <v>2</v>
      </c>
      <c r="Q9" s="55" t="s">
        <v>55</v>
      </c>
      <c r="S9" s="34"/>
    </row>
    <row r="10" spans="2:19" ht="13.15" customHeight="1" x14ac:dyDescent="0.4">
      <c r="B10" s="34">
        <v>7</v>
      </c>
      <c r="C10" s="39"/>
      <c r="D10" s="43"/>
      <c r="F10" s="42">
        <v>7</v>
      </c>
      <c r="G10" s="45" t="s">
        <v>61</v>
      </c>
      <c r="H10" s="50">
        <v>8.2000000000000003E-2</v>
      </c>
      <c r="I10" s="51">
        <v>2</v>
      </c>
      <c r="J10" s="52">
        <f t="shared" si="0"/>
        <v>0.16400000000000001</v>
      </c>
      <c r="K10" s="53">
        <f>(J10-0.019)/0.0035</f>
        <v>41.428571428571431</v>
      </c>
      <c r="L10" s="51">
        <v>10.8</v>
      </c>
      <c r="M10" s="52">
        <f t="shared" si="1"/>
        <v>0.41428571428571431</v>
      </c>
      <c r="N10" s="56">
        <f t="shared" si="2"/>
        <v>3.8359788359788358E-2</v>
      </c>
      <c r="O10" s="44">
        <f t="shared" si="3"/>
        <v>3.8359788359788358</v>
      </c>
      <c r="P10" s="54">
        <v>1</v>
      </c>
      <c r="Q10" s="55" t="s">
        <v>62</v>
      </c>
      <c r="S10" s="34">
        <f>TTEST(O10:O12,O13:O15, 2, 2)</f>
        <v>3.3015023147882148E-2</v>
      </c>
    </row>
    <row r="11" spans="2:19" ht="13.15" customHeight="1" x14ac:dyDescent="0.4">
      <c r="F11" s="42">
        <v>8</v>
      </c>
      <c r="G11" s="45" t="s">
        <v>63</v>
      </c>
      <c r="H11" s="50">
        <v>0.161</v>
      </c>
      <c r="I11" s="51">
        <v>1</v>
      </c>
      <c r="J11" s="52">
        <f t="shared" si="0"/>
        <v>0.161</v>
      </c>
      <c r="K11" s="53">
        <f>(J11-0.031)/0.0038</f>
        <v>34.210526315789473</v>
      </c>
      <c r="L11" s="51">
        <v>11</v>
      </c>
      <c r="M11" s="52">
        <f t="shared" si="1"/>
        <v>0.34210526315789475</v>
      </c>
      <c r="N11" s="56">
        <f t="shared" si="2"/>
        <v>3.1100478468899521E-2</v>
      </c>
      <c r="O11" s="44">
        <f t="shared" si="3"/>
        <v>3.1100478468899522</v>
      </c>
      <c r="P11" s="54">
        <v>3</v>
      </c>
      <c r="Q11" s="55" t="s">
        <v>64</v>
      </c>
      <c r="S11" s="34"/>
    </row>
    <row r="12" spans="2:19" ht="13.15" customHeight="1" x14ac:dyDescent="0.4">
      <c r="C12" s="32" t="s">
        <v>65</v>
      </c>
      <c r="F12" s="42">
        <v>9</v>
      </c>
      <c r="G12" s="45" t="s">
        <v>66</v>
      </c>
      <c r="H12" s="50">
        <v>0.153</v>
      </c>
      <c r="I12" s="51">
        <v>1</v>
      </c>
      <c r="J12" s="52">
        <f t="shared" si="0"/>
        <v>0.153</v>
      </c>
      <c r="K12" s="53">
        <f>(J12-0.021)/0.0037</f>
        <v>35.675675675675677</v>
      </c>
      <c r="L12" s="51">
        <v>10.3</v>
      </c>
      <c r="M12" s="52">
        <f t="shared" si="1"/>
        <v>0.35675675675675678</v>
      </c>
      <c r="N12" s="56">
        <f t="shared" si="2"/>
        <v>3.4636578325898712E-2</v>
      </c>
      <c r="O12" s="44">
        <f t="shared" si="3"/>
        <v>3.4636578325898713</v>
      </c>
      <c r="P12" s="54">
        <v>2</v>
      </c>
      <c r="Q12" s="55" t="s">
        <v>59</v>
      </c>
      <c r="S12" s="34"/>
    </row>
    <row r="13" spans="2:19" ht="13.15" customHeight="1" x14ac:dyDescent="0.4">
      <c r="B13" s="34"/>
      <c r="C13" s="35" t="s">
        <v>40</v>
      </c>
      <c r="D13" s="36" t="s">
        <v>41</v>
      </c>
      <c r="F13" s="42">
        <v>3</v>
      </c>
      <c r="G13" s="45" t="s">
        <v>67</v>
      </c>
      <c r="H13" s="50">
        <v>0.24099999999999999</v>
      </c>
      <c r="I13" s="51">
        <v>1</v>
      </c>
      <c r="J13" s="52">
        <f t="shared" si="0"/>
        <v>0.24099999999999999</v>
      </c>
      <c r="K13" s="53">
        <f>(J13-0.031)/0.0038</f>
        <v>55.263157894736842</v>
      </c>
      <c r="L13" s="51">
        <v>11</v>
      </c>
      <c r="M13" s="52">
        <f t="shared" si="1"/>
        <v>0.55263157894736847</v>
      </c>
      <c r="N13" s="56">
        <f t="shared" si="2"/>
        <v>5.0239234449760771E-2</v>
      </c>
      <c r="O13" s="44">
        <f t="shared" si="3"/>
        <v>5.0239234449760772</v>
      </c>
      <c r="P13" s="54">
        <v>1</v>
      </c>
      <c r="Q13" s="55" t="s">
        <v>62</v>
      </c>
      <c r="S13" s="34"/>
    </row>
    <row r="14" spans="2:19" ht="13.15" customHeight="1" x14ac:dyDescent="0.4">
      <c r="B14" s="34">
        <v>1</v>
      </c>
      <c r="C14" s="39">
        <v>0</v>
      </c>
      <c r="D14" s="40">
        <v>2.1000000000000001E-2</v>
      </c>
      <c r="F14" s="42">
        <v>11</v>
      </c>
      <c r="G14" s="45" t="s">
        <v>68</v>
      </c>
      <c r="H14" s="50">
        <v>0.23</v>
      </c>
      <c r="I14" s="51">
        <v>1</v>
      </c>
      <c r="J14" s="52">
        <f t="shared" si="0"/>
        <v>0.23</v>
      </c>
      <c r="K14" s="53">
        <f>(J14-0.0025)/0.0029</f>
        <v>78.448275862068968</v>
      </c>
      <c r="L14" s="51">
        <v>11.5</v>
      </c>
      <c r="M14" s="52">
        <f t="shared" si="1"/>
        <v>0.78448275862068961</v>
      </c>
      <c r="N14" s="56">
        <f t="shared" si="2"/>
        <v>6.8215892053973007E-2</v>
      </c>
      <c r="O14" s="44">
        <f t="shared" si="3"/>
        <v>6.8215892053973004</v>
      </c>
      <c r="P14" s="54">
        <v>4</v>
      </c>
      <c r="Q14" s="55" t="s">
        <v>69</v>
      </c>
      <c r="S14" s="34"/>
    </row>
    <row r="15" spans="2:19" ht="13.15" customHeight="1" x14ac:dyDescent="0.4">
      <c r="B15" s="34">
        <v>2</v>
      </c>
      <c r="C15" s="39">
        <v>10</v>
      </c>
      <c r="D15" s="40">
        <v>5.8999999999999997E-2</v>
      </c>
      <c r="F15" s="42">
        <v>12</v>
      </c>
      <c r="G15" s="45" t="s">
        <v>70</v>
      </c>
      <c r="H15" s="50">
        <v>0.20699999999999999</v>
      </c>
      <c r="I15" s="51">
        <v>1</v>
      </c>
      <c r="J15" s="52">
        <f t="shared" si="0"/>
        <v>0.20699999999999999</v>
      </c>
      <c r="K15" s="53">
        <f>(J15-0.021)/0.0037</f>
        <v>50.270270270270267</v>
      </c>
      <c r="L15" s="51">
        <v>10.3</v>
      </c>
      <c r="M15" s="52">
        <f t="shared" si="1"/>
        <v>0.50270270270270268</v>
      </c>
      <c r="N15" s="56">
        <f t="shared" si="2"/>
        <v>4.8806087641039088E-2</v>
      </c>
      <c r="O15" s="44">
        <f t="shared" si="3"/>
        <v>4.8806087641039086</v>
      </c>
      <c r="P15" s="54">
        <v>2</v>
      </c>
      <c r="Q15" s="55" t="s">
        <v>59</v>
      </c>
      <c r="S15" s="34"/>
    </row>
    <row r="16" spans="2:19" ht="14.25" x14ac:dyDescent="0.4">
      <c r="B16" s="34">
        <v>3</v>
      </c>
      <c r="C16" s="39">
        <v>50</v>
      </c>
      <c r="D16" s="40">
        <v>0.20399999999999999</v>
      </c>
    </row>
    <row r="17" spans="2:15" ht="14.25" x14ac:dyDescent="0.4">
      <c r="B17" s="34">
        <v>4</v>
      </c>
      <c r="C17" s="39">
        <v>150</v>
      </c>
      <c r="D17" s="40">
        <v>0.54200000000000004</v>
      </c>
    </row>
    <row r="18" spans="2:15" ht="14.25" x14ac:dyDescent="0.4">
      <c r="B18" s="34">
        <v>5</v>
      </c>
      <c r="C18" s="39">
        <v>250</v>
      </c>
      <c r="D18" s="40">
        <v>0.92200000000000004</v>
      </c>
      <c r="G18" s="32"/>
      <c r="M18" s="32" t="s">
        <v>77</v>
      </c>
    </row>
    <row r="19" spans="2:15" x14ac:dyDescent="0.4">
      <c r="B19" s="34">
        <v>6</v>
      </c>
      <c r="C19" s="39">
        <v>500</v>
      </c>
      <c r="D19" s="43">
        <v>1.8859999999999999</v>
      </c>
      <c r="G19" s="32"/>
      <c r="M19" s="47" t="s">
        <v>73</v>
      </c>
      <c r="N19" s="48">
        <f>AVERAGE(N4:N6)</f>
        <v>0.4152855591467155</v>
      </c>
      <c r="O19" s="57">
        <f>AVERAGE(O4:O6)</f>
        <v>41.52855591467155</v>
      </c>
    </row>
    <row r="20" spans="2:15" ht="15.75" x14ac:dyDescent="0.4">
      <c r="B20" s="34">
        <v>7</v>
      </c>
      <c r="C20" s="39"/>
      <c r="D20" s="43"/>
      <c r="G20" s="32"/>
      <c r="M20" s="49" t="s">
        <v>74</v>
      </c>
      <c r="N20" s="48">
        <f>AVERAGE(N7:N9)</f>
        <v>0.42531317648140082</v>
      </c>
      <c r="O20" s="57">
        <f>AVERAGE(O7:O9)</f>
        <v>42.531317648140082</v>
      </c>
    </row>
    <row r="21" spans="2:15" x14ac:dyDescent="0.4">
      <c r="G21" s="32"/>
      <c r="M21" s="47" t="s">
        <v>75</v>
      </c>
      <c r="N21" s="48">
        <f>AVERAGE(N10:N12)</f>
        <v>3.4698948384862198E-2</v>
      </c>
      <c r="O21" s="57">
        <f>AVERAGE(O10:O12)</f>
        <v>3.4698948384862196</v>
      </c>
    </row>
    <row r="22" spans="2:15" ht="15.75" x14ac:dyDescent="0.4">
      <c r="C22" s="32" t="s">
        <v>71</v>
      </c>
      <c r="M22" s="49" t="s">
        <v>76</v>
      </c>
      <c r="N22" s="48">
        <f>AVERAGE(N13:N15)</f>
        <v>5.5753738048257617E-2</v>
      </c>
      <c r="O22" s="57">
        <f>AVERAGE(O13:O15)</f>
        <v>5.5753738048257624</v>
      </c>
    </row>
    <row r="23" spans="2:15" x14ac:dyDescent="0.4">
      <c r="B23" s="34"/>
      <c r="C23" s="35" t="s">
        <v>40</v>
      </c>
      <c r="D23" s="36" t="s">
        <v>41</v>
      </c>
      <c r="O23" s="58"/>
    </row>
    <row r="24" spans="2:15" ht="14.25" x14ac:dyDescent="0.4">
      <c r="B24" s="34">
        <v>1</v>
      </c>
      <c r="C24" s="39">
        <v>0</v>
      </c>
      <c r="D24" s="40">
        <v>3.1E-2</v>
      </c>
      <c r="M24" s="32" t="s">
        <v>79</v>
      </c>
      <c r="O24" s="58"/>
    </row>
    <row r="25" spans="2:15" ht="14.25" x14ac:dyDescent="0.4">
      <c r="B25" s="34">
        <v>2</v>
      </c>
      <c r="C25" s="39">
        <v>10</v>
      </c>
      <c r="D25" s="40">
        <v>6.4000000000000001E-2</v>
      </c>
      <c r="M25" s="47" t="s">
        <v>73</v>
      </c>
      <c r="N25" s="48">
        <f>_xlfn.STDEV.P(N4:N6)/SQRT(COUNT(N4:N6)-1)</f>
        <v>5.2916948174702834E-2</v>
      </c>
      <c r="O25" s="57">
        <f>_xlfn.STDEV.P(O4:O6)/SQRT(COUNT(O4:O6)-1)</f>
        <v>5.2916948174702627</v>
      </c>
    </row>
    <row r="26" spans="2:15" ht="15.75" x14ac:dyDescent="0.4">
      <c r="B26" s="34">
        <v>3</v>
      </c>
      <c r="C26" s="39">
        <v>50</v>
      </c>
      <c r="D26" s="40">
        <v>0.221</v>
      </c>
      <c r="M26" s="49" t="s">
        <v>74</v>
      </c>
      <c r="N26" s="48">
        <f>_xlfn.STDEV.P(N7:N9)/SQRT(COUNT(N7:N9)-1)</f>
        <v>5.0667943274982251E-3</v>
      </c>
      <c r="O26" s="57">
        <f>_xlfn.STDEV.P(O7:O9)/SQRT(COUNT(O7:O9)-1)</f>
        <v>0.50667943274982197</v>
      </c>
    </row>
    <row r="27" spans="2:15" ht="14.25" x14ac:dyDescent="0.4">
      <c r="B27" s="34">
        <v>4</v>
      </c>
      <c r="C27" s="39">
        <v>150</v>
      </c>
      <c r="D27" s="40">
        <v>0.628</v>
      </c>
      <c r="M27" s="47" t="s">
        <v>75</v>
      </c>
      <c r="N27" s="48">
        <f>_xlfn.STDEV.P(N10:N12)/SQRT(COUNT(N10:N12)-1)</f>
        <v>2.0958142841690001E-3</v>
      </c>
      <c r="O27" s="57">
        <f>_xlfn.STDEV.P(O10:O12)/SQRT(COUNT(O10:O12)-1)</f>
        <v>0.2095814284169</v>
      </c>
    </row>
    <row r="28" spans="2:15" ht="15.75" x14ac:dyDescent="0.4">
      <c r="B28" s="34">
        <v>5</v>
      </c>
      <c r="C28" s="39">
        <v>250</v>
      </c>
      <c r="D28" s="40">
        <v>1.0149999999999999</v>
      </c>
      <c r="M28" s="49" t="s">
        <v>76</v>
      </c>
      <c r="N28" s="48">
        <f>_xlfn.STDEV.P(N13:N15)/SQRT(COUNT(N13:N15)-1)</f>
        <v>6.2447962147285409E-3</v>
      </c>
      <c r="O28" s="57">
        <f>_xlfn.STDEV.P(O13:O15)/SQRT(COUNT(O13:O15)-1)</f>
        <v>0.62447962147285163</v>
      </c>
    </row>
    <row r="29" spans="2:15" x14ac:dyDescent="0.4">
      <c r="B29" s="34">
        <v>6</v>
      </c>
      <c r="C29" s="39">
        <v>500</v>
      </c>
      <c r="D29" s="43">
        <v>1.9019999999999999</v>
      </c>
    </row>
    <row r="31" spans="2:15" x14ac:dyDescent="0.4">
      <c r="C31" s="32" t="s">
        <v>72</v>
      </c>
    </row>
    <row r="32" spans="2:15" x14ac:dyDescent="0.4">
      <c r="B32" s="34"/>
      <c r="C32" s="35" t="s">
        <v>40</v>
      </c>
      <c r="D32" s="36" t="s">
        <v>41</v>
      </c>
    </row>
    <row r="33" spans="2:4" ht="14.25" x14ac:dyDescent="0.4">
      <c r="B33" s="34">
        <v>1</v>
      </c>
      <c r="C33" s="39">
        <v>0</v>
      </c>
      <c r="D33" s="40">
        <v>2.5000000000000001E-2</v>
      </c>
    </row>
    <row r="34" spans="2:4" ht="14.25" x14ac:dyDescent="0.4">
      <c r="B34" s="34">
        <v>2</v>
      </c>
      <c r="C34" s="39">
        <v>10</v>
      </c>
      <c r="D34" s="40">
        <v>4.9000000000000002E-2</v>
      </c>
    </row>
    <row r="35" spans="2:4" ht="14.25" x14ac:dyDescent="0.4">
      <c r="B35" s="34">
        <v>3</v>
      </c>
      <c r="C35" s="39">
        <v>50</v>
      </c>
      <c r="D35" s="40">
        <v>0.17100000000000001</v>
      </c>
    </row>
    <row r="36" spans="2:4" ht="14.25" x14ac:dyDescent="0.4">
      <c r="B36" s="34">
        <v>4</v>
      </c>
      <c r="C36" s="39">
        <v>150</v>
      </c>
      <c r="D36" s="40">
        <v>0.44600000000000001</v>
      </c>
    </row>
    <row r="37" spans="2:4" ht="14.25" x14ac:dyDescent="0.4">
      <c r="B37" s="34">
        <v>5</v>
      </c>
      <c r="C37" s="39">
        <v>250</v>
      </c>
      <c r="D37" s="40">
        <v>0.71399999999999997</v>
      </c>
    </row>
    <row r="38" spans="2:4" x14ac:dyDescent="0.4">
      <c r="B38" s="34">
        <v>6</v>
      </c>
      <c r="C38" s="39">
        <v>500</v>
      </c>
      <c r="D38" s="43">
        <v>1.522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13" scale="50" orientation="landscape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5"/>
  <sheetViews>
    <sheetView zoomScale="110" zoomScaleNormal="110" zoomScalePageLayoutView="110" workbookViewId="0">
      <selection activeCell="N31" sqref="N31"/>
    </sheetView>
  </sheetViews>
  <sheetFormatPr defaultColWidth="8.875" defaultRowHeight="12.75" x14ac:dyDescent="0.4"/>
  <cols>
    <col min="1" max="1" width="8.875" style="32"/>
    <col min="2" max="2" width="5.625" style="33" customWidth="1"/>
    <col min="3" max="3" width="19" style="33" bestFit="1" customWidth="1"/>
    <col min="4" max="4" width="15.75" style="33" bestFit="1" customWidth="1"/>
    <col min="5" max="5" width="16.5" style="32" bestFit="1" customWidth="1"/>
    <col min="6" max="6" width="14.375" style="32" bestFit="1" customWidth="1"/>
    <col min="7" max="7" width="9.625" style="32" bestFit="1" customWidth="1"/>
    <col min="8" max="8" width="12.375" style="32" bestFit="1" customWidth="1"/>
    <col min="9" max="9" width="10.875" style="32" bestFit="1" customWidth="1"/>
    <col min="10" max="10" width="11.625" style="32" bestFit="1" customWidth="1"/>
    <col min="11" max="11" width="8.875" style="32"/>
    <col min="12" max="12" width="9.875" style="32" bestFit="1" customWidth="1"/>
    <col min="13" max="13" width="8.875" style="32"/>
    <col min="14" max="14" width="17" style="32" bestFit="1" customWidth="1"/>
    <col min="15" max="16384" width="8.875" style="32"/>
  </cols>
  <sheetData>
    <row r="3" spans="2:10" x14ac:dyDescent="0.4">
      <c r="C3" s="36" t="s">
        <v>42</v>
      </c>
      <c r="D3" s="37" t="s">
        <v>43</v>
      </c>
      <c r="E3" s="36" t="s">
        <v>82</v>
      </c>
      <c r="F3" s="37" t="s">
        <v>83</v>
      </c>
      <c r="G3" s="38" t="s">
        <v>84</v>
      </c>
      <c r="H3" s="38" t="s">
        <v>85</v>
      </c>
      <c r="J3" s="34" t="s">
        <v>81</v>
      </c>
    </row>
    <row r="4" spans="2:10" ht="13.15" customHeight="1" x14ac:dyDescent="0.4">
      <c r="B4" s="41"/>
      <c r="C4" s="42">
        <v>1</v>
      </c>
      <c r="D4" s="45" t="s">
        <v>52</v>
      </c>
      <c r="E4" s="37">
        <v>0.1028</v>
      </c>
      <c r="F4" s="37">
        <v>2.3599999999999999E-2</v>
      </c>
      <c r="G4" s="56">
        <f>F4/E4</f>
        <v>0.22957198443579765</v>
      </c>
      <c r="H4" s="44">
        <f>G4*100</f>
        <v>22.957198443579767</v>
      </c>
      <c r="J4" s="34">
        <f>TTEST(H4:H6,H7:H9, 2, 2)</f>
        <v>7.1830852803263331E-2</v>
      </c>
    </row>
    <row r="5" spans="2:10" ht="13.15" customHeight="1" x14ac:dyDescent="0.4">
      <c r="B5" s="41"/>
      <c r="C5" s="42">
        <v>2</v>
      </c>
      <c r="D5" s="45" t="s">
        <v>54</v>
      </c>
      <c r="E5" s="37">
        <v>0.10489999999999999</v>
      </c>
      <c r="F5" s="37">
        <v>2.3400000000000001E-2</v>
      </c>
      <c r="G5" s="56">
        <f t="shared" ref="G5:G15" si="0">F5/E5</f>
        <v>0.22306959008579602</v>
      </c>
      <c r="H5" s="44">
        <f t="shared" ref="H5:H15" si="1">G5*100</f>
        <v>22.306959008579604</v>
      </c>
      <c r="J5" s="34"/>
    </row>
    <row r="6" spans="2:10" ht="13.15" customHeight="1" x14ac:dyDescent="0.4">
      <c r="B6" s="41"/>
      <c r="C6" s="42">
        <v>3</v>
      </c>
      <c r="D6" s="45" t="s">
        <v>56</v>
      </c>
      <c r="E6" s="37">
        <v>0.1018</v>
      </c>
      <c r="F6" s="37">
        <v>2.1600000000000001E-2</v>
      </c>
      <c r="G6" s="56">
        <f t="shared" si="0"/>
        <v>0.21218074656188607</v>
      </c>
      <c r="H6" s="44">
        <f t="shared" si="1"/>
        <v>21.218074656188605</v>
      </c>
      <c r="J6" s="34"/>
    </row>
    <row r="7" spans="2:10" ht="13.15" customHeight="1" x14ac:dyDescent="0.4">
      <c r="B7" s="41"/>
      <c r="C7" s="42">
        <v>4</v>
      </c>
      <c r="D7" s="45" t="s">
        <v>57</v>
      </c>
      <c r="E7" s="37">
        <v>0.10290000000000001</v>
      </c>
      <c r="F7" s="37">
        <v>2.18E-2</v>
      </c>
      <c r="G7" s="56">
        <f t="shared" si="0"/>
        <v>0.2118561710398445</v>
      </c>
      <c r="H7" s="44">
        <f t="shared" si="1"/>
        <v>21.185617103984448</v>
      </c>
      <c r="J7" s="34"/>
    </row>
    <row r="8" spans="2:10" ht="13.15" customHeight="1" x14ac:dyDescent="0.4">
      <c r="B8" s="41"/>
      <c r="C8" s="42">
        <v>5</v>
      </c>
      <c r="D8" s="45" t="s">
        <v>58</v>
      </c>
      <c r="E8" s="37">
        <v>0.1024</v>
      </c>
      <c r="F8" s="37">
        <v>1.7500000000000002E-2</v>
      </c>
      <c r="G8" s="56">
        <f t="shared" si="0"/>
        <v>0.1708984375</v>
      </c>
      <c r="H8" s="44">
        <f t="shared" si="1"/>
        <v>17.08984375</v>
      </c>
      <c r="J8" s="34"/>
    </row>
    <row r="9" spans="2:10" ht="13.15" customHeight="1" x14ac:dyDescent="0.4">
      <c r="C9" s="42">
        <v>6</v>
      </c>
      <c r="D9" s="45" t="s">
        <v>60</v>
      </c>
      <c r="E9" s="37">
        <v>0.10249999999999999</v>
      </c>
      <c r="F9" s="37">
        <v>1.6199999999999999E-2</v>
      </c>
      <c r="G9" s="56">
        <f t="shared" si="0"/>
        <v>0.15804878048780488</v>
      </c>
      <c r="H9" s="44">
        <f t="shared" si="1"/>
        <v>15.804878048780488</v>
      </c>
      <c r="J9" s="34"/>
    </row>
    <row r="10" spans="2:10" ht="13.15" customHeight="1" x14ac:dyDescent="0.4">
      <c r="C10" s="42">
        <v>7</v>
      </c>
      <c r="D10" s="45" t="s">
        <v>61</v>
      </c>
      <c r="E10" s="37">
        <v>0.1067</v>
      </c>
      <c r="F10" s="37">
        <v>1.8200000000000001E-2</v>
      </c>
      <c r="G10" s="56">
        <f t="shared" si="0"/>
        <v>0.17057169634489222</v>
      </c>
      <c r="H10" s="44">
        <f t="shared" si="1"/>
        <v>17.05716963448922</v>
      </c>
      <c r="J10" s="34">
        <f>TTEST(H10:H12,H13:H15, 2, 2)</f>
        <v>3.4442264516871893E-2</v>
      </c>
    </row>
    <row r="11" spans="2:10" ht="13.15" customHeight="1" x14ac:dyDescent="0.4">
      <c r="C11" s="42">
        <v>8</v>
      </c>
      <c r="D11" s="45" t="s">
        <v>63</v>
      </c>
      <c r="E11" s="37">
        <v>0.1027</v>
      </c>
      <c r="F11" s="37">
        <v>1.7600000000000001E-2</v>
      </c>
      <c r="G11" s="56">
        <f t="shared" si="0"/>
        <v>0.17137293086660177</v>
      </c>
      <c r="H11" s="44">
        <f t="shared" si="1"/>
        <v>17.137293086660176</v>
      </c>
      <c r="J11" s="34"/>
    </row>
    <row r="12" spans="2:10" ht="13.15" customHeight="1" x14ac:dyDescent="0.4">
      <c r="C12" s="42">
        <v>9</v>
      </c>
      <c r="D12" s="45" t="s">
        <v>66</v>
      </c>
      <c r="E12" s="37">
        <v>0.10100000000000001</v>
      </c>
      <c r="F12" s="37">
        <v>2.01E-2</v>
      </c>
      <c r="G12" s="56">
        <f t="shared" si="0"/>
        <v>0.19900990099009899</v>
      </c>
      <c r="H12" s="44">
        <f t="shared" si="1"/>
        <v>19.900990099009899</v>
      </c>
      <c r="J12" s="34"/>
    </row>
    <row r="13" spans="2:10" ht="13.15" customHeight="1" x14ac:dyDescent="0.4">
      <c r="C13" s="42">
        <v>3</v>
      </c>
      <c r="D13" s="45" t="s">
        <v>67</v>
      </c>
      <c r="E13" s="37">
        <v>0.10539999999999999</v>
      </c>
      <c r="F13" s="37">
        <v>1.4500000000000001E-2</v>
      </c>
      <c r="G13" s="56">
        <f t="shared" si="0"/>
        <v>0.13757115749525617</v>
      </c>
      <c r="H13" s="44">
        <f t="shared" si="1"/>
        <v>13.757115749525617</v>
      </c>
      <c r="J13" s="34"/>
    </row>
    <row r="14" spans="2:10" ht="13.15" customHeight="1" x14ac:dyDescent="0.4">
      <c r="C14" s="42">
        <v>11</v>
      </c>
      <c r="D14" s="45" t="s">
        <v>68</v>
      </c>
      <c r="E14" s="37">
        <v>0.1032</v>
      </c>
      <c r="F14" s="37">
        <v>1.6199999999999999E-2</v>
      </c>
      <c r="G14" s="56">
        <f t="shared" si="0"/>
        <v>0.15697674418604651</v>
      </c>
      <c r="H14" s="44">
        <f t="shared" si="1"/>
        <v>15.697674418604651</v>
      </c>
      <c r="J14" s="34"/>
    </row>
    <row r="15" spans="2:10" ht="13.15" customHeight="1" x14ac:dyDescent="0.4">
      <c r="C15" s="42">
        <v>12</v>
      </c>
      <c r="D15" s="45" t="s">
        <v>70</v>
      </c>
      <c r="E15" s="37">
        <v>0.1028</v>
      </c>
      <c r="F15" s="37">
        <v>1.46E-2</v>
      </c>
      <c r="G15" s="56">
        <f t="shared" si="0"/>
        <v>0.14202334630350194</v>
      </c>
      <c r="H15" s="44">
        <f t="shared" si="1"/>
        <v>14.202334630350194</v>
      </c>
      <c r="J15" s="34"/>
    </row>
    <row r="18" spans="4:12" x14ac:dyDescent="0.4">
      <c r="D18" s="32"/>
      <c r="J18" s="32" t="s">
        <v>77</v>
      </c>
    </row>
    <row r="19" spans="4:12" x14ac:dyDescent="0.4">
      <c r="D19" s="32"/>
      <c r="J19" s="47" t="s">
        <v>73</v>
      </c>
      <c r="K19" s="48">
        <f>AVERAGE(G4:G6)</f>
        <v>0.22160744036115995</v>
      </c>
      <c r="L19" s="57">
        <f>AVERAGE(H4:H6)</f>
        <v>22.16074403611599</v>
      </c>
    </row>
    <row r="20" spans="4:12" ht="15.75" x14ac:dyDescent="0.4">
      <c r="D20" s="32"/>
      <c r="J20" s="49" t="s">
        <v>74</v>
      </c>
      <c r="K20" s="48">
        <f>AVERAGE(G7:G9)</f>
        <v>0.18026779634254977</v>
      </c>
      <c r="L20" s="57">
        <f>AVERAGE(H7:H9)</f>
        <v>18.026779634254979</v>
      </c>
    </row>
    <row r="21" spans="4:12" x14ac:dyDescent="0.4">
      <c r="D21" s="32"/>
      <c r="J21" s="47" t="s">
        <v>75</v>
      </c>
      <c r="K21" s="48">
        <f>AVERAGE(G10:G12)</f>
        <v>0.18031817606719766</v>
      </c>
      <c r="L21" s="57">
        <f>AVERAGE(H10:H12)</f>
        <v>18.031817606719766</v>
      </c>
    </row>
    <row r="22" spans="4:12" ht="15.75" x14ac:dyDescent="0.4">
      <c r="J22" s="49" t="s">
        <v>76</v>
      </c>
      <c r="K22" s="48">
        <f>AVERAGE(G13:G15)</f>
        <v>0.1455237493282682</v>
      </c>
      <c r="L22" s="57">
        <f>AVERAGE(H13:H15)</f>
        <v>14.552374932826821</v>
      </c>
    </row>
    <row r="23" spans="4:12" x14ac:dyDescent="0.4">
      <c r="L23" s="58"/>
    </row>
    <row r="24" spans="4:12" x14ac:dyDescent="0.4">
      <c r="J24" s="32" t="s">
        <v>79</v>
      </c>
      <c r="L24" s="58"/>
    </row>
    <row r="25" spans="4:12" x14ac:dyDescent="0.4">
      <c r="J25" s="47" t="s">
        <v>73</v>
      </c>
      <c r="K25" s="48">
        <f>_xlfn.STDEV.P(G4:G6)/SQRT(COUNT(G4:G6)-1)</f>
        <v>5.0733683767849366E-3</v>
      </c>
      <c r="L25" s="57">
        <f>_xlfn.STDEV.P(H4:H6)/SQRT(COUNT(H4:H6)-1)</f>
        <v>0.50733683767849447</v>
      </c>
    </row>
    <row r="26" spans="4:12" ht="15.75" x14ac:dyDescent="0.4">
      <c r="J26" s="49" t="s">
        <v>74</v>
      </c>
      <c r="K26" s="48">
        <f>_xlfn.STDEV.P(G7:G9)/SQRT(COUNT(G7:G9)-1)</f>
        <v>1.6223927631179868E-2</v>
      </c>
      <c r="L26" s="57">
        <f>_xlfn.STDEV.P(H7:H9)/SQRT(COUNT(H7:H9)-1)</f>
        <v>1.6223927631179906</v>
      </c>
    </row>
    <row r="27" spans="4:12" x14ac:dyDescent="0.4">
      <c r="J27" s="47" t="s">
        <v>75</v>
      </c>
      <c r="K27" s="48">
        <f>_xlfn.STDEV.P(G10:G12)/SQRT(COUNT(G10:G12)-1)</f>
        <v>9.3487241488656777E-3</v>
      </c>
      <c r="L27" s="57">
        <f>_xlfn.STDEV.P(H10:H12)/SQRT(COUNT(H10:H12)-1)</f>
        <v>0.93487241488656825</v>
      </c>
    </row>
    <row r="28" spans="4:12" ht="15.75" x14ac:dyDescent="0.4">
      <c r="J28" s="49" t="s">
        <v>76</v>
      </c>
      <c r="K28" s="48">
        <f>_xlfn.STDEV.P(G13:G15)/SQRT(COUNT(G13:G15)-1)</f>
        <v>5.8689526239153736E-3</v>
      </c>
      <c r="L28" s="57">
        <f>_xlfn.STDEV.P(H13:H15)/SQRT(COUNT(H13:H15)-1)</f>
        <v>0.58689526239153711</v>
      </c>
    </row>
    <row r="33" spans="5:19" s="33" customFormat="1" x14ac:dyDescent="0.4"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5:19" s="33" customFormat="1" x14ac:dyDescent="0.4"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5:19" s="33" customFormat="1" x14ac:dyDescent="0.4"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</sheetData>
  <sortState ref="B33:S47">
    <sortCondition ref="B33:B47"/>
  </sortState>
  <phoneticPr fontId="1"/>
  <pageMargins left="0.70866141732283472" right="0.70866141732283472" top="0.74803149606299213" bottom="0.74803149606299213" header="0.31496062992125984" footer="0.31496062992125984"/>
  <pageSetup paperSize="13" scale="50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Figure1</vt:lpstr>
      <vt:lpstr>Figure2</vt:lpstr>
      <vt:lpstr>Figure3</vt:lpstr>
      <vt:lpstr>Figure4</vt:lpstr>
      <vt:lpstr>Figure5</vt:lpstr>
      <vt:lpstr>Figure6_1</vt:lpstr>
      <vt:lpstr>Figure6_2</vt:lpstr>
    </vt:vector>
  </TitlesOfParts>
  <Company>株式会社ユーグレナ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村松朱喜</dc:creator>
  <cp:lastModifiedBy>山田康嗣</cp:lastModifiedBy>
  <dcterms:created xsi:type="dcterms:W3CDTF">2016-10-26T07:52:09Z</dcterms:created>
  <dcterms:modified xsi:type="dcterms:W3CDTF">2020-04-13T12:51:14Z</dcterms:modified>
</cp:coreProperties>
</file>