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ULY\Documents\Ceprobi doctorado\Papers redaction\PEERJ\"/>
    </mc:Choice>
  </mc:AlternateContent>
  <xr:revisionPtr revIDLastSave="0" documentId="13_ncr:1_{C33B6749-85AC-4E15-ADD2-6C2C59B839AD}" xr6:coauthVersionLast="45" xr6:coauthVersionMax="45" xr10:uidLastSave="{00000000-0000-0000-0000-000000000000}"/>
  <bookViews>
    <workbookView xWindow="-120" yWindow="-120" windowWidth="20730" windowHeight="11160" xr2:uid="{2F4C5288-B243-4EBF-9F86-0E896C7AFE42}"/>
  </bookViews>
  <sheets>
    <sheet name="Figure 1. AM colonization" sheetId="1" r:id="rId1"/>
    <sheet name="Figure 3. Leaf and root weight" sheetId="2" r:id="rId2"/>
    <sheet name="Figure 4. P and Mg content" sheetId="3" r:id="rId3"/>
    <sheet name="Figure 5. Photosynthetic perfor" sheetId="4" r:id="rId4"/>
    <sheet name="Figure 6. Biosynthetic genes" sheetId="6" r:id="rId5"/>
    <sheet name="Figure 7. Steviol glucosides " sheetId="5" r:id="rId6"/>
    <sheet name="Fig S1" sheetId="8" r:id="rId7"/>
    <sheet name="Fig S3." sheetId="7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3" l="1"/>
  <c r="W27" i="3"/>
  <c r="X20" i="3"/>
  <c r="X23" i="3"/>
  <c r="X24" i="3"/>
  <c r="X26" i="3"/>
  <c r="X29" i="3"/>
  <c r="X30" i="3"/>
  <c r="W20" i="3"/>
  <c r="W21" i="3"/>
  <c r="W23" i="3"/>
  <c r="W24" i="3"/>
  <c r="W26" i="3"/>
  <c r="W29" i="3"/>
  <c r="W30" i="3"/>
  <c r="X15" i="3"/>
  <c r="W15" i="3"/>
  <c r="X14" i="3"/>
  <c r="W14" i="3"/>
  <c r="X12" i="3"/>
  <c r="W12" i="3"/>
  <c r="X11" i="3"/>
  <c r="W11" i="3"/>
  <c r="X9" i="3"/>
  <c r="W9" i="3"/>
  <c r="X8" i="3"/>
  <c r="W8" i="3"/>
  <c r="X6" i="3"/>
  <c r="W6" i="3"/>
  <c r="X5" i="3"/>
  <c r="W5" i="3"/>
  <c r="X27" i="3" l="1"/>
  <c r="H123" i="6" l="1"/>
  <c r="D123" i="6"/>
  <c r="H114" i="6"/>
  <c r="D114" i="6"/>
  <c r="H102" i="6"/>
  <c r="H99" i="6"/>
  <c r="H96" i="6"/>
  <c r="N91" i="6"/>
  <c r="O91" i="6" s="1"/>
  <c r="N90" i="6"/>
  <c r="O90" i="6" s="1"/>
  <c r="N89" i="6"/>
  <c r="O89" i="6" s="1"/>
  <c r="H93" i="6"/>
  <c r="H90" i="6"/>
  <c r="H87" i="6"/>
  <c r="I82" i="6" l="1"/>
  <c r="I77" i="6"/>
  <c r="I74" i="6"/>
  <c r="I73" i="6"/>
  <c r="I68" i="6"/>
  <c r="I65" i="6"/>
  <c r="I61" i="6"/>
  <c r="I58" i="6"/>
  <c r="I55" i="6"/>
  <c r="I52" i="6"/>
  <c r="I49" i="6"/>
  <c r="I46" i="6"/>
  <c r="N28" i="6" l="1"/>
  <c r="O28" i="6" s="1"/>
  <c r="N27" i="6"/>
  <c r="O27" i="6" s="1"/>
  <c r="N26" i="6"/>
  <c r="O26" i="6" s="1"/>
  <c r="G41" i="6"/>
  <c r="H41" i="6" s="1"/>
  <c r="I41" i="6" s="1"/>
  <c r="C41" i="6"/>
  <c r="H36" i="6"/>
  <c r="I36" i="6" s="1"/>
  <c r="G36" i="6"/>
  <c r="D36" i="6"/>
  <c r="G33" i="6"/>
  <c r="H33" i="6" s="1"/>
  <c r="I33" i="6" s="1"/>
  <c r="G32" i="6"/>
  <c r="H32" i="6" s="1"/>
  <c r="I32" i="6" s="1"/>
  <c r="C32" i="6"/>
  <c r="I27" i="6"/>
  <c r="G27" i="6"/>
  <c r="H24" i="6"/>
  <c r="I24" i="6" s="1"/>
  <c r="G24" i="6"/>
  <c r="N8" i="6"/>
  <c r="O8" i="6" s="1"/>
  <c r="N7" i="6"/>
  <c r="O7" i="6" s="1"/>
  <c r="N6" i="6"/>
  <c r="O6" i="6" s="1"/>
  <c r="P30" i="3" l="1"/>
  <c r="Q30" i="3"/>
  <c r="R30" i="3"/>
  <c r="S30" i="3"/>
  <c r="T30" i="3"/>
  <c r="U30" i="3"/>
  <c r="Q29" i="3"/>
  <c r="R29" i="3"/>
  <c r="S29" i="3"/>
  <c r="T29" i="3"/>
  <c r="U29" i="3"/>
  <c r="P29" i="3"/>
  <c r="P27" i="3"/>
  <c r="Q27" i="3"/>
  <c r="R27" i="3"/>
  <c r="S27" i="3"/>
  <c r="T27" i="3"/>
  <c r="U27" i="3"/>
  <c r="Q26" i="3"/>
  <c r="R26" i="3"/>
  <c r="S26" i="3"/>
  <c r="T26" i="3"/>
  <c r="U26" i="3"/>
  <c r="P26" i="3"/>
  <c r="P24" i="3"/>
  <c r="Q24" i="3"/>
  <c r="R24" i="3"/>
  <c r="S24" i="3"/>
  <c r="T24" i="3"/>
  <c r="U24" i="3"/>
  <c r="Q23" i="3"/>
  <c r="R23" i="3"/>
  <c r="S23" i="3"/>
  <c r="T23" i="3"/>
  <c r="U23" i="3"/>
  <c r="P23" i="3"/>
  <c r="P21" i="3"/>
  <c r="Q21" i="3"/>
  <c r="R21" i="3"/>
  <c r="S21" i="3"/>
  <c r="T21" i="3"/>
  <c r="U21" i="3"/>
  <c r="Q20" i="3"/>
  <c r="R20" i="3"/>
  <c r="S20" i="3"/>
  <c r="T20" i="3"/>
  <c r="U20" i="3"/>
  <c r="P20" i="3"/>
  <c r="P15" i="3"/>
  <c r="Q15" i="3"/>
  <c r="R15" i="3"/>
  <c r="S15" i="3"/>
  <c r="T15" i="3"/>
  <c r="U15" i="3"/>
  <c r="Q14" i="3"/>
  <c r="R14" i="3"/>
  <c r="S14" i="3"/>
  <c r="T14" i="3"/>
  <c r="U14" i="3"/>
  <c r="P14" i="3"/>
  <c r="P12" i="3"/>
  <c r="Q12" i="3"/>
  <c r="R12" i="3"/>
  <c r="S12" i="3"/>
  <c r="T12" i="3"/>
  <c r="U12" i="3"/>
  <c r="Q11" i="3"/>
  <c r="R11" i="3"/>
  <c r="S11" i="3"/>
  <c r="T11" i="3"/>
  <c r="U11" i="3"/>
  <c r="P11" i="3"/>
  <c r="P9" i="3"/>
  <c r="Q9" i="3"/>
  <c r="R9" i="3"/>
  <c r="S9" i="3"/>
  <c r="T9" i="3"/>
  <c r="U9" i="3"/>
  <c r="Q8" i="3"/>
  <c r="R8" i="3"/>
  <c r="S8" i="3"/>
  <c r="T8" i="3"/>
  <c r="U8" i="3"/>
  <c r="P8" i="3"/>
  <c r="P6" i="3"/>
  <c r="Q6" i="3"/>
  <c r="R6" i="3"/>
  <c r="S6" i="3"/>
  <c r="T6" i="3"/>
  <c r="U6" i="3"/>
  <c r="Q5" i="3"/>
  <c r="R5" i="3"/>
  <c r="S5" i="3"/>
  <c r="T5" i="3"/>
  <c r="U5" i="3"/>
  <c r="P5" i="3"/>
  <c r="M5" i="1" l="1"/>
  <c r="L5" i="1"/>
  <c r="K5" i="1"/>
  <c r="J5" i="1"/>
  <c r="I5" i="1"/>
</calcChain>
</file>

<file path=xl/sharedStrings.xml><?xml version="1.0" encoding="utf-8"?>
<sst xmlns="http://schemas.openxmlformats.org/spreadsheetml/2006/main" count="815" uniqueCount="108">
  <si>
    <t>Total colonization percentage</t>
  </si>
  <si>
    <t>Arbuscular percentage</t>
  </si>
  <si>
    <t>Induvidual plants</t>
  </si>
  <si>
    <t>P1</t>
  </si>
  <si>
    <t>P2</t>
  </si>
  <si>
    <t>P3</t>
  </si>
  <si>
    <t>P4</t>
  </si>
  <si>
    <t>P5</t>
  </si>
  <si>
    <t>AM colonization with 200 µM KH2PO4</t>
  </si>
  <si>
    <t>AM colonization with 500 µM KH2PO4</t>
  </si>
  <si>
    <t>AM colonization with 1000 µM KH2PO4</t>
  </si>
  <si>
    <t>AM colonization with 20 µM KH2PO4</t>
  </si>
  <si>
    <t>Leaf fresh weight</t>
  </si>
  <si>
    <t>P6</t>
  </si>
  <si>
    <t>P7</t>
  </si>
  <si>
    <t>M-</t>
  </si>
  <si>
    <t>M+</t>
  </si>
  <si>
    <t>Leaf fresh weight (g plant-1)</t>
  </si>
  <si>
    <t>20 µM KH2PO4</t>
  </si>
  <si>
    <t>200 µM KH2PO4</t>
  </si>
  <si>
    <t>500 µM KH2PO4</t>
  </si>
  <si>
    <t>1000 µM KH2PO4</t>
  </si>
  <si>
    <t>Root fresh weight (g plant-1)</t>
  </si>
  <si>
    <t>P percentage per plant</t>
  </si>
  <si>
    <t>P percentage by EDX</t>
  </si>
  <si>
    <t>Mg  percentage by EDX</t>
  </si>
  <si>
    <t>Mg percentage per plant</t>
  </si>
  <si>
    <t>(Fv/Fm)</t>
  </si>
  <si>
    <t>Fo</t>
  </si>
  <si>
    <t>Fm</t>
  </si>
  <si>
    <t>Fv</t>
  </si>
  <si>
    <t>(Fv/Fo)</t>
  </si>
  <si>
    <t>Total chlorophyll</t>
  </si>
  <si>
    <t>Carotenoids</t>
  </si>
  <si>
    <t>Rebaudioside A (mg g plant-1)</t>
  </si>
  <si>
    <t>Stevioside (mg g plant-1)</t>
  </si>
  <si>
    <t>Name</t>
  </si>
  <si>
    <t>Ct</t>
  </si>
  <si>
    <t>Ct KO prom</t>
  </si>
  <si>
    <t>Ct KO valor</t>
  </si>
  <si>
    <t>KO-GDPH</t>
  </si>
  <si>
    <t>POTENCIA (2,-x)</t>
  </si>
  <si>
    <t>prom 2DCt</t>
  </si>
  <si>
    <t>DS 2DCt</t>
  </si>
  <si>
    <t>prom KO-gdph nm</t>
  </si>
  <si>
    <t>nm1</t>
  </si>
  <si>
    <t>nm3</t>
  </si>
  <si>
    <t>m1</t>
  </si>
  <si>
    <t>m2</t>
  </si>
  <si>
    <t>m3</t>
  </si>
  <si>
    <t>m</t>
  </si>
  <si>
    <t>nm</t>
  </si>
  <si>
    <t>DD</t>
  </si>
  <si>
    <t>DKO-gdph m</t>
  </si>
  <si>
    <t>Dko-gdph nm</t>
  </si>
  <si>
    <t>P-Q</t>
  </si>
  <si>
    <r>
      <t>POTENCIA 2</t>
    </r>
    <r>
      <rPr>
        <sz val="11"/>
        <color theme="1"/>
        <rFont val="Calibri"/>
        <family val="2"/>
      </rPr>
      <t>ΔΔCT</t>
    </r>
  </si>
  <si>
    <t>nm11000</t>
  </si>
  <si>
    <t>nm21000</t>
  </si>
  <si>
    <t>M-1, 200</t>
  </si>
  <si>
    <t>M-2, 200</t>
  </si>
  <si>
    <t>M-3, 200</t>
  </si>
  <si>
    <t>M+1, 200</t>
  </si>
  <si>
    <t>M+2, 200</t>
  </si>
  <si>
    <t>M+3,200</t>
  </si>
  <si>
    <t>M-1, 1000</t>
  </si>
  <si>
    <t>M-2, 1000</t>
  </si>
  <si>
    <t>nm31000</t>
  </si>
  <si>
    <t>M-3,1000</t>
  </si>
  <si>
    <t>m11000</t>
  </si>
  <si>
    <t>m21000</t>
  </si>
  <si>
    <t>M+1, 1000</t>
  </si>
  <si>
    <t>M+2, 1000</t>
  </si>
  <si>
    <t>m31000</t>
  </si>
  <si>
    <t>M+3,1000</t>
  </si>
  <si>
    <t>KO CT data</t>
  </si>
  <si>
    <t>D76g-gdph m</t>
  </si>
  <si>
    <t>D76G-gdph nm</t>
  </si>
  <si>
    <t>M11000</t>
  </si>
  <si>
    <t>M21000</t>
  </si>
  <si>
    <t>M1</t>
  </si>
  <si>
    <t>M2</t>
  </si>
  <si>
    <t>M3</t>
  </si>
  <si>
    <t>nm4</t>
  </si>
  <si>
    <t>UGT74G1 CT data</t>
  </si>
  <si>
    <t>M-1,200</t>
  </si>
  <si>
    <t>M-2,200</t>
  </si>
  <si>
    <t>M-3,200</t>
  </si>
  <si>
    <t>D74g-gdph m</t>
  </si>
  <si>
    <t>D74g-gdph nm</t>
  </si>
  <si>
    <t>N-O</t>
  </si>
  <si>
    <t>m4</t>
  </si>
  <si>
    <t>2-ΔΔCT</t>
  </si>
  <si>
    <t>2-ΔΔCT KO 1000</t>
  </si>
  <si>
    <t>2-ΔΔCT KO 200</t>
  </si>
  <si>
    <t>M+1,200</t>
  </si>
  <si>
    <t>M+2,200</t>
  </si>
  <si>
    <t>M-1,1000</t>
  </si>
  <si>
    <t>M-2,1000</t>
  </si>
  <si>
    <t>M-31000</t>
  </si>
  <si>
    <t>M+1,1000</t>
  </si>
  <si>
    <t>M+2,1000</t>
  </si>
  <si>
    <t>UGT76G1 CT data</t>
  </si>
  <si>
    <t>POTENCIA 2ΔΔCT</t>
  </si>
  <si>
    <t>X</t>
  </si>
  <si>
    <t>DS</t>
  </si>
  <si>
    <r>
      <t>Foliar area (mm</t>
    </r>
    <r>
      <rPr>
        <b/>
        <vertAlign val="superscript"/>
        <sz val="11"/>
        <color rgb="FFFA7D00"/>
        <rFont val="Calibri"/>
        <family val="2"/>
        <scheme val="minor"/>
      </rPr>
      <t>2</t>
    </r>
    <r>
      <rPr>
        <b/>
        <sz val="11"/>
        <color rgb="FFFA7D00"/>
        <rFont val="Calibri"/>
        <family val="2"/>
        <scheme val="minor"/>
      </rPr>
      <t>)</t>
    </r>
  </si>
  <si>
    <t>Total Leaves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</si>
</sst>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</font>
    <font>
      <b/>
      <vertAlign val="superscript"/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50">
    <xf numFmtId="0" fontId="0" fillId="0" borderId="0" xfId="0"/>
    <xf numFmtId="0" fontId="0" fillId="0" borderId="2" xfId="0" applyBorder="1"/>
    <xf numFmtId="2" fontId="0" fillId="0" borderId="2" xfId="0" applyNumberFormat="1" applyBorder="1"/>
    <xf numFmtId="0" fontId="6" fillId="0" borderId="2" xfId="0" applyFont="1" applyBorder="1"/>
    <xf numFmtId="0" fontId="3" fillId="3" borderId="2" xfId="2" applyBorder="1"/>
    <xf numFmtId="0" fontId="2" fillId="2" borderId="2" xfId="1" applyBorder="1"/>
    <xf numFmtId="0" fontId="1" fillId="6" borderId="2" xfId="5" applyBorder="1"/>
    <xf numFmtId="0" fontId="4" fillId="4" borderId="2" xfId="3" applyBorder="1"/>
    <xf numFmtId="0" fontId="1" fillId="6" borderId="3" xfId="5" applyBorder="1"/>
    <xf numFmtId="0" fontId="0" fillId="0" borderId="3" xfId="0" applyBorder="1"/>
    <xf numFmtId="0" fontId="2" fillId="2" borderId="3" xfId="1" applyBorder="1"/>
    <xf numFmtId="0" fontId="3" fillId="3" borderId="3" xfId="2" applyBorder="1"/>
    <xf numFmtId="0" fontId="4" fillId="4" borderId="3" xfId="3" applyBorder="1"/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0" fillId="0" borderId="2" xfId="0" applyNumberFormat="1" applyFill="1" applyBorder="1" applyAlignment="1">
      <alignment horizontal="center"/>
    </xf>
    <xf numFmtId="0" fontId="6" fillId="0" borderId="0" xfId="0" applyFont="1"/>
    <xf numFmtId="166" fontId="6" fillId="0" borderId="2" xfId="0" applyNumberFormat="1" applyFont="1" applyBorder="1"/>
    <xf numFmtId="0" fontId="0" fillId="0" borderId="8" xfId="0" applyFill="1" applyBorder="1"/>
    <xf numFmtId="0" fontId="1" fillId="6" borderId="8" xfId="5" applyBorder="1"/>
    <xf numFmtId="0" fontId="0" fillId="0" borderId="0" xfId="0"/>
    <xf numFmtId="0" fontId="4" fillId="4" borderId="3" xfId="3" applyBorder="1" applyAlignment="1">
      <alignment horizontal="center"/>
    </xf>
    <xf numFmtId="0" fontId="4" fillId="4" borderId="4" xfId="3" applyBorder="1" applyAlignment="1">
      <alignment horizontal="center"/>
    </xf>
    <xf numFmtId="0" fontId="4" fillId="4" borderId="5" xfId="3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3" fillId="3" borderId="5" xfId="2" applyBorder="1" applyAlignment="1">
      <alignment horizontal="center"/>
    </xf>
    <xf numFmtId="0" fontId="0" fillId="7" borderId="3" xfId="6" applyFont="1" applyBorder="1" applyAlignment="1">
      <alignment horizontal="center"/>
    </xf>
    <xf numFmtId="0" fontId="0" fillId="7" borderId="4" xfId="6" applyFont="1" applyBorder="1" applyAlignment="1">
      <alignment horizontal="center"/>
    </xf>
    <xf numFmtId="0" fontId="0" fillId="7" borderId="5" xfId="6" applyFont="1" applyBorder="1" applyAlignment="1">
      <alignment horizontal="center"/>
    </xf>
    <xf numFmtId="0" fontId="2" fillId="2" borderId="3" xfId="1" applyBorder="1" applyAlignment="1">
      <alignment horizontal="center"/>
    </xf>
    <xf numFmtId="0" fontId="2" fillId="2" borderId="4" xfId="1" applyBorder="1" applyAlignment="1">
      <alignment horizontal="center"/>
    </xf>
    <xf numFmtId="0" fontId="2" fillId="2" borderId="5" xfId="1" applyBorder="1" applyAlignment="1">
      <alignment horizontal="center"/>
    </xf>
    <xf numFmtId="0" fontId="5" fillId="5" borderId="1" xfId="4" applyAlignment="1">
      <alignment horizontal="center"/>
    </xf>
    <xf numFmtId="0" fontId="5" fillId="5" borderId="7" xfId="4" applyBorder="1" applyAlignment="1">
      <alignment horizontal="center"/>
    </xf>
    <xf numFmtId="0" fontId="5" fillId="5" borderId="6" xfId="4" applyBorder="1" applyAlignment="1">
      <alignment horizontal="center"/>
    </xf>
    <xf numFmtId="0" fontId="5" fillId="5" borderId="2" xfId="4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2" xfId="3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2" xfId="2" applyBorder="1" applyAlignment="1">
      <alignment horizontal="center"/>
    </xf>
    <xf numFmtId="0" fontId="2" fillId="2" borderId="2" xfId="1" applyBorder="1" applyAlignment="1">
      <alignment horizontal="center"/>
    </xf>
    <xf numFmtId="0" fontId="5" fillId="5" borderId="3" xfId="4" applyBorder="1" applyAlignment="1">
      <alignment horizontal="center"/>
    </xf>
    <xf numFmtId="0" fontId="5" fillId="5" borderId="4" xfId="4" applyBorder="1" applyAlignment="1">
      <alignment horizontal="center"/>
    </xf>
    <xf numFmtId="0" fontId="5" fillId="5" borderId="5" xfId="4" applyBorder="1" applyAlignment="1">
      <alignment horizontal="center"/>
    </xf>
    <xf numFmtId="0" fontId="0" fillId="0" borderId="0" xfId="0"/>
  </cellXfs>
  <cellStyles count="7">
    <cellStyle name="20% - Énfasis1" xfId="5" builtinId="30"/>
    <cellStyle name="40% - Énfasis1" xfId="6" builtinId="31"/>
    <cellStyle name="Bueno" xfId="1" builtinId="26"/>
    <cellStyle name="Cálculo" xfId="4" builtinId="22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B48B-6A00-4BF6-988E-68CDC813EFA9}">
  <dimension ref="A2:M11"/>
  <sheetViews>
    <sheetView tabSelected="1" zoomScale="85" zoomScaleNormal="85" workbookViewId="0">
      <selection activeCell="F21" sqref="F21"/>
    </sheetView>
  </sheetViews>
  <sheetFormatPr baseColWidth="10" defaultRowHeight="15" x14ac:dyDescent="0.25"/>
  <cols>
    <col min="1" max="1" width="28.28515625" customWidth="1"/>
    <col min="2" max="2" width="12.5703125" customWidth="1"/>
    <col min="3" max="3" width="14.140625" customWidth="1"/>
    <col min="8" max="8" width="26.42578125" customWidth="1"/>
    <col min="9" max="9" width="13.42578125" customWidth="1"/>
  </cols>
  <sheetData>
    <row r="2" spans="1:13" x14ac:dyDescent="0.25">
      <c r="A2" s="29" t="s">
        <v>11</v>
      </c>
      <c r="B2" s="30"/>
      <c r="C2" s="30"/>
      <c r="D2" s="30"/>
      <c r="E2" s="30"/>
      <c r="F2" s="31"/>
      <c r="H2" s="26" t="s">
        <v>9</v>
      </c>
      <c r="I2" s="27"/>
      <c r="J2" s="27"/>
      <c r="K2" s="27"/>
      <c r="L2" s="27"/>
      <c r="M2" s="28"/>
    </row>
    <row r="3" spans="1:13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H3" s="1" t="s">
        <v>2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</row>
    <row r="4" spans="1:13" x14ac:dyDescent="0.25">
      <c r="A4" s="1" t="s">
        <v>0</v>
      </c>
      <c r="B4" s="1">
        <v>66.33</v>
      </c>
      <c r="C4" s="1">
        <v>46.66</v>
      </c>
      <c r="D4" s="1">
        <v>88.88</v>
      </c>
      <c r="E4" s="1">
        <v>90</v>
      </c>
      <c r="F4" s="1">
        <v>74.44</v>
      </c>
      <c r="H4" s="1" t="s">
        <v>0</v>
      </c>
      <c r="I4" s="1">
        <v>40</v>
      </c>
      <c r="J4" s="1">
        <v>42.22</v>
      </c>
      <c r="K4" s="1">
        <v>47.77</v>
      </c>
      <c r="L4" s="1">
        <v>46.34</v>
      </c>
      <c r="M4" s="1">
        <v>42.4</v>
      </c>
    </row>
    <row r="5" spans="1:13" x14ac:dyDescent="0.25">
      <c r="A5" s="1" t="s">
        <v>1</v>
      </c>
      <c r="B5" s="3">
        <v>34.950000000000003</v>
      </c>
      <c r="C5" s="3">
        <v>63.664499999999997</v>
      </c>
      <c r="D5" s="3">
        <v>63.5</v>
      </c>
      <c r="E5" s="3">
        <v>55.83</v>
      </c>
      <c r="F5" s="3">
        <v>49.002499999999998</v>
      </c>
      <c r="H5" s="1" t="s">
        <v>1</v>
      </c>
      <c r="I5" s="1">
        <f>I4-38.64</f>
        <v>1.3599999999999994</v>
      </c>
      <c r="J5" s="1">
        <f>J4-40.78452</f>
        <v>1.4354799999999983</v>
      </c>
      <c r="K5" s="1">
        <f>K4-46.14582</f>
        <v>1.6241800000000026</v>
      </c>
      <c r="L5" s="1">
        <f>L4-44.76444</f>
        <v>1.575560000000003</v>
      </c>
      <c r="M5" s="1">
        <f>M4-40.9584</f>
        <v>1.4416000000000011</v>
      </c>
    </row>
    <row r="8" spans="1:13" x14ac:dyDescent="0.25">
      <c r="A8" s="32" t="s">
        <v>8</v>
      </c>
      <c r="B8" s="33"/>
      <c r="C8" s="33"/>
      <c r="D8" s="33"/>
      <c r="E8" s="33"/>
      <c r="F8" s="34"/>
      <c r="H8" s="23" t="s">
        <v>10</v>
      </c>
      <c r="I8" s="24"/>
      <c r="J8" s="24"/>
      <c r="K8" s="24"/>
      <c r="L8" s="24"/>
      <c r="M8" s="25"/>
    </row>
    <row r="9" spans="1:13" x14ac:dyDescent="0.25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H9" s="1" t="s">
        <v>2</v>
      </c>
      <c r="I9" s="1" t="s">
        <v>3</v>
      </c>
      <c r="J9" s="1" t="s">
        <v>4</v>
      </c>
      <c r="K9" s="1" t="s">
        <v>5</v>
      </c>
      <c r="L9" s="1" t="s">
        <v>6</v>
      </c>
      <c r="M9" s="1" t="s">
        <v>7</v>
      </c>
    </row>
    <row r="10" spans="1:13" x14ac:dyDescent="0.25">
      <c r="A10" s="1" t="s">
        <v>0</v>
      </c>
      <c r="B10" s="1">
        <v>58.88</v>
      </c>
      <c r="C10" s="1">
        <v>65.55</v>
      </c>
      <c r="D10" s="1">
        <v>45.09</v>
      </c>
      <c r="E10" s="1">
        <v>97.77</v>
      </c>
      <c r="F10" s="1">
        <v>67.77</v>
      </c>
      <c r="H10" s="1" t="s">
        <v>0</v>
      </c>
      <c r="I10" s="1">
        <v>40</v>
      </c>
      <c r="J10" s="1">
        <v>11.11</v>
      </c>
      <c r="K10" s="1">
        <v>10</v>
      </c>
      <c r="L10" s="1">
        <v>12.2</v>
      </c>
      <c r="M10" s="1">
        <v>18.600000000000001</v>
      </c>
    </row>
    <row r="11" spans="1:13" x14ac:dyDescent="0.25">
      <c r="A11" s="1" t="s">
        <v>1</v>
      </c>
      <c r="B11" s="3">
        <v>33.668500000000002</v>
      </c>
      <c r="C11" s="3">
        <v>40.328499999999998</v>
      </c>
      <c r="D11" s="3">
        <v>18.878500000000003</v>
      </c>
      <c r="E11" s="3">
        <v>72.558500000000009</v>
      </c>
      <c r="F11" s="3">
        <v>42.548499999999997</v>
      </c>
      <c r="H11" s="1" t="s">
        <v>1</v>
      </c>
      <c r="I11" s="3">
        <v>0.96000000000000085</v>
      </c>
      <c r="J11" s="3">
        <v>0.26663999999999888</v>
      </c>
      <c r="K11" s="3">
        <v>0.24000000000000021</v>
      </c>
      <c r="L11" s="3">
        <v>0.29279999999999973</v>
      </c>
      <c r="M11" s="3">
        <v>0.44640000000000057</v>
      </c>
    </row>
  </sheetData>
  <mergeCells count="4">
    <mergeCell ref="H8:M8"/>
    <mergeCell ref="H2:M2"/>
    <mergeCell ref="A2:F2"/>
    <mergeCell ref="A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AE9E-D65E-4C4A-A418-CC31A7C18DCF}">
  <dimension ref="A3:Q15"/>
  <sheetViews>
    <sheetView topLeftCell="B1" workbookViewId="0">
      <selection activeCell="K23" sqref="K23"/>
    </sheetView>
  </sheetViews>
  <sheetFormatPr baseColWidth="10" defaultRowHeight="15" x14ac:dyDescent="0.25"/>
  <cols>
    <col min="1" max="1" width="18.7109375" customWidth="1"/>
    <col min="10" max="10" width="16.42578125" customWidth="1"/>
  </cols>
  <sheetData>
    <row r="3" spans="1:17" x14ac:dyDescent="0.25">
      <c r="A3" s="35" t="s">
        <v>17</v>
      </c>
      <c r="B3" s="35"/>
      <c r="C3" s="35"/>
      <c r="D3" s="35"/>
      <c r="E3" s="35"/>
      <c r="F3" s="35"/>
      <c r="G3" s="35"/>
      <c r="H3" s="35"/>
      <c r="J3" s="35" t="s">
        <v>22</v>
      </c>
      <c r="K3" s="35"/>
      <c r="L3" s="35"/>
      <c r="M3" s="35"/>
      <c r="N3" s="35"/>
      <c r="O3" s="35"/>
      <c r="P3" s="35"/>
      <c r="Q3" s="35"/>
    </row>
    <row r="4" spans="1:17" x14ac:dyDescent="0.25">
      <c r="A4" s="6" t="s">
        <v>18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13</v>
      </c>
      <c r="H4" s="6" t="s">
        <v>14</v>
      </c>
      <c r="J4" s="6" t="s">
        <v>18</v>
      </c>
      <c r="K4" s="6" t="s">
        <v>3</v>
      </c>
      <c r="L4" s="6" t="s">
        <v>4</v>
      </c>
      <c r="M4" s="6" t="s">
        <v>5</v>
      </c>
      <c r="N4" s="6" t="s">
        <v>6</v>
      </c>
      <c r="O4" s="6" t="s">
        <v>7</v>
      </c>
      <c r="P4" s="6" t="s">
        <v>13</v>
      </c>
      <c r="Q4" s="6" t="s">
        <v>14</v>
      </c>
    </row>
    <row r="5" spans="1:17" x14ac:dyDescent="0.25">
      <c r="A5" s="1" t="s">
        <v>15</v>
      </c>
      <c r="B5" s="1">
        <v>0.42</v>
      </c>
      <c r="C5" s="1">
        <v>0.65</v>
      </c>
      <c r="D5" s="1">
        <v>0.69</v>
      </c>
      <c r="E5" s="1">
        <v>0.63</v>
      </c>
      <c r="F5" s="1">
        <v>0.68</v>
      </c>
      <c r="G5" s="1">
        <v>0.68</v>
      </c>
      <c r="H5" s="1">
        <v>0.46</v>
      </c>
      <c r="J5" s="1" t="s">
        <v>15</v>
      </c>
      <c r="K5">
        <v>0.28000000000000003</v>
      </c>
      <c r="L5">
        <v>0.35</v>
      </c>
      <c r="M5">
        <v>0.45</v>
      </c>
      <c r="N5">
        <v>0.42</v>
      </c>
      <c r="O5">
        <v>0.44</v>
      </c>
      <c r="P5">
        <v>0.37</v>
      </c>
      <c r="Q5">
        <v>0.36</v>
      </c>
    </row>
    <row r="6" spans="1:17" x14ac:dyDescent="0.25">
      <c r="A6" s="1" t="s">
        <v>16</v>
      </c>
      <c r="B6" s="1">
        <v>0.59</v>
      </c>
      <c r="C6" s="1">
        <v>0.6</v>
      </c>
      <c r="D6" s="1">
        <v>0.65</v>
      </c>
      <c r="E6" s="1">
        <v>0.64</v>
      </c>
      <c r="F6" s="1">
        <v>0.66</v>
      </c>
      <c r="G6" s="1">
        <v>0.48</v>
      </c>
      <c r="H6" s="1">
        <v>0.64</v>
      </c>
      <c r="J6" s="1" t="s">
        <v>16</v>
      </c>
      <c r="K6">
        <v>0.31</v>
      </c>
      <c r="L6">
        <v>0.5</v>
      </c>
      <c r="M6">
        <v>0.56000000000000005</v>
      </c>
      <c r="N6">
        <v>0.39</v>
      </c>
      <c r="O6">
        <v>0.37</v>
      </c>
      <c r="P6">
        <v>0.5</v>
      </c>
      <c r="Q6">
        <v>0.44</v>
      </c>
    </row>
    <row r="7" spans="1:17" x14ac:dyDescent="0.25">
      <c r="A7" s="5" t="s">
        <v>19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13</v>
      </c>
      <c r="H7" s="5" t="s">
        <v>14</v>
      </c>
      <c r="J7" s="5" t="s">
        <v>19</v>
      </c>
      <c r="K7" s="5" t="s">
        <v>3</v>
      </c>
      <c r="L7" s="5" t="s">
        <v>4</v>
      </c>
      <c r="M7" s="5" t="s">
        <v>5</v>
      </c>
      <c r="N7" s="5" t="s">
        <v>6</v>
      </c>
      <c r="O7" s="5" t="s">
        <v>7</v>
      </c>
      <c r="P7" s="5" t="s">
        <v>13</v>
      </c>
      <c r="Q7" s="5" t="s">
        <v>14</v>
      </c>
    </row>
    <row r="8" spans="1:17" x14ac:dyDescent="0.25">
      <c r="A8" s="1" t="s">
        <v>15</v>
      </c>
      <c r="B8" s="1">
        <v>0.43</v>
      </c>
      <c r="C8" s="1">
        <v>0.48</v>
      </c>
      <c r="D8" s="2">
        <v>0.73</v>
      </c>
      <c r="E8" s="2">
        <v>0.55000000000000004</v>
      </c>
      <c r="F8" s="1">
        <v>0.64</v>
      </c>
      <c r="G8" s="1">
        <v>0.61</v>
      </c>
      <c r="H8" s="1">
        <v>0.66</v>
      </c>
      <c r="J8" s="1" t="s">
        <v>15</v>
      </c>
      <c r="K8" s="1">
        <v>0.22</v>
      </c>
      <c r="L8" s="1">
        <v>0.44</v>
      </c>
      <c r="M8" s="2">
        <v>0.35</v>
      </c>
      <c r="N8" s="2">
        <v>0.36</v>
      </c>
      <c r="O8" s="1">
        <v>0.37</v>
      </c>
      <c r="P8" s="1">
        <v>0.31</v>
      </c>
      <c r="Q8" s="1">
        <v>0.24</v>
      </c>
    </row>
    <row r="9" spans="1:17" x14ac:dyDescent="0.25">
      <c r="A9" s="1" t="s">
        <v>16</v>
      </c>
      <c r="B9" s="1">
        <v>0.93</v>
      </c>
      <c r="C9" s="1">
        <v>1.05</v>
      </c>
      <c r="D9" s="2">
        <v>0.96</v>
      </c>
      <c r="E9" s="2">
        <v>1.04</v>
      </c>
      <c r="F9" s="1">
        <v>0.99</v>
      </c>
      <c r="G9" s="1">
        <v>1.06</v>
      </c>
      <c r="H9" s="1">
        <v>1.0900000000000001</v>
      </c>
      <c r="J9" s="1" t="s">
        <v>16</v>
      </c>
      <c r="K9" s="1">
        <v>0.62</v>
      </c>
      <c r="L9" s="1">
        <v>0.44</v>
      </c>
      <c r="M9" s="2">
        <v>0.6</v>
      </c>
      <c r="N9" s="2">
        <v>0.49</v>
      </c>
      <c r="O9" s="1">
        <v>0.56999999999999995</v>
      </c>
      <c r="P9" s="1">
        <v>0.42</v>
      </c>
      <c r="Q9" s="1">
        <v>0.56999999999999995</v>
      </c>
    </row>
    <row r="10" spans="1:17" x14ac:dyDescent="0.25">
      <c r="A10" s="4" t="s">
        <v>20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13</v>
      </c>
      <c r="H10" s="4" t="s">
        <v>14</v>
      </c>
      <c r="J10" s="4" t="s">
        <v>20</v>
      </c>
      <c r="K10" s="4" t="s">
        <v>3</v>
      </c>
      <c r="L10" s="4" t="s">
        <v>4</v>
      </c>
      <c r="M10" s="4" t="s">
        <v>5</v>
      </c>
      <c r="N10" s="4" t="s">
        <v>6</v>
      </c>
      <c r="O10" s="4" t="s">
        <v>7</v>
      </c>
      <c r="P10" s="4" t="s">
        <v>13</v>
      </c>
      <c r="Q10" s="4" t="s">
        <v>14</v>
      </c>
    </row>
    <row r="11" spans="1:17" x14ac:dyDescent="0.25">
      <c r="A11" s="1" t="s">
        <v>15</v>
      </c>
      <c r="B11" s="1">
        <v>0.66</v>
      </c>
      <c r="C11" s="1">
        <v>0.54</v>
      </c>
      <c r="D11" s="1">
        <v>0.64</v>
      </c>
      <c r="E11" s="1">
        <v>0.64</v>
      </c>
      <c r="F11" s="1">
        <v>0.82</v>
      </c>
      <c r="G11" s="1">
        <v>0.65</v>
      </c>
      <c r="H11" s="1">
        <v>0.69</v>
      </c>
      <c r="J11" s="1" t="s">
        <v>15</v>
      </c>
      <c r="K11">
        <v>0.36</v>
      </c>
      <c r="L11">
        <v>0.3</v>
      </c>
      <c r="M11">
        <v>0.28000000000000003</v>
      </c>
      <c r="N11">
        <v>0.42</v>
      </c>
      <c r="O11">
        <v>0.48</v>
      </c>
      <c r="P11">
        <v>0.45</v>
      </c>
      <c r="Q11">
        <v>0.39</v>
      </c>
    </row>
    <row r="12" spans="1:17" x14ac:dyDescent="0.25">
      <c r="A12" s="1" t="s">
        <v>16</v>
      </c>
      <c r="B12" s="1">
        <v>0.59</v>
      </c>
      <c r="C12" s="1">
        <v>0.77</v>
      </c>
      <c r="D12" s="1">
        <v>0.59</v>
      </c>
      <c r="E12" s="1">
        <v>0.55000000000000004</v>
      </c>
      <c r="F12" s="1">
        <v>0.87</v>
      </c>
      <c r="G12" s="1">
        <v>0.56000000000000005</v>
      </c>
      <c r="H12" s="1">
        <v>0.89</v>
      </c>
      <c r="J12" s="1" t="s">
        <v>16</v>
      </c>
      <c r="K12">
        <v>0.36</v>
      </c>
      <c r="L12">
        <v>0.51</v>
      </c>
      <c r="M12">
        <v>0.57999999999999996</v>
      </c>
      <c r="N12">
        <v>0.46</v>
      </c>
      <c r="O12">
        <v>0.44</v>
      </c>
      <c r="P12">
        <v>0.46</v>
      </c>
      <c r="Q12">
        <v>0.34</v>
      </c>
    </row>
    <row r="13" spans="1:17" x14ac:dyDescent="0.25">
      <c r="A13" s="7" t="s">
        <v>21</v>
      </c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13</v>
      </c>
      <c r="H13" s="7" t="s">
        <v>14</v>
      </c>
      <c r="J13" s="7" t="s">
        <v>21</v>
      </c>
      <c r="K13" s="7" t="s">
        <v>3</v>
      </c>
      <c r="L13" s="7" t="s">
        <v>4</v>
      </c>
      <c r="M13" s="7" t="s">
        <v>5</v>
      </c>
      <c r="N13" s="7" t="s">
        <v>6</v>
      </c>
      <c r="O13" s="7" t="s">
        <v>7</v>
      </c>
      <c r="P13" s="7" t="s">
        <v>13</v>
      </c>
      <c r="Q13" s="7" t="s">
        <v>14</v>
      </c>
    </row>
    <row r="14" spans="1:17" x14ac:dyDescent="0.25">
      <c r="A14" s="1" t="s">
        <v>15</v>
      </c>
      <c r="B14" s="1">
        <v>0.73</v>
      </c>
      <c r="C14" s="1">
        <v>0.97</v>
      </c>
      <c r="D14" s="2">
        <v>0.85</v>
      </c>
      <c r="E14" s="2">
        <v>1.31</v>
      </c>
      <c r="F14" s="1">
        <v>0.84</v>
      </c>
      <c r="G14" s="1">
        <v>0.88</v>
      </c>
      <c r="H14" s="1">
        <v>0.96</v>
      </c>
      <c r="J14" s="1" t="s">
        <v>15</v>
      </c>
      <c r="K14" s="1">
        <v>0.43</v>
      </c>
      <c r="L14" s="1">
        <v>0.45</v>
      </c>
      <c r="M14" s="2">
        <v>0.4</v>
      </c>
      <c r="N14" s="2">
        <v>0.86</v>
      </c>
      <c r="O14" s="1">
        <v>0.42</v>
      </c>
      <c r="P14" s="1">
        <v>0.38</v>
      </c>
      <c r="Q14" s="1">
        <v>0.43</v>
      </c>
    </row>
    <row r="15" spans="1:17" x14ac:dyDescent="0.25">
      <c r="A15" s="1" t="s">
        <v>16</v>
      </c>
      <c r="B15" s="1">
        <v>1.1200000000000001</v>
      </c>
      <c r="C15" s="1">
        <v>1.1100000000000001</v>
      </c>
      <c r="D15" s="2">
        <v>1.07</v>
      </c>
      <c r="E15" s="2">
        <v>1.06</v>
      </c>
      <c r="F15" s="1">
        <v>0.98</v>
      </c>
      <c r="G15" s="1">
        <v>1.1299999999999999</v>
      </c>
      <c r="H15" s="1">
        <v>0.99</v>
      </c>
      <c r="J15" s="1" t="s">
        <v>16</v>
      </c>
      <c r="K15" s="1">
        <v>0.76</v>
      </c>
      <c r="L15" s="1">
        <v>0.51</v>
      </c>
      <c r="M15" s="2">
        <v>0.56000000000000005</v>
      </c>
      <c r="N15" s="2">
        <v>0.72</v>
      </c>
      <c r="O15" s="1">
        <v>0.7</v>
      </c>
      <c r="P15" s="1">
        <v>0.85</v>
      </c>
      <c r="Q15" s="1">
        <v>0.8</v>
      </c>
    </row>
  </sheetData>
  <mergeCells count="2">
    <mergeCell ref="A3:H3"/>
    <mergeCell ref="J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DA2B-2701-4E1A-8DED-89777A7E6B86}">
  <dimension ref="A3:X30"/>
  <sheetViews>
    <sheetView topLeftCell="A28" workbookViewId="0">
      <selection activeCell="A18" sqref="A18:H23"/>
    </sheetView>
  </sheetViews>
  <sheetFormatPr baseColWidth="10" defaultRowHeight="15" x14ac:dyDescent="0.25"/>
  <cols>
    <col min="1" max="1" width="18.42578125" customWidth="1"/>
  </cols>
  <sheetData>
    <row r="3" spans="1:24" x14ac:dyDescent="0.25">
      <c r="A3" s="35" t="s">
        <v>24</v>
      </c>
      <c r="B3" s="35"/>
      <c r="C3" s="35"/>
      <c r="D3" s="35"/>
      <c r="E3" s="35"/>
      <c r="F3" s="35"/>
      <c r="G3" s="35"/>
      <c r="H3" s="35"/>
      <c r="I3" s="36" t="s">
        <v>12</v>
      </c>
      <c r="J3" s="37"/>
      <c r="K3" s="37"/>
      <c r="L3" s="37"/>
      <c r="M3" s="37"/>
      <c r="N3" s="37"/>
      <c r="O3" s="37"/>
      <c r="P3" s="38" t="s">
        <v>23</v>
      </c>
      <c r="Q3" s="38"/>
      <c r="R3" s="38"/>
      <c r="S3" s="38"/>
      <c r="T3" s="38"/>
      <c r="U3" s="38"/>
      <c r="V3" s="38"/>
    </row>
    <row r="4" spans="1:24" x14ac:dyDescent="0.25">
      <c r="A4" s="6" t="s">
        <v>18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13</v>
      </c>
      <c r="H4" s="6" t="s">
        <v>14</v>
      </c>
      <c r="I4" s="6" t="s">
        <v>3</v>
      </c>
      <c r="J4" s="6" t="s">
        <v>4</v>
      </c>
      <c r="K4" s="6" t="s">
        <v>5</v>
      </c>
      <c r="L4" s="6" t="s">
        <v>6</v>
      </c>
      <c r="M4" s="6" t="s">
        <v>7</v>
      </c>
      <c r="N4" s="6" t="s">
        <v>13</v>
      </c>
      <c r="O4" s="8" t="s">
        <v>14</v>
      </c>
      <c r="P4" s="6" t="s">
        <v>3</v>
      </c>
      <c r="Q4" s="6" t="s">
        <v>4</v>
      </c>
      <c r="R4" s="6" t="s">
        <v>5</v>
      </c>
      <c r="S4" s="6" t="s">
        <v>6</v>
      </c>
      <c r="T4" s="6" t="s">
        <v>7</v>
      </c>
      <c r="U4" s="6" t="s">
        <v>13</v>
      </c>
      <c r="V4" s="6" t="s">
        <v>14</v>
      </c>
      <c r="W4" s="21" t="s">
        <v>104</v>
      </c>
      <c r="X4" s="21" t="s">
        <v>105</v>
      </c>
    </row>
    <row r="5" spans="1:24" x14ac:dyDescent="0.25">
      <c r="A5" s="1" t="s">
        <v>15</v>
      </c>
      <c r="B5">
        <v>0.02</v>
      </c>
      <c r="C5">
        <v>0.06</v>
      </c>
      <c r="D5">
        <v>0.03</v>
      </c>
      <c r="E5">
        <v>0.01</v>
      </c>
      <c r="F5">
        <v>0.02</v>
      </c>
      <c r="G5">
        <v>0.02</v>
      </c>
      <c r="H5" s="1">
        <v>0.02</v>
      </c>
      <c r="I5" s="1">
        <v>0.62</v>
      </c>
      <c r="J5" s="1">
        <v>0.65</v>
      </c>
      <c r="K5" s="1">
        <v>0.69</v>
      </c>
      <c r="L5" s="1">
        <v>0.63</v>
      </c>
      <c r="M5" s="1">
        <v>0.68</v>
      </c>
      <c r="N5" s="1">
        <v>0.68</v>
      </c>
      <c r="O5" s="9">
        <v>0.46</v>
      </c>
      <c r="P5" s="1">
        <f>B5*I5</f>
        <v>1.24E-2</v>
      </c>
      <c r="Q5" s="1">
        <f t="shared" ref="Q5:U5" si="0">C5*J5</f>
        <v>3.9E-2</v>
      </c>
      <c r="R5" s="1">
        <f t="shared" si="0"/>
        <v>2.0699999999999996E-2</v>
      </c>
      <c r="S5" s="1">
        <f t="shared" si="0"/>
        <v>6.3E-3</v>
      </c>
      <c r="T5" s="1">
        <f t="shared" si="0"/>
        <v>1.3600000000000001E-2</v>
      </c>
      <c r="U5" s="1">
        <f t="shared" si="0"/>
        <v>1.3600000000000001E-2</v>
      </c>
      <c r="V5" s="1"/>
      <c r="W5" s="20">
        <f>AVERAGE(P5:V5)</f>
        <v>1.7600000000000001E-2</v>
      </c>
      <c r="X5" s="20">
        <f>STDEV(P5:V5)</f>
        <v>1.1439405578962574E-2</v>
      </c>
    </row>
    <row r="6" spans="1:24" x14ac:dyDescent="0.25">
      <c r="A6" s="1" t="s">
        <v>16</v>
      </c>
      <c r="B6">
        <v>7.0000000000000007E-2</v>
      </c>
      <c r="C6">
        <v>0.05</v>
      </c>
      <c r="D6">
        <v>0.02</v>
      </c>
      <c r="E6">
        <v>0.03</v>
      </c>
      <c r="F6">
        <v>0.02</v>
      </c>
      <c r="G6">
        <v>0.04</v>
      </c>
      <c r="H6" s="1">
        <v>0.02</v>
      </c>
      <c r="I6" s="1">
        <v>0.59</v>
      </c>
      <c r="J6" s="1">
        <v>0.6</v>
      </c>
      <c r="K6" s="1">
        <v>0.65</v>
      </c>
      <c r="L6" s="1">
        <v>0.64</v>
      </c>
      <c r="M6" s="1">
        <v>0.66</v>
      </c>
      <c r="N6" s="1">
        <v>0.28000000000000003</v>
      </c>
      <c r="O6" s="9">
        <v>0.84</v>
      </c>
      <c r="P6" s="1">
        <f>B6*I6</f>
        <v>4.1300000000000003E-2</v>
      </c>
      <c r="Q6" s="1">
        <f t="shared" ref="Q6" si="1">C6*J6</f>
        <v>0.03</v>
      </c>
      <c r="R6" s="1">
        <f t="shared" ref="R6" si="2">D6*K6</f>
        <v>1.3000000000000001E-2</v>
      </c>
      <c r="S6" s="1">
        <f t="shared" ref="S6" si="3">E6*L6</f>
        <v>1.9199999999999998E-2</v>
      </c>
      <c r="T6" s="1">
        <f t="shared" ref="T6" si="4">F6*M6</f>
        <v>1.3200000000000002E-2</v>
      </c>
      <c r="U6" s="1">
        <f t="shared" ref="U6" si="5">G6*N6</f>
        <v>1.1200000000000002E-2</v>
      </c>
      <c r="V6" s="1"/>
      <c r="W6" s="20">
        <f>AVERAGE(P6:V6)</f>
        <v>2.1316666666666668E-2</v>
      </c>
      <c r="X6" s="20">
        <f>STDEV(P6:V6)</f>
        <v>1.1971702747172875E-2</v>
      </c>
    </row>
    <row r="7" spans="1:24" x14ac:dyDescent="0.25">
      <c r="A7" s="5" t="s">
        <v>19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13</v>
      </c>
      <c r="H7" s="5" t="s">
        <v>14</v>
      </c>
      <c r="I7" s="5" t="s">
        <v>3</v>
      </c>
      <c r="J7" s="5" t="s">
        <v>4</v>
      </c>
      <c r="K7" s="5" t="s">
        <v>5</v>
      </c>
      <c r="L7" s="5" t="s">
        <v>6</v>
      </c>
      <c r="M7" s="5" t="s">
        <v>7</v>
      </c>
      <c r="N7" s="5" t="s">
        <v>13</v>
      </c>
      <c r="O7" s="10" t="s">
        <v>14</v>
      </c>
      <c r="P7" s="5" t="s">
        <v>3</v>
      </c>
      <c r="Q7" s="5" t="s">
        <v>4</v>
      </c>
      <c r="R7" s="5" t="s">
        <v>5</v>
      </c>
      <c r="S7" s="5" t="s">
        <v>6</v>
      </c>
      <c r="T7" s="5" t="s">
        <v>7</v>
      </c>
      <c r="U7" s="5" t="s">
        <v>13</v>
      </c>
      <c r="V7" s="5" t="s">
        <v>14</v>
      </c>
    </row>
    <row r="8" spans="1:24" x14ac:dyDescent="0.25">
      <c r="A8" s="1" t="s">
        <v>15</v>
      </c>
      <c r="B8" s="1">
        <v>0.08</v>
      </c>
      <c r="C8" s="1">
        <v>0.06</v>
      </c>
      <c r="D8" s="1">
        <v>0.03</v>
      </c>
      <c r="E8" s="1">
        <v>0.04</v>
      </c>
      <c r="F8" s="1">
        <v>0.02</v>
      </c>
      <c r="G8" s="1">
        <v>0.04</v>
      </c>
      <c r="H8" s="1">
        <v>0.4</v>
      </c>
      <c r="I8" s="1">
        <v>0.43</v>
      </c>
      <c r="J8" s="1">
        <v>0.48</v>
      </c>
      <c r="K8" s="2">
        <v>0.73</v>
      </c>
      <c r="L8" s="2">
        <v>0.55000000000000004</v>
      </c>
      <c r="M8" s="1">
        <v>0.64</v>
      </c>
      <c r="N8" s="1">
        <v>0.61</v>
      </c>
      <c r="O8" s="9">
        <v>0.66</v>
      </c>
      <c r="P8" s="1">
        <f>B8*I8</f>
        <v>3.44E-2</v>
      </c>
      <c r="Q8" s="1">
        <f t="shared" ref="Q8:U8" si="6">C8*J8</f>
        <v>2.8799999999999999E-2</v>
      </c>
      <c r="R8" s="1">
        <f t="shared" si="6"/>
        <v>2.1899999999999999E-2</v>
      </c>
      <c r="S8" s="1">
        <f t="shared" si="6"/>
        <v>2.2000000000000002E-2</v>
      </c>
      <c r="T8" s="1">
        <f t="shared" si="6"/>
        <v>1.2800000000000001E-2</v>
      </c>
      <c r="U8" s="1">
        <f t="shared" si="6"/>
        <v>2.4400000000000002E-2</v>
      </c>
      <c r="V8" s="1"/>
      <c r="W8" s="20">
        <f>AVERAGE(P8:V8)</f>
        <v>2.4050000000000002E-2</v>
      </c>
      <c r="X8" s="20">
        <f>STDEV(P8:V8)</f>
        <v>7.2827879277100986E-3</v>
      </c>
    </row>
    <row r="9" spans="1:24" x14ac:dyDescent="0.25">
      <c r="A9" s="1" t="s">
        <v>16</v>
      </c>
      <c r="B9" s="1">
        <v>0.1</v>
      </c>
      <c r="C9" s="1">
        <v>0.09</v>
      </c>
      <c r="D9" s="1">
        <v>0.09</v>
      </c>
      <c r="E9" s="1">
        <v>0.09</v>
      </c>
      <c r="F9" s="1">
        <v>0.09</v>
      </c>
      <c r="G9" s="1">
        <v>0.12</v>
      </c>
      <c r="H9" s="1">
        <v>0.08</v>
      </c>
      <c r="I9" s="1">
        <v>0.93</v>
      </c>
      <c r="J9" s="1">
        <v>1.05</v>
      </c>
      <c r="K9" s="2">
        <v>0.96</v>
      </c>
      <c r="L9" s="2">
        <v>1.04</v>
      </c>
      <c r="M9" s="1">
        <v>0.99</v>
      </c>
      <c r="N9" s="1">
        <v>1.06</v>
      </c>
      <c r="O9" s="9">
        <v>1.0900000000000001</v>
      </c>
      <c r="P9" s="1">
        <f>B9*I9</f>
        <v>9.3000000000000013E-2</v>
      </c>
      <c r="Q9" s="1">
        <f t="shared" ref="Q9" si="7">C9*J9</f>
        <v>9.4500000000000001E-2</v>
      </c>
      <c r="R9" s="1">
        <f t="shared" ref="R9" si="8">D9*K9</f>
        <v>8.6399999999999991E-2</v>
      </c>
      <c r="S9" s="1">
        <f t="shared" ref="S9" si="9">E9*L9</f>
        <v>9.3600000000000003E-2</v>
      </c>
      <c r="T9" s="1">
        <f t="shared" ref="T9" si="10">F9*M9</f>
        <v>8.9099999999999999E-2</v>
      </c>
      <c r="U9" s="1">
        <f t="shared" ref="U9" si="11">G9*N9</f>
        <v>0.12720000000000001</v>
      </c>
      <c r="V9" s="1"/>
      <c r="W9" s="20">
        <f>AVERAGE(P9:V9)</f>
        <v>9.7299999999999998E-2</v>
      </c>
      <c r="X9" s="20">
        <f>STDEV(P9:V9)</f>
        <v>1.4967164060034904E-2</v>
      </c>
    </row>
    <row r="10" spans="1:24" x14ac:dyDescent="0.25">
      <c r="A10" s="4" t="s">
        <v>20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13</v>
      </c>
      <c r="H10" s="4" t="s">
        <v>14</v>
      </c>
      <c r="I10" s="4" t="s">
        <v>3</v>
      </c>
      <c r="J10" s="4" t="s">
        <v>4</v>
      </c>
      <c r="K10" s="4" t="s">
        <v>5</v>
      </c>
      <c r="L10" s="4" t="s">
        <v>6</v>
      </c>
      <c r="M10" s="4" t="s">
        <v>7</v>
      </c>
      <c r="N10" s="4" t="s">
        <v>13</v>
      </c>
      <c r="O10" s="11" t="s">
        <v>14</v>
      </c>
      <c r="P10" s="4" t="s">
        <v>3</v>
      </c>
      <c r="Q10" s="4" t="s">
        <v>4</v>
      </c>
      <c r="R10" s="4" t="s">
        <v>5</v>
      </c>
      <c r="S10" s="4" t="s">
        <v>6</v>
      </c>
      <c r="T10" s="4" t="s">
        <v>7</v>
      </c>
      <c r="U10" s="4" t="s">
        <v>13</v>
      </c>
      <c r="V10" s="4" t="s">
        <v>14</v>
      </c>
    </row>
    <row r="11" spans="1:24" x14ac:dyDescent="0.25">
      <c r="A11" s="1" t="s">
        <v>15</v>
      </c>
      <c r="B11">
        <v>0.23</v>
      </c>
      <c r="C11">
        <v>0.24</v>
      </c>
      <c r="D11">
        <v>0.22</v>
      </c>
      <c r="E11">
        <v>0.2</v>
      </c>
      <c r="F11">
        <v>0.22</v>
      </c>
      <c r="G11">
        <v>0.19</v>
      </c>
      <c r="H11" s="1">
        <v>0.15</v>
      </c>
      <c r="I11" s="1">
        <v>0.66</v>
      </c>
      <c r="J11" s="1">
        <v>0.54</v>
      </c>
      <c r="K11" s="1">
        <v>0.64</v>
      </c>
      <c r="L11" s="1">
        <v>0.64</v>
      </c>
      <c r="M11" s="1">
        <v>0.82</v>
      </c>
      <c r="N11" s="1">
        <v>0.65</v>
      </c>
      <c r="O11" s="9">
        <v>0.69</v>
      </c>
      <c r="P11" s="1">
        <f>B11*I11</f>
        <v>0.15180000000000002</v>
      </c>
      <c r="Q11" s="1">
        <f t="shared" ref="Q11:U11" si="12">C11*J11</f>
        <v>0.12959999999999999</v>
      </c>
      <c r="R11" s="1">
        <f t="shared" si="12"/>
        <v>0.14080000000000001</v>
      </c>
      <c r="S11" s="1">
        <f t="shared" si="12"/>
        <v>0.128</v>
      </c>
      <c r="T11" s="1">
        <f t="shared" si="12"/>
        <v>0.18039999999999998</v>
      </c>
      <c r="U11" s="1">
        <f t="shared" si="12"/>
        <v>0.12350000000000001</v>
      </c>
      <c r="V11" s="1"/>
      <c r="W11" s="20">
        <f>AVERAGE(P11:V11)</f>
        <v>0.14235</v>
      </c>
      <c r="X11" s="20">
        <f>STDEV(P11:V11)</f>
        <v>2.1275878360246255E-2</v>
      </c>
    </row>
    <row r="12" spans="1:24" x14ac:dyDescent="0.25">
      <c r="A12" s="1" t="s">
        <v>16</v>
      </c>
      <c r="B12">
        <v>0.11</v>
      </c>
      <c r="C12">
        <v>0.12</v>
      </c>
      <c r="D12">
        <v>0.15</v>
      </c>
      <c r="E12">
        <v>0.22</v>
      </c>
      <c r="F12">
        <v>0.18</v>
      </c>
      <c r="G12">
        <v>0.13</v>
      </c>
      <c r="H12" s="1">
        <v>0.9</v>
      </c>
      <c r="I12" s="1">
        <v>0.59</v>
      </c>
      <c r="J12" s="1">
        <v>0.77</v>
      </c>
      <c r="K12" s="1">
        <v>0.59</v>
      </c>
      <c r="L12" s="1">
        <v>0.55000000000000004</v>
      </c>
      <c r="M12" s="1">
        <v>0.87</v>
      </c>
      <c r="N12" s="1">
        <v>0.56000000000000005</v>
      </c>
      <c r="O12" s="9">
        <v>0.89</v>
      </c>
      <c r="P12" s="1">
        <f>B12*I12</f>
        <v>6.4899999999999999E-2</v>
      </c>
      <c r="Q12" s="1">
        <f t="shared" ref="Q12" si="13">C12*J12</f>
        <v>9.2399999999999996E-2</v>
      </c>
      <c r="R12" s="1">
        <f t="shared" ref="R12" si="14">D12*K12</f>
        <v>8.8499999999999995E-2</v>
      </c>
      <c r="S12" s="1">
        <f t="shared" ref="S12" si="15">E12*L12</f>
        <v>0.12100000000000001</v>
      </c>
      <c r="T12" s="1">
        <f t="shared" ref="T12" si="16">F12*M12</f>
        <v>0.15659999999999999</v>
      </c>
      <c r="U12" s="1">
        <f t="shared" ref="U12" si="17">G12*N12</f>
        <v>7.2800000000000004E-2</v>
      </c>
      <c r="V12" s="1"/>
      <c r="W12" s="20">
        <f>AVERAGE(P12:V12)</f>
        <v>9.9366666666666659E-2</v>
      </c>
      <c r="X12" s="20">
        <f>STDEV(P12:V12)</f>
        <v>3.4070554246543559E-2</v>
      </c>
    </row>
    <row r="13" spans="1:24" x14ac:dyDescent="0.25">
      <c r="A13" s="7" t="s">
        <v>21</v>
      </c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13</v>
      </c>
      <c r="H13" s="7" t="s">
        <v>14</v>
      </c>
      <c r="I13" s="7" t="s">
        <v>3</v>
      </c>
      <c r="J13" s="7" t="s">
        <v>4</v>
      </c>
      <c r="K13" s="7" t="s">
        <v>5</v>
      </c>
      <c r="L13" s="7" t="s">
        <v>6</v>
      </c>
      <c r="M13" s="7" t="s">
        <v>7</v>
      </c>
      <c r="N13" s="7" t="s">
        <v>13</v>
      </c>
      <c r="O13" s="12" t="s">
        <v>14</v>
      </c>
      <c r="P13" s="7" t="s">
        <v>3</v>
      </c>
      <c r="Q13" s="7" t="s">
        <v>4</v>
      </c>
      <c r="R13" s="7" t="s">
        <v>5</v>
      </c>
      <c r="S13" s="7" t="s">
        <v>6</v>
      </c>
      <c r="T13" s="7" t="s">
        <v>7</v>
      </c>
      <c r="U13" s="7" t="s">
        <v>13</v>
      </c>
      <c r="V13" s="7" t="s">
        <v>14</v>
      </c>
    </row>
    <row r="14" spans="1:24" x14ac:dyDescent="0.25">
      <c r="A14" s="1" t="s">
        <v>15</v>
      </c>
      <c r="B14" s="1">
        <v>0.18</v>
      </c>
      <c r="C14" s="1">
        <v>0.2</v>
      </c>
      <c r="D14" s="1">
        <v>0.21</v>
      </c>
      <c r="E14" s="1">
        <v>0.21</v>
      </c>
      <c r="F14" s="1">
        <v>0.22</v>
      </c>
      <c r="G14" s="1">
        <v>0.18</v>
      </c>
      <c r="H14" s="1">
        <v>0.16</v>
      </c>
      <c r="I14" s="1">
        <v>0.73</v>
      </c>
      <c r="J14" s="1">
        <v>0.97</v>
      </c>
      <c r="K14" s="2">
        <v>0.85</v>
      </c>
      <c r="L14" s="2">
        <v>1.31</v>
      </c>
      <c r="M14" s="1">
        <v>0.84</v>
      </c>
      <c r="N14" s="1">
        <v>0.88</v>
      </c>
      <c r="O14" s="9">
        <v>0.96</v>
      </c>
      <c r="P14" s="1">
        <f>B14*I14</f>
        <v>0.13139999999999999</v>
      </c>
      <c r="Q14" s="1">
        <f t="shared" ref="Q14:U14" si="18">C14*J14</f>
        <v>0.19400000000000001</v>
      </c>
      <c r="R14" s="1">
        <f t="shared" si="18"/>
        <v>0.17849999999999999</v>
      </c>
      <c r="S14" s="1">
        <f t="shared" si="18"/>
        <v>0.27510000000000001</v>
      </c>
      <c r="T14" s="1">
        <f t="shared" si="18"/>
        <v>0.18479999999999999</v>
      </c>
      <c r="U14" s="1">
        <f t="shared" si="18"/>
        <v>0.15839999999999999</v>
      </c>
      <c r="V14" s="1"/>
      <c r="W14" s="20">
        <f>AVERAGE(P14:V14)</f>
        <v>0.1870333333333333</v>
      </c>
      <c r="X14" s="20">
        <f>STDEV(P14:V14)</f>
        <v>4.8573682860852452E-2</v>
      </c>
    </row>
    <row r="15" spans="1:24" x14ac:dyDescent="0.25">
      <c r="A15" s="1" t="s">
        <v>16</v>
      </c>
      <c r="B15" s="1">
        <v>0.12</v>
      </c>
      <c r="C15" s="1">
        <v>0.19</v>
      </c>
      <c r="D15" s="1">
        <v>0.18</v>
      </c>
      <c r="E15" s="1">
        <v>0.18</v>
      </c>
      <c r="F15" s="1">
        <v>0.15</v>
      </c>
      <c r="G15" s="1">
        <v>0.16</v>
      </c>
      <c r="H15" s="1">
        <v>0.13</v>
      </c>
      <c r="I15" s="1">
        <v>1.1200000000000001</v>
      </c>
      <c r="J15" s="1">
        <v>1.1100000000000001</v>
      </c>
      <c r="K15" s="2">
        <v>1.07</v>
      </c>
      <c r="L15" s="2">
        <v>1.06</v>
      </c>
      <c r="M15" s="1">
        <v>0.98</v>
      </c>
      <c r="N15" s="1">
        <v>1.1299999999999999</v>
      </c>
      <c r="O15" s="9">
        <v>0.99</v>
      </c>
      <c r="P15" s="1">
        <f>B15*I15</f>
        <v>0.13440000000000002</v>
      </c>
      <c r="Q15" s="1">
        <f t="shared" ref="Q15" si="19">C15*J15</f>
        <v>0.21090000000000003</v>
      </c>
      <c r="R15" s="1">
        <f t="shared" ref="R15" si="20">D15*K15</f>
        <v>0.19259999999999999</v>
      </c>
      <c r="S15" s="1">
        <f t="shared" ref="S15" si="21">E15*L15</f>
        <v>0.1908</v>
      </c>
      <c r="T15" s="1">
        <f t="shared" ref="T15" si="22">F15*M15</f>
        <v>0.14699999999999999</v>
      </c>
      <c r="U15" s="1">
        <f t="shared" ref="U15" si="23">G15*N15</f>
        <v>0.18079999999999999</v>
      </c>
      <c r="V15" s="1"/>
      <c r="W15" s="20">
        <f>AVERAGE(P15:V15)</f>
        <v>0.17608333333333334</v>
      </c>
      <c r="X15" s="20">
        <f>STDEV(P15:V15)</f>
        <v>2.9350190232205763E-2</v>
      </c>
    </row>
    <row r="16" spans="1:24" x14ac:dyDescent="0.25">
      <c r="W16" s="20"/>
      <c r="X16" s="20"/>
    </row>
    <row r="17" spans="1:24" x14ac:dyDescent="0.25">
      <c r="W17" s="20"/>
      <c r="X17" s="20"/>
    </row>
    <row r="18" spans="1:24" x14ac:dyDescent="0.25">
      <c r="A18" s="35" t="s">
        <v>25</v>
      </c>
      <c r="B18" s="35"/>
      <c r="C18" s="35"/>
      <c r="D18" s="35"/>
      <c r="E18" s="35"/>
      <c r="F18" s="35"/>
      <c r="G18" s="35"/>
      <c r="H18" s="35"/>
      <c r="I18" s="36" t="s">
        <v>12</v>
      </c>
      <c r="J18" s="37"/>
      <c r="K18" s="37"/>
      <c r="L18" s="37"/>
      <c r="M18" s="37"/>
      <c r="N18" s="37"/>
      <c r="O18" s="37"/>
      <c r="P18" s="38" t="s">
        <v>26</v>
      </c>
      <c r="Q18" s="38"/>
      <c r="R18" s="38"/>
      <c r="S18" s="38"/>
      <c r="T18" s="38"/>
      <c r="U18" s="38"/>
      <c r="V18" s="38"/>
      <c r="W18" s="20"/>
      <c r="X18" s="20"/>
    </row>
    <row r="19" spans="1:24" x14ac:dyDescent="0.25">
      <c r="A19" s="6" t="s">
        <v>18</v>
      </c>
      <c r="B19" s="6" t="s">
        <v>3</v>
      </c>
      <c r="C19" s="6" t="s">
        <v>4</v>
      </c>
      <c r="D19" s="6" t="s">
        <v>5</v>
      </c>
      <c r="E19" s="6" t="s">
        <v>6</v>
      </c>
      <c r="F19" s="6" t="s">
        <v>7</v>
      </c>
      <c r="G19" s="6" t="s">
        <v>13</v>
      </c>
      <c r="H19" s="6" t="s">
        <v>14</v>
      </c>
      <c r="I19" s="6" t="s">
        <v>3</v>
      </c>
      <c r="J19" s="6" t="s">
        <v>4</v>
      </c>
      <c r="K19" s="6" t="s">
        <v>5</v>
      </c>
      <c r="L19" s="6" t="s">
        <v>6</v>
      </c>
      <c r="M19" s="6" t="s">
        <v>7</v>
      </c>
      <c r="N19" s="6" t="s">
        <v>13</v>
      </c>
      <c r="O19" s="8" t="s">
        <v>14</v>
      </c>
      <c r="P19" s="6" t="s">
        <v>3</v>
      </c>
      <c r="Q19" s="6" t="s">
        <v>4</v>
      </c>
      <c r="R19" s="6" t="s">
        <v>5</v>
      </c>
      <c r="S19" s="6" t="s">
        <v>6</v>
      </c>
      <c r="T19" s="6" t="s">
        <v>7</v>
      </c>
      <c r="U19" s="6" t="s">
        <v>13</v>
      </c>
      <c r="V19" s="6" t="s">
        <v>14</v>
      </c>
      <c r="W19" s="20"/>
      <c r="X19" s="20"/>
    </row>
    <row r="20" spans="1:24" x14ac:dyDescent="0.25">
      <c r="A20" s="1" t="s">
        <v>15</v>
      </c>
      <c r="B20" s="1">
        <v>0.12</v>
      </c>
      <c r="C20" s="1">
        <v>0.11</v>
      </c>
      <c r="D20" s="1">
        <v>0.15</v>
      </c>
      <c r="E20" s="1">
        <v>0.16</v>
      </c>
      <c r="F20" s="1">
        <v>0.11</v>
      </c>
      <c r="G20" s="1">
        <v>0.08</v>
      </c>
      <c r="H20" s="1">
        <v>0.13</v>
      </c>
      <c r="I20" s="1">
        <v>0.62</v>
      </c>
      <c r="J20" s="1">
        <v>0.65</v>
      </c>
      <c r="K20" s="1">
        <v>0.69</v>
      </c>
      <c r="L20" s="1">
        <v>0.63</v>
      </c>
      <c r="M20" s="1">
        <v>0.68</v>
      </c>
      <c r="N20" s="1">
        <v>0.68</v>
      </c>
      <c r="O20" s="9">
        <v>0.46</v>
      </c>
      <c r="P20" s="1">
        <f>B20*I20</f>
        <v>7.4399999999999994E-2</v>
      </c>
      <c r="Q20" s="1">
        <f t="shared" ref="Q20:U20" si="24">C20*J20</f>
        <v>7.1500000000000008E-2</v>
      </c>
      <c r="R20" s="1">
        <f t="shared" si="24"/>
        <v>0.10349999999999999</v>
      </c>
      <c r="S20" s="1">
        <f t="shared" si="24"/>
        <v>0.1008</v>
      </c>
      <c r="T20" s="1">
        <f t="shared" si="24"/>
        <v>7.4800000000000005E-2</v>
      </c>
      <c r="U20" s="1">
        <f t="shared" si="24"/>
        <v>5.4400000000000004E-2</v>
      </c>
      <c r="V20" s="1"/>
      <c r="W20" s="20">
        <f t="shared" ref="W20:W30" si="25">AVERAGE(P20:V20)</f>
        <v>7.9900000000000013E-2</v>
      </c>
      <c r="X20" s="20">
        <f t="shared" ref="X20:X30" si="26">STDEV(P20:V20)</f>
        <v>1.8819351742289082E-2</v>
      </c>
    </row>
    <row r="21" spans="1:24" x14ac:dyDescent="0.25">
      <c r="A21" s="1" t="s">
        <v>16</v>
      </c>
      <c r="B21" s="1">
        <v>0.21</v>
      </c>
      <c r="C21" s="1">
        <v>0.15</v>
      </c>
      <c r="D21" s="1">
        <v>0.23</v>
      </c>
      <c r="E21" s="1">
        <v>0.28999999999999998</v>
      </c>
      <c r="F21" s="1">
        <v>0.26</v>
      </c>
      <c r="G21" s="1">
        <v>0.37</v>
      </c>
      <c r="H21" s="1">
        <v>0.15</v>
      </c>
      <c r="I21" s="1">
        <v>0.59</v>
      </c>
      <c r="J21" s="1">
        <v>0.6</v>
      </c>
      <c r="K21" s="1">
        <v>0.65</v>
      </c>
      <c r="L21" s="1">
        <v>0.64</v>
      </c>
      <c r="M21" s="1">
        <v>0.66</v>
      </c>
      <c r="N21" s="1">
        <v>0.28000000000000003</v>
      </c>
      <c r="O21" s="9">
        <v>0.84</v>
      </c>
      <c r="P21" s="1">
        <f>B21*I21</f>
        <v>0.12389999999999998</v>
      </c>
      <c r="Q21" s="1">
        <f t="shared" ref="Q21" si="27">C21*J21</f>
        <v>0.09</v>
      </c>
      <c r="R21" s="1">
        <f t="shared" ref="R21" si="28">D21*K21</f>
        <v>0.14950000000000002</v>
      </c>
      <c r="S21" s="1">
        <f t="shared" ref="S21" si="29">E21*L21</f>
        <v>0.18559999999999999</v>
      </c>
      <c r="T21" s="1">
        <f t="shared" ref="T21" si="30">F21*M21</f>
        <v>0.1716</v>
      </c>
      <c r="U21" s="1">
        <f t="shared" ref="U21" si="31">G21*N21</f>
        <v>0.10360000000000001</v>
      </c>
      <c r="V21" s="1"/>
      <c r="W21" s="20">
        <f t="shared" si="25"/>
        <v>0.13736666666666666</v>
      </c>
      <c r="X21" s="20">
        <f t="shared" si="26"/>
        <v>3.7975606205387542E-2</v>
      </c>
    </row>
    <row r="22" spans="1:24" x14ac:dyDescent="0.25">
      <c r="A22" s="5" t="s">
        <v>19</v>
      </c>
      <c r="B22" s="5" t="s">
        <v>3</v>
      </c>
      <c r="C22" s="5" t="s">
        <v>4</v>
      </c>
      <c r="D22" s="5" t="s">
        <v>5</v>
      </c>
      <c r="E22" s="5" t="s">
        <v>6</v>
      </c>
      <c r="F22" s="5" t="s">
        <v>7</v>
      </c>
      <c r="G22" s="5" t="s">
        <v>13</v>
      </c>
      <c r="H22" s="5" t="s">
        <v>14</v>
      </c>
      <c r="I22" s="5" t="s">
        <v>3</v>
      </c>
      <c r="J22" s="5" t="s">
        <v>4</v>
      </c>
      <c r="K22" s="5" t="s">
        <v>5</v>
      </c>
      <c r="L22" s="5" t="s">
        <v>6</v>
      </c>
      <c r="M22" s="5" t="s">
        <v>7</v>
      </c>
      <c r="N22" s="5" t="s">
        <v>13</v>
      </c>
      <c r="O22" s="10" t="s">
        <v>14</v>
      </c>
      <c r="P22" s="5" t="s">
        <v>3</v>
      </c>
      <c r="Q22" s="5" t="s">
        <v>4</v>
      </c>
      <c r="R22" s="5" t="s">
        <v>5</v>
      </c>
      <c r="S22" s="5" t="s">
        <v>6</v>
      </c>
      <c r="T22" s="5" t="s">
        <v>7</v>
      </c>
      <c r="U22" s="5" t="s">
        <v>13</v>
      </c>
      <c r="V22" s="5"/>
      <c r="W22" s="20"/>
      <c r="X22" s="20"/>
    </row>
    <row r="23" spans="1:24" x14ac:dyDescent="0.25">
      <c r="A23" s="1" t="s">
        <v>15</v>
      </c>
      <c r="B23" s="1">
        <v>0.08</v>
      </c>
      <c r="C23" s="1">
        <v>0.17</v>
      </c>
      <c r="D23" s="1">
        <v>0.13</v>
      </c>
      <c r="E23" s="1">
        <v>0.08</v>
      </c>
      <c r="F23" s="1">
        <v>0.15</v>
      </c>
      <c r="G23" s="1">
        <v>0.08</v>
      </c>
      <c r="H23" s="1">
        <v>0.1</v>
      </c>
      <c r="I23" s="1">
        <v>0.43</v>
      </c>
      <c r="J23" s="1">
        <v>0.48</v>
      </c>
      <c r="K23" s="2">
        <v>0.73</v>
      </c>
      <c r="L23" s="2">
        <v>0.55000000000000004</v>
      </c>
      <c r="M23" s="1">
        <v>0.64</v>
      </c>
      <c r="N23" s="1">
        <v>0.61</v>
      </c>
      <c r="O23" s="9">
        <v>0.66</v>
      </c>
      <c r="P23" s="1">
        <f>B23*I23</f>
        <v>3.44E-2</v>
      </c>
      <c r="Q23" s="1">
        <f t="shared" ref="Q23:U23" si="32">C23*J23</f>
        <v>8.1600000000000006E-2</v>
      </c>
      <c r="R23" s="1">
        <f t="shared" si="32"/>
        <v>9.4899999999999998E-2</v>
      </c>
      <c r="S23" s="1">
        <f t="shared" si="32"/>
        <v>4.4000000000000004E-2</v>
      </c>
      <c r="T23" s="1">
        <f t="shared" si="32"/>
        <v>9.6000000000000002E-2</v>
      </c>
      <c r="U23" s="1">
        <f t="shared" si="32"/>
        <v>4.8800000000000003E-2</v>
      </c>
      <c r="V23" s="1"/>
      <c r="W23" s="20">
        <f t="shared" si="25"/>
        <v>6.6616666666666671E-2</v>
      </c>
      <c r="X23" s="20">
        <f t="shared" si="26"/>
        <v>2.7403241900670557E-2</v>
      </c>
    </row>
    <row r="24" spans="1:24" x14ac:dyDescent="0.25">
      <c r="A24" s="1" t="s">
        <v>16</v>
      </c>
      <c r="B24" s="1">
        <v>0.26</v>
      </c>
      <c r="C24" s="1">
        <v>0.22</v>
      </c>
      <c r="D24" s="1">
        <v>0.22</v>
      </c>
      <c r="E24" s="1">
        <v>0.31</v>
      </c>
      <c r="F24" s="1">
        <v>0.21</v>
      </c>
      <c r="G24" s="1">
        <v>0.22</v>
      </c>
      <c r="H24" s="1">
        <v>0.26</v>
      </c>
      <c r="I24" s="1">
        <v>0.93</v>
      </c>
      <c r="J24" s="1">
        <v>1.05</v>
      </c>
      <c r="K24" s="2">
        <v>0.96</v>
      </c>
      <c r="L24" s="2">
        <v>1.04</v>
      </c>
      <c r="M24" s="1">
        <v>0.99</v>
      </c>
      <c r="N24" s="1">
        <v>1.06</v>
      </c>
      <c r="O24" s="9">
        <v>1.0900000000000001</v>
      </c>
      <c r="P24" s="1">
        <f>B24*I24</f>
        <v>0.24180000000000001</v>
      </c>
      <c r="Q24" s="1">
        <f t="shared" ref="Q24" si="33">C24*J24</f>
        <v>0.23100000000000001</v>
      </c>
      <c r="R24" s="1">
        <f t="shared" ref="R24" si="34">D24*K24</f>
        <v>0.2112</v>
      </c>
      <c r="S24" s="1">
        <f t="shared" ref="S24" si="35">E24*L24</f>
        <v>0.32240000000000002</v>
      </c>
      <c r="T24" s="1">
        <f t="shared" ref="T24" si="36">F24*M24</f>
        <v>0.2079</v>
      </c>
      <c r="U24" s="1">
        <f t="shared" ref="U24" si="37">G24*N24</f>
        <v>0.23320000000000002</v>
      </c>
      <c r="V24" s="1"/>
      <c r="W24" s="20">
        <f t="shared" si="25"/>
        <v>0.24124999999999999</v>
      </c>
      <c r="X24" s="20">
        <f t="shared" si="26"/>
        <v>4.1882490374857223E-2</v>
      </c>
    </row>
    <row r="25" spans="1:24" x14ac:dyDescent="0.25">
      <c r="A25" s="4" t="s">
        <v>20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13</v>
      </c>
      <c r="H25" s="4" t="s">
        <v>14</v>
      </c>
      <c r="I25" s="4" t="s">
        <v>3</v>
      </c>
      <c r="J25" s="4" t="s">
        <v>4</v>
      </c>
      <c r="K25" s="4" t="s">
        <v>5</v>
      </c>
      <c r="L25" s="4" t="s">
        <v>6</v>
      </c>
      <c r="M25" s="4" t="s">
        <v>7</v>
      </c>
      <c r="N25" s="4" t="s">
        <v>13</v>
      </c>
      <c r="O25" s="11" t="s">
        <v>14</v>
      </c>
      <c r="P25" s="4" t="s">
        <v>3</v>
      </c>
      <c r="Q25" s="4" t="s">
        <v>4</v>
      </c>
      <c r="R25" s="4" t="s">
        <v>5</v>
      </c>
      <c r="S25" s="4" t="s">
        <v>6</v>
      </c>
      <c r="T25" s="4" t="s">
        <v>7</v>
      </c>
      <c r="U25" s="4" t="s">
        <v>13</v>
      </c>
      <c r="V25" s="4"/>
      <c r="W25" s="20"/>
      <c r="X25" s="20"/>
    </row>
    <row r="26" spans="1:24" x14ac:dyDescent="0.25">
      <c r="A26" s="1" t="s">
        <v>15</v>
      </c>
      <c r="B26" s="1">
        <v>0.28999999999999998</v>
      </c>
      <c r="C26" s="1">
        <v>0.35</v>
      </c>
      <c r="D26" s="1">
        <v>0.27</v>
      </c>
      <c r="E26" s="1">
        <v>0.26</v>
      </c>
      <c r="F26" s="1">
        <v>0.24</v>
      </c>
      <c r="G26" s="1">
        <v>0.28000000000000003</v>
      </c>
      <c r="H26" s="1">
        <v>0.31</v>
      </c>
      <c r="I26" s="1">
        <v>0.66</v>
      </c>
      <c r="J26" s="1">
        <v>0.54</v>
      </c>
      <c r="K26" s="1">
        <v>0.64</v>
      </c>
      <c r="L26" s="1">
        <v>0.64</v>
      </c>
      <c r="M26" s="1">
        <v>0.82</v>
      </c>
      <c r="N26" s="1">
        <v>0.65</v>
      </c>
      <c r="O26" s="9">
        <v>0.69</v>
      </c>
      <c r="P26" s="1">
        <f>B26*I26</f>
        <v>0.19139999999999999</v>
      </c>
      <c r="Q26" s="1">
        <f t="shared" ref="Q26:U26" si="38">C26*J26</f>
        <v>0.189</v>
      </c>
      <c r="R26" s="1">
        <f t="shared" si="38"/>
        <v>0.17280000000000001</v>
      </c>
      <c r="S26" s="1">
        <f t="shared" si="38"/>
        <v>0.16640000000000002</v>
      </c>
      <c r="T26" s="1">
        <f t="shared" si="38"/>
        <v>0.19679999999999997</v>
      </c>
      <c r="U26" s="1">
        <f t="shared" si="38"/>
        <v>0.18200000000000002</v>
      </c>
      <c r="V26" s="1"/>
      <c r="W26" s="20">
        <f t="shared" si="25"/>
        <v>0.18306666666666663</v>
      </c>
      <c r="X26" s="20">
        <f t="shared" si="26"/>
        <v>1.1641076697052825E-2</v>
      </c>
    </row>
    <row r="27" spans="1:24" x14ac:dyDescent="0.25">
      <c r="A27" s="1" t="s">
        <v>16</v>
      </c>
      <c r="B27" s="1">
        <v>0.22</v>
      </c>
      <c r="C27" s="1">
        <v>0.1</v>
      </c>
      <c r="D27" s="1">
        <v>0.16</v>
      </c>
      <c r="E27" s="1">
        <v>0.22</v>
      </c>
      <c r="F27" s="1">
        <v>0.11</v>
      </c>
      <c r="G27" s="1">
        <v>0.1</v>
      </c>
      <c r="H27" s="1">
        <v>0.17</v>
      </c>
      <c r="I27" s="1">
        <v>0.59</v>
      </c>
      <c r="J27" s="1">
        <v>0.77</v>
      </c>
      <c r="K27" s="1">
        <v>0.59</v>
      </c>
      <c r="L27" s="1">
        <v>0.55000000000000004</v>
      </c>
      <c r="M27" s="1">
        <v>0.87</v>
      </c>
      <c r="N27" s="1">
        <v>0.56000000000000005</v>
      </c>
      <c r="O27" s="9">
        <v>0.89</v>
      </c>
      <c r="P27" s="1">
        <f>B27*I27</f>
        <v>0.1298</v>
      </c>
      <c r="Q27" s="1">
        <f t="shared" ref="Q27" si="39">C27*J27</f>
        <v>7.7000000000000013E-2</v>
      </c>
      <c r="R27" s="1">
        <f t="shared" ref="R27" si="40">D27*K27</f>
        <v>9.4399999999999998E-2</v>
      </c>
      <c r="S27" s="1">
        <f t="shared" ref="S27" si="41">E27*L27</f>
        <v>0.12100000000000001</v>
      </c>
      <c r="T27" s="1">
        <f t="shared" ref="T27" si="42">F27*M27</f>
        <v>9.5699999999999993E-2</v>
      </c>
      <c r="U27" s="1">
        <f t="shared" ref="U27" si="43">G27*N27</f>
        <v>5.6000000000000008E-2</v>
      </c>
      <c r="V27" s="1"/>
      <c r="W27" s="20">
        <f t="shared" si="25"/>
        <v>9.5650000000000013E-2</v>
      </c>
      <c r="X27" s="20">
        <f t="shared" si="26"/>
        <v>2.7314300283917157E-2</v>
      </c>
    </row>
    <row r="28" spans="1:24" x14ac:dyDescent="0.25">
      <c r="A28" s="7" t="s">
        <v>21</v>
      </c>
      <c r="B28" s="7" t="s">
        <v>3</v>
      </c>
      <c r="C28" s="7" t="s">
        <v>4</v>
      </c>
      <c r="D28" s="7" t="s">
        <v>5</v>
      </c>
      <c r="E28" s="7" t="s">
        <v>6</v>
      </c>
      <c r="F28" s="7" t="s">
        <v>7</v>
      </c>
      <c r="G28" s="7" t="s">
        <v>13</v>
      </c>
      <c r="H28" s="7" t="s">
        <v>14</v>
      </c>
      <c r="I28" s="7" t="s">
        <v>3</v>
      </c>
      <c r="J28" s="7" t="s">
        <v>4</v>
      </c>
      <c r="K28" s="7" t="s">
        <v>5</v>
      </c>
      <c r="L28" s="7" t="s">
        <v>6</v>
      </c>
      <c r="M28" s="7" t="s">
        <v>7</v>
      </c>
      <c r="N28" s="7" t="s">
        <v>13</v>
      </c>
      <c r="O28" s="12" t="s">
        <v>14</v>
      </c>
      <c r="P28" s="7" t="s">
        <v>3</v>
      </c>
      <c r="Q28" s="7" t="s">
        <v>4</v>
      </c>
      <c r="R28" s="7" t="s">
        <v>5</v>
      </c>
      <c r="S28" s="7" t="s">
        <v>6</v>
      </c>
      <c r="T28" s="7" t="s">
        <v>7</v>
      </c>
      <c r="U28" s="7" t="s">
        <v>13</v>
      </c>
      <c r="V28" s="7"/>
      <c r="W28" s="20"/>
      <c r="X28" s="20"/>
    </row>
    <row r="29" spans="1:24" x14ac:dyDescent="0.25">
      <c r="A29" s="1" t="s">
        <v>15</v>
      </c>
      <c r="B29" s="1">
        <v>0.33</v>
      </c>
      <c r="C29" s="1">
        <v>0.3</v>
      </c>
      <c r="D29" s="1">
        <v>0.28999999999999998</v>
      </c>
      <c r="E29" s="1">
        <v>0.22</v>
      </c>
      <c r="F29" s="1">
        <v>0.25</v>
      </c>
      <c r="G29" s="1">
        <v>0.32</v>
      </c>
      <c r="H29" s="1">
        <v>0.33</v>
      </c>
      <c r="I29" s="1">
        <v>0.73</v>
      </c>
      <c r="J29" s="1">
        <v>0.97</v>
      </c>
      <c r="K29" s="2">
        <v>0.85</v>
      </c>
      <c r="L29" s="2">
        <v>1.31</v>
      </c>
      <c r="M29" s="1">
        <v>0.84</v>
      </c>
      <c r="N29" s="1">
        <v>0.88</v>
      </c>
      <c r="O29" s="9">
        <v>0.96</v>
      </c>
      <c r="P29" s="1">
        <f>B29*I29</f>
        <v>0.2409</v>
      </c>
      <c r="Q29" s="1">
        <f t="shared" ref="Q29:U29" si="44">C29*J29</f>
        <v>0.29099999999999998</v>
      </c>
      <c r="R29" s="1">
        <f t="shared" si="44"/>
        <v>0.24649999999999997</v>
      </c>
      <c r="S29" s="1">
        <f t="shared" si="44"/>
        <v>0.28820000000000001</v>
      </c>
      <c r="T29" s="1">
        <f t="shared" si="44"/>
        <v>0.21</v>
      </c>
      <c r="U29" s="1">
        <f t="shared" si="44"/>
        <v>0.28160000000000002</v>
      </c>
      <c r="V29" s="1"/>
      <c r="W29" s="20">
        <f t="shared" si="25"/>
        <v>0.25969999999999999</v>
      </c>
      <c r="X29" s="20">
        <f t="shared" si="26"/>
        <v>3.2463271554173237E-2</v>
      </c>
    </row>
    <row r="30" spans="1:24" x14ac:dyDescent="0.25">
      <c r="A30" s="1" t="s">
        <v>16</v>
      </c>
      <c r="B30" s="1">
        <v>0.17</v>
      </c>
      <c r="C30" s="1">
        <v>0.18</v>
      </c>
      <c r="D30" s="1">
        <v>0.17</v>
      </c>
      <c r="E30" s="1">
        <v>0.15</v>
      </c>
      <c r="F30" s="1">
        <v>0.19</v>
      </c>
      <c r="G30" s="1">
        <v>0.14000000000000001</v>
      </c>
      <c r="H30" s="1">
        <v>0.17</v>
      </c>
      <c r="I30" s="1">
        <v>1.1200000000000001</v>
      </c>
      <c r="J30" s="1">
        <v>1.1100000000000001</v>
      </c>
      <c r="K30" s="2">
        <v>1.07</v>
      </c>
      <c r="L30" s="2">
        <v>1.06</v>
      </c>
      <c r="M30" s="1">
        <v>0.98</v>
      </c>
      <c r="N30" s="1">
        <v>1.1299999999999999</v>
      </c>
      <c r="O30" s="9">
        <v>0.99</v>
      </c>
      <c r="P30" s="1">
        <f>B30*I30</f>
        <v>0.19040000000000004</v>
      </c>
      <c r="Q30" s="1">
        <f t="shared" ref="Q30" si="45">C30*J30</f>
        <v>0.19980000000000001</v>
      </c>
      <c r="R30" s="1">
        <f t="shared" ref="R30" si="46">D30*K30</f>
        <v>0.18190000000000003</v>
      </c>
      <c r="S30" s="1">
        <f t="shared" ref="S30" si="47">E30*L30</f>
        <v>0.159</v>
      </c>
      <c r="T30" s="1">
        <f t="shared" ref="T30" si="48">F30*M30</f>
        <v>0.1862</v>
      </c>
      <c r="U30" s="1">
        <f t="shared" ref="U30" si="49">G30*N30</f>
        <v>0.15820000000000001</v>
      </c>
      <c r="V30" s="1"/>
      <c r="W30" s="20">
        <f t="shared" si="25"/>
        <v>0.17925000000000002</v>
      </c>
      <c r="X30" s="20">
        <f t="shared" si="26"/>
        <v>1.7059396237850862E-2</v>
      </c>
    </row>
  </sheetData>
  <mergeCells count="6">
    <mergeCell ref="A3:H3"/>
    <mergeCell ref="I3:O3"/>
    <mergeCell ref="P3:V3"/>
    <mergeCell ref="A18:H18"/>
    <mergeCell ref="I18:O18"/>
    <mergeCell ref="P18:V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812E-E83B-4C8D-AAD2-75ED48521EB7}">
  <dimension ref="B3:P30"/>
  <sheetViews>
    <sheetView topLeftCell="A37" workbookViewId="0">
      <selection activeCell="C5" sqref="C5"/>
    </sheetView>
  </sheetViews>
  <sheetFormatPr baseColWidth="10" defaultRowHeight="15" x14ac:dyDescent="0.25"/>
  <cols>
    <col min="2" max="2" width="20.28515625" customWidth="1"/>
    <col min="10" max="10" width="17" customWidth="1"/>
  </cols>
  <sheetData>
    <row r="3" spans="2:16" x14ac:dyDescent="0.25">
      <c r="B3" s="38" t="s">
        <v>27</v>
      </c>
      <c r="C3" s="38"/>
      <c r="D3" s="38"/>
      <c r="E3" s="38"/>
      <c r="F3" s="38"/>
      <c r="G3" s="38"/>
      <c r="H3" s="38"/>
      <c r="J3" s="38" t="s">
        <v>31</v>
      </c>
      <c r="K3" s="38"/>
      <c r="L3" s="38"/>
      <c r="M3" s="38"/>
      <c r="N3" s="38"/>
      <c r="O3" s="38"/>
      <c r="P3" s="38"/>
    </row>
    <row r="4" spans="2:16" x14ac:dyDescent="0.25">
      <c r="B4" s="6" t="s">
        <v>18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13</v>
      </c>
      <c r="J4" s="6" t="s">
        <v>18</v>
      </c>
      <c r="K4" s="6" t="s">
        <v>3</v>
      </c>
      <c r="L4" s="6" t="s">
        <v>4</v>
      </c>
      <c r="M4" s="6" t="s">
        <v>5</v>
      </c>
      <c r="N4" s="6" t="s">
        <v>6</v>
      </c>
      <c r="O4" s="6" t="s">
        <v>7</v>
      </c>
      <c r="P4" s="6" t="s">
        <v>13</v>
      </c>
    </row>
    <row r="5" spans="2:16" x14ac:dyDescent="0.25">
      <c r="B5" s="1" t="s">
        <v>15</v>
      </c>
      <c r="C5" s="1">
        <v>0.78600000000000003</v>
      </c>
      <c r="D5" s="1">
        <v>0.75760000000000005</v>
      </c>
      <c r="E5" s="1">
        <v>0.7621</v>
      </c>
      <c r="F5" s="1">
        <v>0.77</v>
      </c>
      <c r="G5" s="1">
        <v>0.77910000000000001</v>
      </c>
      <c r="H5" s="1">
        <v>0.79020000000000001</v>
      </c>
      <c r="J5" s="1" t="s">
        <v>15</v>
      </c>
      <c r="K5" s="3">
        <v>3.6764705882352944</v>
      </c>
      <c r="L5" s="3">
        <v>3.1255411255411252</v>
      </c>
      <c r="M5" s="3">
        <v>3.2043478260869565</v>
      </c>
      <c r="N5" s="3">
        <v>3.3482142857142856</v>
      </c>
      <c r="O5" s="3">
        <v>3.5283018867924527</v>
      </c>
      <c r="P5" s="3">
        <v>3.7681159420289854</v>
      </c>
    </row>
    <row r="6" spans="2:16" x14ac:dyDescent="0.25">
      <c r="B6" s="1" t="s">
        <v>16</v>
      </c>
      <c r="C6" s="1">
        <v>0.78900000000000003</v>
      </c>
      <c r="D6" s="1">
        <v>0.82740000000000002</v>
      </c>
      <c r="E6" s="1">
        <v>0.83</v>
      </c>
      <c r="F6" s="1">
        <v>0.82709999999999995</v>
      </c>
      <c r="G6" s="1">
        <v>0.80869999999999997</v>
      </c>
      <c r="H6" s="1">
        <v>0.8256</v>
      </c>
      <c r="J6" s="1" t="s">
        <v>16</v>
      </c>
      <c r="K6" s="3">
        <v>3.7395348837209301</v>
      </c>
      <c r="L6" s="3">
        <v>4.7944444444444443</v>
      </c>
      <c r="M6" s="3">
        <v>4.8839779005524866</v>
      </c>
      <c r="N6" s="3">
        <v>4.78494623655914</v>
      </c>
      <c r="O6" s="3">
        <v>4.2277227722772279</v>
      </c>
      <c r="P6" s="3">
        <v>4.736559139784946</v>
      </c>
    </row>
    <row r="7" spans="2:16" x14ac:dyDescent="0.25">
      <c r="B7" s="5" t="s">
        <v>19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13</v>
      </c>
      <c r="J7" s="5" t="s">
        <v>19</v>
      </c>
      <c r="K7" s="5" t="s">
        <v>3</v>
      </c>
      <c r="L7" s="5" t="s">
        <v>4</v>
      </c>
      <c r="M7" s="5" t="s">
        <v>5</v>
      </c>
      <c r="N7" s="5" t="s">
        <v>6</v>
      </c>
      <c r="O7" s="5" t="s">
        <v>7</v>
      </c>
      <c r="P7" s="5" t="s">
        <v>13</v>
      </c>
    </row>
    <row r="8" spans="2:16" x14ac:dyDescent="0.25">
      <c r="B8" s="1" t="s">
        <v>15</v>
      </c>
      <c r="C8" s="1">
        <v>0.752</v>
      </c>
      <c r="D8" s="1">
        <v>0.75019999999999998</v>
      </c>
      <c r="E8" s="1">
        <v>0.74919999999999998</v>
      </c>
      <c r="F8" s="1">
        <v>0.7359</v>
      </c>
      <c r="G8" s="1">
        <v>0.74109999999999998</v>
      </c>
      <c r="H8" s="1">
        <v>0.73199999999999998</v>
      </c>
      <c r="J8" s="1" t="s">
        <v>15</v>
      </c>
      <c r="K8" s="3">
        <v>3.033755274261603</v>
      </c>
      <c r="L8" s="3">
        <v>3.0042372881355934</v>
      </c>
      <c r="M8" s="3">
        <v>2.9876033057851239</v>
      </c>
      <c r="N8" s="3">
        <v>2.7871485943775101</v>
      </c>
      <c r="O8" s="3">
        <v>2.8636363636363638</v>
      </c>
      <c r="P8" s="3">
        <v>2.7315175097276265</v>
      </c>
    </row>
    <row r="9" spans="2:16" x14ac:dyDescent="0.25">
      <c r="B9" s="1" t="s">
        <v>16</v>
      </c>
      <c r="C9" s="1">
        <v>0.7994</v>
      </c>
      <c r="D9" s="1">
        <v>0.80210000000000004</v>
      </c>
      <c r="E9" s="1">
        <v>0.77790000000000004</v>
      </c>
      <c r="F9" s="1">
        <v>0.80330000000000001</v>
      </c>
      <c r="G9" s="1">
        <v>0.81459999999999999</v>
      </c>
      <c r="H9" s="1">
        <v>0.80500000000000005</v>
      </c>
      <c r="J9" s="1" t="s">
        <v>16</v>
      </c>
      <c r="K9" s="3">
        <v>3.9857142857142858</v>
      </c>
      <c r="L9" s="3">
        <v>4.0541871921182269</v>
      </c>
      <c r="M9" s="3">
        <v>3.5043859649122808</v>
      </c>
      <c r="N9" s="3">
        <v>4.0854271356783922</v>
      </c>
      <c r="O9" s="3">
        <v>4.3960396039603964</v>
      </c>
      <c r="P9" s="3">
        <v>4.1298076923076925</v>
      </c>
    </row>
    <row r="10" spans="2:16" x14ac:dyDescent="0.25">
      <c r="B10" s="4" t="s">
        <v>20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13</v>
      </c>
      <c r="J10" s="4" t="s">
        <v>20</v>
      </c>
      <c r="K10" s="4" t="s">
        <v>3</v>
      </c>
      <c r="L10" s="4" t="s">
        <v>4</v>
      </c>
      <c r="M10" s="4" t="s">
        <v>5</v>
      </c>
      <c r="N10" s="4" t="s">
        <v>6</v>
      </c>
      <c r="O10" s="4" t="s">
        <v>7</v>
      </c>
      <c r="P10" s="4" t="s">
        <v>13</v>
      </c>
    </row>
    <row r="11" spans="2:16" x14ac:dyDescent="0.25">
      <c r="B11" s="1" t="s">
        <v>15</v>
      </c>
      <c r="C11" s="1">
        <v>0.79100000000000004</v>
      </c>
      <c r="D11" s="1">
        <v>0.78310000000000002</v>
      </c>
      <c r="E11" s="1">
        <v>0.78539999999999999</v>
      </c>
      <c r="F11" s="1">
        <v>0.77669999999999995</v>
      </c>
      <c r="G11" s="1">
        <v>0.81710000000000005</v>
      </c>
      <c r="H11" s="1">
        <v>0.79149999999999998</v>
      </c>
      <c r="J11" s="1" t="s">
        <v>15</v>
      </c>
      <c r="K11" s="3">
        <v>3.7857142857142856</v>
      </c>
      <c r="L11" s="3">
        <v>3.610837438423645</v>
      </c>
      <c r="M11" s="3">
        <v>3.6618357487922708</v>
      </c>
      <c r="N11" s="3">
        <v>3.4786729857819907</v>
      </c>
      <c r="O11" s="3">
        <v>4.4696969696969697</v>
      </c>
      <c r="P11" s="3">
        <v>3.7980769230769234</v>
      </c>
    </row>
    <row r="12" spans="2:16" x14ac:dyDescent="0.25">
      <c r="B12" s="1" t="s">
        <v>16</v>
      </c>
      <c r="C12" s="1">
        <v>0.78690000000000004</v>
      </c>
      <c r="D12" s="1">
        <v>0.77890000000000004</v>
      </c>
      <c r="E12" s="1">
        <v>0.78769999999999996</v>
      </c>
      <c r="F12" s="1">
        <v>0.77729999999999999</v>
      </c>
      <c r="G12" s="1">
        <v>0.77680000000000005</v>
      </c>
      <c r="H12" s="1">
        <v>0.79930000000000001</v>
      </c>
      <c r="J12" s="1" t="s">
        <v>16</v>
      </c>
      <c r="K12" s="3">
        <v>3.6926406926406923</v>
      </c>
      <c r="L12" s="3">
        <v>3.5232067510548521</v>
      </c>
      <c r="M12" s="3">
        <v>3.7124463519313302</v>
      </c>
      <c r="N12" s="3">
        <v>3.4909909909909906</v>
      </c>
      <c r="O12" s="3">
        <v>3.4805194805194803</v>
      </c>
      <c r="P12" s="3">
        <v>3.9830508474576272</v>
      </c>
    </row>
    <row r="13" spans="2:16" x14ac:dyDescent="0.25">
      <c r="B13" s="7" t="s">
        <v>21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13</v>
      </c>
      <c r="J13" s="7" t="s">
        <v>21</v>
      </c>
      <c r="K13" s="7" t="s">
        <v>3</v>
      </c>
      <c r="L13" s="7" t="s">
        <v>4</v>
      </c>
      <c r="M13" s="7" t="s">
        <v>5</v>
      </c>
      <c r="N13" s="7" t="s">
        <v>6</v>
      </c>
      <c r="O13" s="7" t="s">
        <v>7</v>
      </c>
      <c r="P13" s="7" t="s">
        <v>13</v>
      </c>
    </row>
    <row r="14" spans="2:16" x14ac:dyDescent="0.25">
      <c r="B14" s="1" t="s">
        <v>15</v>
      </c>
      <c r="C14" s="1">
        <v>0.7903</v>
      </c>
      <c r="D14" s="1">
        <v>0.78879999999999995</v>
      </c>
      <c r="E14" s="1">
        <v>0.77890000000000004</v>
      </c>
      <c r="F14" s="1">
        <v>0.77890000000000004</v>
      </c>
      <c r="G14" s="1">
        <v>0.79169999999999996</v>
      </c>
      <c r="H14" s="1">
        <v>0.78259999999999996</v>
      </c>
      <c r="J14" s="1" t="s">
        <v>15</v>
      </c>
      <c r="K14" s="3">
        <v>3.770731707317073</v>
      </c>
      <c r="L14" s="3">
        <v>3.7354260089686102</v>
      </c>
      <c r="M14" s="3">
        <v>3.5235849056603774</v>
      </c>
      <c r="N14" s="3">
        <v>3.5238095238095237</v>
      </c>
      <c r="O14" s="3">
        <v>3.802816901408451</v>
      </c>
      <c r="P14" s="3">
        <v>3.5999999999999996</v>
      </c>
    </row>
    <row r="15" spans="2:16" x14ac:dyDescent="0.25">
      <c r="B15" s="1" t="s">
        <v>16</v>
      </c>
      <c r="C15" s="1">
        <v>0.77839999999999998</v>
      </c>
      <c r="D15" s="1">
        <v>0.76790000000000003</v>
      </c>
      <c r="E15" s="1">
        <v>0.77839999999999998</v>
      </c>
      <c r="F15" s="1">
        <v>0.77949999999999997</v>
      </c>
      <c r="G15" s="1">
        <v>0.78520000000000001</v>
      </c>
      <c r="H15" s="1">
        <v>0.7883</v>
      </c>
      <c r="J15" s="1" t="s">
        <v>16</v>
      </c>
      <c r="K15" s="3">
        <v>3.5140562248995986</v>
      </c>
      <c r="L15" s="3">
        <v>3.30859375</v>
      </c>
      <c r="M15" s="3">
        <v>3.5129310344827589</v>
      </c>
      <c r="N15" s="3">
        <v>3.5367965367965368</v>
      </c>
      <c r="O15" s="3">
        <v>3.6563876651982383</v>
      </c>
      <c r="P15" s="3">
        <v>3.7256637168141591</v>
      </c>
    </row>
    <row r="18" spans="2:16" x14ac:dyDescent="0.25">
      <c r="B18" s="38" t="s">
        <v>32</v>
      </c>
      <c r="C18" s="38"/>
      <c r="D18" s="38"/>
      <c r="E18" s="38"/>
      <c r="F18" s="38"/>
      <c r="G18" s="38"/>
      <c r="H18" s="38"/>
      <c r="J18" s="38" t="s">
        <v>33</v>
      </c>
      <c r="K18" s="38"/>
      <c r="L18" s="38"/>
      <c r="M18" s="38"/>
      <c r="N18" s="38"/>
      <c r="O18" s="38"/>
      <c r="P18" s="38"/>
    </row>
    <row r="19" spans="2:16" x14ac:dyDescent="0.25">
      <c r="B19" s="6" t="s">
        <v>18</v>
      </c>
      <c r="C19" s="6" t="s">
        <v>3</v>
      </c>
      <c r="D19" s="6" t="s">
        <v>4</v>
      </c>
      <c r="E19" s="6" t="s">
        <v>5</v>
      </c>
      <c r="F19" s="6" t="s">
        <v>6</v>
      </c>
      <c r="G19" s="6" t="s">
        <v>7</v>
      </c>
      <c r="H19" s="6" t="s">
        <v>13</v>
      </c>
      <c r="J19" s="6" t="s">
        <v>18</v>
      </c>
      <c r="K19" s="6" t="s">
        <v>3</v>
      </c>
      <c r="L19" s="6" t="s">
        <v>4</v>
      </c>
      <c r="M19" s="6" t="s">
        <v>5</v>
      </c>
      <c r="N19" s="6" t="s">
        <v>6</v>
      </c>
      <c r="O19" s="6" t="s">
        <v>7</v>
      </c>
      <c r="P19" s="6" t="s">
        <v>13</v>
      </c>
    </row>
    <row r="20" spans="2:16" x14ac:dyDescent="0.25">
      <c r="B20" s="1" t="s">
        <v>15</v>
      </c>
      <c r="C20" s="3">
        <v>1.31541442307</v>
      </c>
      <c r="D20" s="3">
        <v>1.41379787233</v>
      </c>
      <c r="E20" s="3">
        <v>1.3432822580499999</v>
      </c>
      <c r="F20" s="3">
        <v>1.45031914893</v>
      </c>
      <c r="G20" s="3">
        <v>1.2808593749999999</v>
      </c>
      <c r="H20" s="3">
        <v>1.56499038461</v>
      </c>
      <c r="J20" s="1" t="s">
        <v>15</v>
      </c>
      <c r="K20" s="3">
        <v>1.4342542828350691</v>
      </c>
      <c r="L20" s="3">
        <v>1.6460187680014866</v>
      </c>
      <c r="M20" s="3">
        <v>1.53762149598535</v>
      </c>
      <c r="N20" s="3">
        <v>1.5072795688934313</v>
      </c>
      <c r="O20" s="3">
        <v>1.3485534934497816</v>
      </c>
      <c r="P20" s="3">
        <v>1.700356902922405</v>
      </c>
    </row>
    <row r="21" spans="2:16" x14ac:dyDescent="0.25">
      <c r="B21" s="1" t="s">
        <v>16</v>
      </c>
      <c r="C21" s="3">
        <v>2.0446756756599997</v>
      </c>
      <c r="D21" s="3">
        <v>2.1971702127500001</v>
      </c>
      <c r="E21" s="3">
        <v>2.0168513513400002</v>
      </c>
      <c r="F21" s="3">
        <v>1.9727837837700002</v>
      </c>
      <c r="G21" s="3">
        <v>2.2866081080999998</v>
      </c>
      <c r="H21" s="3">
        <v>1.7464729729599999</v>
      </c>
      <c r="J21" s="1" t="s">
        <v>16</v>
      </c>
      <c r="K21" s="3">
        <v>2.2184527322081911</v>
      </c>
      <c r="L21" s="3">
        <v>2.2851017374338012</v>
      </c>
      <c r="M21" s="3">
        <v>2.0604449427593536</v>
      </c>
      <c r="N21" s="3">
        <v>2.1251386757936976</v>
      </c>
      <c r="O21" s="3">
        <v>2.4550985483299899</v>
      </c>
      <c r="P21" s="3">
        <v>1.8013513513513515</v>
      </c>
    </row>
    <row r="22" spans="2:16" x14ac:dyDescent="0.25">
      <c r="B22" s="5" t="s">
        <v>19</v>
      </c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13</v>
      </c>
      <c r="J22" s="5" t="s">
        <v>19</v>
      </c>
      <c r="K22" s="5" t="s">
        <v>3</v>
      </c>
      <c r="L22" s="5" t="s">
        <v>4</v>
      </c>
      <c r="M22" s="5" t="s">
        <v>5</v>
      </c>
      <c r="N22" s="5" t="s">
        <v>6</v>
      </c>
      <c r="O22" s="5" t="s">
        <v>7</v>
      </c>
      <c r="P22" s="5" t="s">
        <v>13</v>
      </c>
    </row>
    <row r="23" spans="2:16" x14ac:dyDescent="0.25">
      <c r="B23" s="1" t="s">
        <v>15</v>
      </c>
      <c r="C23" s="3">
        <v>0.83348437500000006</v>
      </c>
      <c r="D23" s="3">
        <v>1.14302380952</v>
      </c>
      <c r="E23" s="3">
        <v>0.97852419353999998</v>
      </c>
      <c r="F23" s="3">
        <v>1.2608863636300001</v>
      </c>
      <c r="G23" s="3">
        <v>1.10935714285</v>
      </c>
      <c r="H23" s="3">
        <v>1.3123863636299999</v>
      </c>
      <c r="J23" s="1" t="s">
        <v>15</v>
      </c>
      <c r="K23" s="3">
        <v>0.75274290393013099</v>
      </c>
      <c r="L23" s="3">
        <v>1.2296059471823664</v>
      </c>
      <c r="M23" s="3">
        <v>1.0726017748978729</v>
      </c>
      <c r="N23" s="3">
        <v>1.3763298928146093</v>
      </c>
      <c r="O23" s="3">
        <v>1.1954356415055105</v>
      </c>
      <c r="P23" s="3">
        <v>1.4182215164747918</v>
      </c>
    </row>
    <row r="24" spans="2:16" x14ac:dyDescent="0.25">
      <c r="B24" s="1" t="s">
        <v>16</v>
      </c>
      <c r="C24" s="3">
        <v>2.0410925925800001</v>
      </c>
      <c r="D24" s="3">
        <v>2.0437407407300001</v>
      </c>
      <c r="E24" s="3">
        <v>1.66903125</v>
      </c>
      <c r="F24" s="3">
        <v>2.0557812499999999</v>
      </c>
      <c r="G24" s="3">
        <v>1.90578125</v>
      </c>
      <c r="H24" s="3">
        <v>2.4258888888799999</v>
      </c>
      <c r="J24" s="1" t="s">
        <v>16</v>
      </c>
      <c r="K24" s="3">
        <v>2.224866569626395</v>
      </c>
      <c r="L24" s="3">
        <v>2.2207666181465306</v>
      </c>
      <c r="M24" s="3">
        <v>1.806632096069869</v>
      </c>
      <c r="N24" s="3">
        <v>2.2582287117903932</v>
      </c>
      <c r="O24" s="3">
        <v>2.1289710698689954</v>
      </c>
      <c r="P24" s="3">
        <v>2.7826702248099626</v>
      </c>
    </row>
    <row r="25" spans="2:16" x14ac:dyDescent="0.25">
      <c r="B25" s="4" t="s">
        <v>20</v>
      </c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13</v>
      </c>
      <c r="J25" s="4" t="s">
        <v>20</v>
      </c>
      <c r="K25" s="4" t="s">
        <v>3</v>
      </c>
      <c r="L25" s="4" t="s">
        <v>4</v>
      </c>
      <c r="M25" s="4" t="s">
        <v>5</v>
      </c>
      <c r="N25" s="4" t="s">
        <v>6</v>
      </c>
      <c r="O25" s="4" t="s">
        <v>7</v>
      </c>
      <c r="P25" s="4" t="s">
        <v>13</v>
      </c>
    </row>
    <row r="26" spans="2:16" x14ac:dyDescent="0.25">
      <c r="B26" s="1" t="s">
        <v>15</v>
      </c>
      <c r="C26" s="3">
        <v>1.4967968749999998</v>
      </c>
      <c r="D26" s="3">
        <v>1.3091081081</v>
      </c>
      <c r="E26" s="3">
        <v>1.1256666666499999</v>
      </c>
      <c r="F26" s="3">
        <v>0.76495945944999999</v>
      </c>
      <c r="G26" s="3">
        <v>1.01674193547</v>
      </c>
      <c r="H26" s="3">
        <v>1.74284615384</v>
      </c>
      <c r="J26" s="1" t="s">
        <v>15</v>
      </c>
      <c r="K26" s="3">
        <v>1.6288960152838428</v>
      </c>
      <c r="L26" s="3">
        <v>1.4588516464062316</v>
      </c>
      <c r="M26" s="3">
        <v>1.195362861301726</v>
      </c>
      <c r="N26" s="3">
        <v>0.74113655139856027</v>
      </c>
      <c r="O26" s="3">
        <v>1.0848535004930271</v>
      </c>
      <c r="P26" s="3">
        <v>1.9320876721531746</v>
      </c>
    </row>
    <row r="27" spans="2:16" x14ac:dyDescent="0.25">
      <c r="B27" s="1" t="s">
        <v>16</v>
      </c>
      <c r="C27" s="3">
        <v>1.37057297296</v>
      </c>
      <c r="D27" s="3">
        <v>1.46654032257</v>
      </c>
      <c r="E27" s="3">
        <v>1.3510769230699999</v>
      </c>
      <c r="F27" s="3">
        <v>1.5319326923000001</v>
      </c>
      <c r="G27" s="3">
        <v>1.6437807017399999</v>
      </c>
      <c r="H27" s="3">
        <v>1.4280384615299999</v>
      </c>
      <c r="J27" s="1" t="s">
        <v>16</v>
      </c>
      <c r="K27" s="3">
        <v>1.4693733034344389</v>
      </c>
      <c r="L27" s="3">
        <v>1.5180553599098463</v>
      </c>
      <c r="M27" s="3">
        <v>1.4737445414847163</v>
      </c>
      <c r="N27" s="3">
        <v>1.6292912327846825</v>
      </c>
      <c r="O27" s="3">
        <v>1.6877269593196966</v>
      </c>
      <c r="P27" s="3">
        <v>1.5460824655693652</v>
      </c>
    </row>
    <row r="28" spans="2:16" x14ac:dyDescent="0.25">
      <c r="B28" s="7" t="s">
        <v>21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7</v>
      </c>
      <c r="H28" s="7" t="s">
        <v>13</v>
      </c>
      <c r="J28" s="7" t="s">
        <v>21</v>
      </c>
      <c r="K28" s="7" t="s">
        <v>3</v>
      </c>
      <c r="L28" s="7" t="s">
        <v>4</v>
      </c>
      <c r="M28" s="7" t="s">
        <v>5</v>
      </c>
      <c r="N28" s="7" t="s">
        <v>6</v>
      </c>
      <c r="O28" s="7" t="s">
        <v>7</v>
      </c>
      <c r="P28" s="7" t="s">
        <v>13</v>
      </c>
    </row>
    <row r="29" spans="2:16" x14ac:dyDescent="0.25">
      <c r="B29" s="1" t="s">
        <v>15</v>
      </c>
      <c r="C29" s="3">
        <v>1.2261216216099999</v>
      </c>
      <c r="D29" s="3">
        <v>1.15354166666</v>
      </c>
      <c r="E29" s="3">
        <v>1.1969074073999999</v>
      </c>
      <c r="F29" s="3">
        <v>1.3534074074</v>
      </c>
      <c r="G29" s="3">
        <v>1.0754629629500001</v>
      </c>
      <c r="H29" s="3">
        <v>1.2554444444400001</v>
      </c>
      <c r="J29" s="1" t="s">
        <v>15</v>
      </c>
      <c r="K29" s="3">
        <v>1.4000000000000001</v>
      </c>
      <c r="L29" s="3">
        <v>1.4117903930131004</v>
      </c>
      <c r="M29" s="3">
        <v>1.4754730713245996</v>
      </c>
      <c r="N29" s="3">
        <v>1.4874818049490539</v>
      </c>
      <c r="O29" s="3">
        <v>1.2250849102377488</v>
      </c>
      <c r="P29" s="3">
        <v>1.4596150735888729</v>
      </c>
    </row>
    <row r="30" spans="2:16" x14ac:dyDescent="0.25">
      <c r="B30" s="1" t="s">
        <v>16</v>
      </c>
      <c r="C30" s="3">
        <v>1.08315625</v>
      </c>
      <c r="D30" s="3">
        <v>1.5872187499999999</v>
      </c>
      <c r="E30" s="3">
        <v>0.88890740739999996</v>
      </c>
      <c r="F30" s="3">
        <v>1.08141666666</v>
      </c>
      <c r="G30" s="3">
        <v>1.73512499999</v>
      </c>
      <c r="H30" s="3">
        <v>1.5787592592499999</v>
      </c>
      <c r="J30" s="1" t="s">
        <v>16</v>
      </c>
      <c r="K30" s="3">
        <v>1.2581604803493449</v>
      </c>
      <c r="L30" s="3">
        <v>1.822598253275109</v>
      </c>
      <c r="M30" s="3">
        <v>1.0967734109655507</v>
      </c>
      <c r="N30" s="3">
        <v>1.5514919941775835</v>
      </c>
      <c r="O30" s="3">
        <v>2.4335698689956331</v>
      </c>
      <c r="P30" s="3">
        <v>1.9114184053048684</v>
      </c>
    </row>
  </sheetData>
  <mergeCells count="4">
    <mergeCell ref="B3:H3"/>
    <mergeCell ref="J3:P3"/>
    <mergeCell ref="B18:H18"/>
    <mergeCell ref="J18:P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3D5F0-ECEC-4BF7-86B4-16A0F03CB679}">
  <dimension ref="A3:Q123"/>
  <sheetViews>
    <sheetView topLeftCell="A132" workbookViewId="0">
      <selection activeCell="O56" sqref="O56"/>
    </sheetView>
  </sheetViews>
  <sheetFormatPr baseColWidth="10" defaultRowHeight="15" x14ac:dyDescent="0.25"/>
  <cols>
    <col min="9" max="9" width="16.7109375" customWidth="1"/>
    <col min="12" max="12" width="14.42578125" customWidth="1"/>
    <col min="13" max="13" width="13.42578125" customWidth="1"/>
    <col min="14" max="14" width="12.5703125" customWidth="1"/>
    <col min="15" max="15" width="15.42578125" customWidth="1"/>
    <col min="16" max="16" width="13.5703125" customWidth="1"/>
  </cols>
  <sheetData>
    <row r="3" spans="1:17" x14ac:dyDescent="0.25">
      <c r="A3" s="41" t="s">
        <v>75</v>
      </c>
      <c r="B3" s="42"/>
      <c r="C3" s="42"/>
      <c r="D3" s="42"/>
      <c r="E3" s="42"/>
      <c r="F3" s="42"/>
      <c r="G3" s="42"/>
      <c r="H3" s="42"/>
      <c r="I3" s="43"/>
    </row>
    <row r="4" spans="1:17" x14ac:dyDescent="0.25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K4" s="1"/>
      <c r="L4" s="1" t="s">
        <v>50</v>
      </c>
      <c r="M4" s="1" t="s">
        <v>51</v>
      </c>
      <c r="N4" s="1" t="s">
        <v>52</v>
      </c>
      <c r="O4" s="1"/>
      <c r="P4" s="1"/>
      <c r="Q4" s="1"/>
    </row>
    <row r="5" spans="1:17" x14ac:dyDescent="0.25">
      <c r="A5" s="3" t="s">
        <v>59</v>
      </c>
      <c r="B5" s="3">
        <v>28.8</v>
      </c>
      <c r="C5" s="3">
        <v>28.585000000000001</v>
      </c>
      <c r="D5" s="3">
        <v>28.585000000000001</v>
      </c>
      <c r="E5" s="3">
        <v>5.8800000000000026</v>
      </c>
      <c r="F5" s="3">
        <v>1.6980232226969628E-2</v>
      </c>
      <c r="G5" s="3">
        <v>9.9372276825379288E-2</v>
      </c>
      <c r="H5" s="3">
        <v>0.13442184252004188</v>
      </c>
      <c r="I5" s="19">
        <v>4.1696666660000004</v>
      </c>
      <c r="K5" s="1"/>
      <c r="L5" s="1" t="s">
        <v>53</v>
      </c>
      <c r="M5" s="1" t="s">
        <v>54</v>
      </c>
      <c r="N5" s="1" t="s">
        <v>55</v>
      </c>
      <c r="O5" s="1" t="s">
        <v>56</v>
      </c>
      <c r="P5" s="26" t="s">
        <v>94</v>
      </c>
      <c r="Q5" s="28"/>
    </row>
    <row r="6" spans="1:17" x14ac:dyDescent="0.25">
      <c r="A6" s="3"/>
      <c r="B6" s="3">
        <v>29</v>
      </c>
      <c r="C6" s="3"/>
      <c r="D6" s="3"/>
      <c r="E6" s="3"/>
      <c r="F6" s="3"/>
      <c r="G6" s="3"/>
      <c r="H6" s="3"/>
      <c r="I6" s="3"/>
      <c r="K6" s="1" t="s">
        <v>47</v>
      </c>
      <c r="L6" s="1">
        <v>2.8416666699999986</v>
      </c>
      <c r="M6" s="1">
        <v>5.8800000000000026</v>
      </c>
      <c r="N6" s="1">
        <f>L6-M6</f>
        <v>-3.0383333300000039</v>
      </c>
      <c r="O6" s="1">
        <f>POWER(2,-N6)</f>
        <v>8.215414291266212</v>
      </c>
      <c r="P6" s="1">
        <v>7.46584050625572</v>
      </c>
      <c r="Q6" s="1">
        <v>1.047123589740971</v>
      </c>
    </row>
    <row r="7" spans="1:17" x14ac:dyDescent="0.25">
      <c r="A7" s="3"/>
      <c r="B7" s="3">
        <v>28.37</v>
      </c>
      <c r="C7" s="3"/>
      <c r="D7" s="3"/>
      <c r="E7" s="3"/>
      <c r="F7" s="3"/>
      <c r="G7" s="3"/>
      <c r="H7" s="3"/>
      <c r="I7" s="3"/>
      <c r="K7" s="1" t="s">
        <v>48</v>
      </c>
      <c r="L7" s="1">
        <v>1.5224999999999973</v>
      </c>
      <c r="M7" s="1">
        <v>4.5066666633333341</v>
      </c>
      <c r="N7" s="1">
        <f t="shared" ref="N7:N8" si="0">L7-M7</f>
        <v>-2.9841666633333368</v>
      </c>
      <c r="O7" s="1">
        <f t="shared" ref="O7:O8" si="1">POWER(2,-N7)</f>
        <v>7.912681368765349</v>
      </c>
      <c r="P7" s="1"/>
      <c r="Q7" s="1"/>
    </row>
    <row r="8" spans="1:17" x14ac:dyDescent="0.25">
      <c r="A8" s="3" t="s">
        <v>60</v>
      </c>
      <c r="B8" s="3">
        <v>31.75</v>
      </c>
      <c r="C8" s="3">
        <v>31.963333333333335</v>
      </c>
      <c r="D8" s="3">
        <v>31.963333333333335</v>
      </c>
      <c r="E8" s="3">
        <v>4.5066666633333341</v>
      </c>
      <c r="F8" s="3">
        <v>4.3990424602701611E-2</v>
      </c>
      <c r="G8" s="3"/>
      <c r="H8" s="3"/>
      <c r="I8" s="3"/>
      <c r="K8" s="1" t="s">
        <v>49</v>
      </c>
      <c r="L8" s="1">
        <v>2.3450000000000024</v>
      </c>
      <c r="M8" s="1">
        <v>4.9933333299999987</v>
      </c>
      <c r="N8" s="1">
        <f t="shared" si="0"/>
        <v>-2.6483333299999963</v>
      </c>
      <c r="O8" s="1">
        <f t="shared" si="1"/>
        <v>6.2694258587355893</v>
      </c>
      <c r="P8" s="1"/>
      <c r="Q8" s="1"/>
    </row>
    <row r="9" spans="1:17" x14ac:dyDescent="0.25">
      <c r="A9" s="3"/>
      <c r="B9" s="3">
        <v>30.92</v>
      </c>
      <c r="C9" s="3"/>
      <c r="D9" s="3"/>
      <c r="E9" s="3"/>
      <c r="F9" s="3"/>
      <c r="G9" s="3"/>
      <c r="H9" s="3"/>
      <c r="I9" s="3"/>
    </row>
    <row r="10" spans="1:17" x14ac:dyDescent="0.25">
      <c r="A10" s="3"/>
      <c r="B10" s="3">
        <v>33.22</v>
      </c>
      <c r="C10" s="3"/>
      <c r="D10" s="3"/>
      <c r="E10" s="3"/>
      <c r="F10" s="3"/>
      <c r="G10" s="3"/>
      <c r="H10" s="3"/>
      <c r="I10" s="3"/>
    </row>
    <row r="11" spans="1:17" x14ac:dyDescent="0.25">
      <c r="A11" s="3" t="s">
        <v>61</v>
      </c>
      <c r="B11" s="3">
        <v>28.13</v>
      </c>
      <c r="C11" s="3">
        <v>28.5</v>
      </c>
      <c r="D11" s="3">
        <v>28.5</v>
      </c>
      <c r="E11" s="3">
        <v>4.9933333299999987</v>
      </c>
      <c r="F11" s="3">
        <v>3.139473989760147E-2</v>
      </c>
      <c r="G11" s="3"/>
      <c r="H11" s="3"/>
      <c r="I11" s="3"/>
    </row>
    <row r="12" spans="1:17" x14ac:dyDescent="0.25">
      <c r="A12" s="3"/>
      <c r="B12" s="3">
        <v>29.05</v>
      </c>
      <c r="C12" s="3"/>
      <c r="D12" s="3"/>
      <c r="E12" s="3"/>
      <c r="F12" s="3"/>
      <c r="G12" s="3"/>
      <c r="H12" s="3"/>
      <c r="I12" s="3"/>
    </row>
    <row r="13" spans="1:17" x14ac:dyDescent="0.25">
      <c r="A13" s="3"/>
      <c r="B13" s="3">
        <v>28.32</v>
      </c>
      <c r="C13" s="3"/>
      <c r="D13" s="3"/>
      <c r="E13" s="3"/>
      <c r="F13" s="3"/>
      <c r="G13" s="3"/>
      <c r="H13" s="3"/>
      <c r="I13" s="3"/>
    </row>
    <row r="14" spans="1:17" x14ac:dyDescent="0.25">
      <c r="A14" s="3" t="s">
        <v>62</v>
      </c>
      <c r="B14" s="3">
        <v>29.85</v>
      </c>
      <c r="C14" s="3">
        <v>27.774999999999999</v>
      </c>
      <c r="D14" s="3">
        <v>27.774999999999999</v>
      </c>
      <c r="E14" s="3">
        <v>2.8416666699999986</v>
      </c>
      <c r="F14" s="3">
        <v>0.13949964250646543</v>
      </c>
      <c r="G14" s="1"/>
      <c r="H14" s="1"/>
      <c r="I14" s="1"/>
    </row>
    <row r="15" spans="1:17" x14ac:dyDescent="0.25">
      <c r="A15" s="3"/>
      <c r="B15" s="3">
        <v>27.79</v>
      </c>
      <c r="C15" s="3"/>
      <c r="D15" s="3"/>
      <c r="E15" s="3"/>
      <c r="F15" s="3"/>
      <c r="G15" s="1"/>
      <c r="H15" s="1"/>
      <c r="I15" s="1"/>
    </row>
    <row r="16" spans="1:17" x14ac:dyDescent="0.25">
      <c r="A16" s="3"/>
      <c r="B16" s="3">
        <v>27.76</v>
      </c>
      <c r="C16" s="3"/>
      <c r="D16" s="3"/>
      <c r="E16" s="3"/>
      <c r="F16" s="3"/>
      <c r="G16" s="1"/>
      <c r="H16" s="1"/>
      <c r="I16" s="1"/>
    </row>
    <row r="17" spans="1:17" x14ac:dyDescent="0.25">
      <c r="A17" s="3" t="s">
        <v>63</v>
      </c>
      <c r="B17" s="3">
        <v>24.91</v>
      </c>
      <c r="C17" s="3">
        <v>24.972499999999997</v>
      </c>
      <c r="D17" s="3">
        <v>24.972499999999997</v>
      </c>
      <c r="E17" s="3">
        <v>1.5224999999999973</v>
      </c>
      <c r="F17" s="3">
        <v>0.34808221315787391</v>
      </c>
      <c r="G17" s="1"/>
      <c r="H17" s="1"/>
      <c r="I17" s="1"/>
    </row>
    <row r="18" spans="1:17" x14ac:dyDescent="0.25">
      <c r="A18" s="3"/>
      <c r="B18" s="3">
        <v>24.88</v>
      </c>
      <c r="C18" s="3"/>
      <c r="D18" s="3"/>
      <c r="E18" s="3"/>
      <c r="F18" s="3"/>
      <c r="G18" s="1"/>
      <c r="H18" s="1"/>
      <c r="I18" s="1"/>
    </row>
    <row r="19" spans="1:17" x14ac:dyDescent="0.25">
      <c r="A19" s="3"/>
      <c r="B19" s="3">
        <v>25.22</v>
      </c>
      <c r="C19" s="3"/>
      <c r="D19" s="3"/>
      <c r="E19" s="3"/>
      <c r="F19" s="3"/>
      <c r="G19" s="1"/>
      <c r="H19" s="1"/>
      <c r="I19" s="1"/>
    </row>
    <row r="20" spans="1:17" x14ac:dyDescent="0.25">
      <c r="A20" s="3" t="s">
        <v>64</v>
      </c>
      <c r="B20" s="3">
        <v>29.43</v>
      </c>
      <c r="C20" s="3">
        <v>29.115000000000002</v>
      </c>
      <c r="D20" s="3">
        <v>29.115000000000002</v>
      </c>
      <c r="E20" s="3">
        <v>2.3450000000000024</v>
      </c>
      <c r="F20" s="3">
        <v>0.19682699414230051</v>
      </c>
      <c r="G20" s="1"/>
      <c r="H20" s="1"/>
      <c r="I20" s="1"/>
    </row>
    <row r="21" spans="1:17" x14ac:dyDescent="0.25">
      <c r="A21" s="3"/>
      <c r="B21" s="3">
        <v>28.8</v>
      </c>
      <c r="C21" s="3"/>
      <c r="D21" s="3"/>
      <c r="E21" s="3"/>
      <c r="F21" s="3"/>
      <c r="G21" s="1"/>
      <c r="H21" s="1"/>
      <c r="I21" s="1"/>
    </row>
    <row r="22" spans="1:17" x14ac:dyDescent="0.25">
      <c r="A22" s="3"/>
      <c r="B22" s="3">
        <v>29.87</v>
      </c>
      <c r="C22" s="3"/>
      <c r="D22" s="3"/>
      <c r="E22" s="3"/>
      <c r="F22" s="3"/>
      <c r="G22" s="1"/>
      <c r="H22" s="1"/>
      <c r="I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7" x14ac:dyDescent="0.25">
      <c r="A24" s="1" t="s">
        <v>65</v>
      </c>
      <c r="B24" s="1">
        <v>23.85</v>
      </c>
      <c r="C24" s="1">
        <v>24.22666667</v>
      </c>
      <c r="D24" s="1">
        <v>24.22666667</v>
      </c>
      <c r="E24" s="1" t="s">
        <v>57</v>
      </c>
      <c r="F24" s="1">
        <v>27.55</v>
      </c>
      <c r="G24" s="1">
        <f>AVERAGE(F24:F26)</f>
        <v>27.99666666666667</v>
      </c>
      <c r="H24" s="1">
        <f>AVERAGE(G24:G26)</f>
        <v>27.99666666666667</v>
      </c>
      <c r="I24" s="1">
        <f>H24-D24</f>
        <v>3.7699999966666695</v>
      </c>
      <c r="K24" s="1"/>
      <c r="L24" s="1" t="s">
        <v>50</v>
      </c>
      <c r="M24" s="1" t="s">
        <v>51</v>
      </c>
      <c r="N24" s="1" t="s">
        <v>52</v>
      </c>
      <c r="O24" s="1"/>
      <c r="P24" s="1"/>
      <c r="Q24" s="1"/>
    </row>
    <row r="25" spans="1:17" x14ac:dyDescent="0.25">
      <c r="A25" s="1"/>
      <c r="B25" s="1">
        <v>24.47</v>
      </c>
      <c r="C25" s="1"/>
      <c r="D25" s="1"/>
      <c r="E25" s="1"/>
      <c r="F25" s="1">
        <v>27.57</v>
      </c>
      <c r="G25" s="1"/>
      <c r="H25" s="1"/>
      <c r="I25" s="1"/>
      <c r="K25" s="1"/>
      <c r="L25" s="1" t="s">
        <v>76</v>
      </c>
      <c r="M25" s="1" t="s">
        <v>77</v>
      </c>
      <c r="N25" s="1" t="s">
        <v>55</v>
      </c>
      <c r="O25" s="1" t="s">
        <v>56</v>
      </c>
      <c r="P25" s="44" t="s">
        <v>93</v>
      </c>
      <c r="Q25" s="44"/>
    </row>
    <row r="26" spans="1:17" x14ac:dyDescent="0.25">
      <c r="A26" s="1"/>
      <c r="B26" s="1">
        <v>24.36</v>
      </c>
      <c r="C26" s="1"/>
      <c r="D26" s="1"/>
      <c r="E26" s="1"/>
      <c r="F26" s="1">
        <v>28.87</v>
      </c>
      <c r="G26" s="1"/>
      <c r="H26" s="1"/>
      <c r="I26" s="1"/>
      <c r="K26" s="1" t="s">
        <v>80</v>
      </c>
      <c r="L26" s="1">
        <v>4.1833333300000035</v>
      </c>
      <c r="M26" s="1">
        <v>3.7699999966666695</v>
      </c>
      <c r="N26" s="1">
        <f>L26-M26</f>
        <v>0.413333333333334</v>
      </c>
      <c r="O26" s="1">
        <f>POWER(2,-N26)</f>
        <v>0.75088645181738467</v>
      </c>
      <c r="P26" s="1">
        <v>0.89026151120489638</v>
      </c>
      <c r="Q26" s="1">
        <v>0.15262652523343037</v>
      </c>
    </row>
    <row r="27" spans="1:17" x14ac:dyDescent="0.25">
      <c r="A27" s="1" t="s">
        <v>66</v>
      </c>
      <c r="B27" s="1">
        <v>24.13</v>
      </c>
      <c r="C27" s="1">
        <v>24.5</v>
      </c>
      <c r="D27" s="1">
        <v>24.5</v>
      </c>
      <c r="E27" s="1" t="s">
        <v>58</v>
      </c>
      <c r="F27" s="1">
        <v>27.64</v>
      </c>
      <c r="G27" s="1">
        <f>AVERAGE(F27:F29)</f>
        <v>28.133333333333336</v>
      </c>
      <c r="H27" s="1">
        <v>28.133333333333336</v>
      </c>
      <c r="I27" s="1">
        <f>H27-D27</f>
        <v>3.6333333333333364</v>
      </c>
      <c r="K27" s="1" t="s">
        <v>81</v>
      </c>
      <c r="L27" s="1">
        <v>3.5583333333333336</v>
      </c>
      <c r="M27" s="1">
        <v>3.6333333333333364</v>
      </c>
      <c r="N27" s="1">
        <f>L27-M27</f>
        <v>-7.5000000000002842E-2</v>
      </c>
      <c r="O27" s="1">
        <f t="shared" ref="O27:O28" si="2">POWER(2,-N27)</f>
        <v>1.053361035954838</v>
      </c>
      <c r="P27" s="1"/>
      <c r="Q27" s="1"/>
    </row>
    <row r="28" spans="1:17" x14ac:dyDescent="0.25">
      <c r="A28" s="1"/>
      <c r="B28" s="1">
        <v>24.5</v>
      </c>
      <c r="C28" s="1"/>
      <c r="D28" s="1"/>
      <c r="E28" s="1"/>
      <c r="F28" s="1">
        <v>28.64</v>
      </c>
      <c r="G28" s="1"/>
      <c r="H28" s="1"/>
      <c r="I28" s="1"/>
      <c r="K28" s="1" t="s">
        <v>82</v>
      </c>
      <c r="L28" s="1">
        <v>3.7199999999999989</v>
      </c>
      <c r="M28" s="1">
        <v>3.5133333333333354</v>
      </c>
      <c r="N28" s="1">
        <f>L28-M28</f>
        <v>0.20666666666666345</v>
      </c>
      <c r="O28" s="1">
        <f t="shared" si="2"/>
        <v>0.86653704584246627</v>
      </c>
      <c r="P28" s="1"/>
      <c r="Q28" s="1"/>
    </row>
    <row r="29" spans="1:17" x14ac:dyDescent="0.25">
      <c r="A29" s="1"/>
      <c r="B29" s="1">
        <v>24.87</v>
      </c>
      <c r="C29" s="1"/>
      <c r="D29" s="1"/>
      <c r="E29" s="1"/>
      <c r="F29" s="1">
        <v>28.12</v>
      </c>
      <c r="G29" s="1"/>
      <c r="H29" s="1"/>
      <c r="I29" s="1"/>
    </row>
    <row r="30" spans="1:17" x14ac:dyDescent="0.25">
      <c r="A30" s="1" t="s">
        <v>68</v>
      </c>
      <c r="B30" s="1">
        <v>23.56</v>
      </c>
      <c r="C30" s="1"/>
      <c r="D30" s="1"/>
      <c r="E30" s="1" t="s">
        <v>67</v>
      </c>
      <c r="F30" s="1">
        <v>27.34</v>
      </c>
      <c r="G30" s="1"/>
      <c r="H30" s="1"/>
      <c r="I30" s="1"/>
    </row>
    <row r="31" spans="1:17" x14ac:dyDescent="0.25">
      <c r="A31" s="1"/>
      <c r="B31" s="1">
        <v>24.15</v>
      </c>
      <c r="C31" s="1"/>
      <c r="D31" s="1"/>
      <c r="E31" s="1"/>
      <c r="F31" s="1">
        <v>27.89</v>
      </c>
      <c r="G31" s="1"/>
      <c r="H31" s="1"/>
      <c r="I31" s="1"/>
    </row>
    <row r="32" spans="1:17" x14ac:dyDescent="0.25">
      <c r="A32" s="1"/>
      <c r="B32" s="1">
        <v>23.66</v>
      </c>
      <c r="C32" s="1">
        <f>AVERAGE(B30:B32)</f>
        <v>23.789999999999996</v>
      </c>
      <c r="D32" s="1"/>
      <c r="E32" s="1"/>
      <c r="F32" s="1">
        <v>26.68</v>
      </c>
      <c r="G32" s="1">
        <f>AVERAGE(F30:F32)</f>
        <v>27.303333333333331</v>
      </c>
      <c r="H32" s="1">
        <f>G32-C32</f>
        <v>3.5133333333333354</v>
      </c>
      <c r="I32" s="1">
        <f>POWER(2,-H32)</f>
        <v>8.757522905545409E-2</v>
      </c>
    </row>
    <row r="33" spans="1:17" x14ac:dyDescent="0.25">
      <c r="A33" s="1" t="s">
        <v>71</v>
      </c>
      <c r="B33" s="1">
        <v>21.94</v>
      </c>
      <c r="C33" s="1">
        <v>22.146666669999998</v>
      </c>
      <c r="D33" s="1">
        <v>22.146666669999998</v>
      </c>
      <c r="E33" s="1" t="s">
        <v>69</v>
      </c>
      <c r="F33" s="1">
        <v>26.44</v>
      </c>
      <c r="G33" s="1">
        <f>AVERAGE(F33:F35)</f>
        <v>26.330000000000002</v>
      </c>
      <c r="H33" s="1">
        <f>AVERAGE(G33:G35)</f>
        <v>26.330000000000002</v>
      </c>
      <c r="I33" s="1">
        <f>H33-D33</f>
        <v>4.1833333300000035</v>
      </c>
    </row>
    <row r="34" spans="1:17" x14ac:dyDescent="0.25">
      <c r="A34" s="1"/>
      <c r="B34" s="1">
        <v>22.21</v>
      </c>
      <c r="C34" s="1"/>
      <c r="D34" s="1"/>
      <c r="E34" s="1"/>
      <c r="F34" s="1">
        <v>25.66</v>
      </c>
      <c r="G34" s="1"/>
      <c r="H34" s="1"/>
      <c r="I34" s="1"/>
    </row>
    <row r="35" spans="1:17" x14ac:dyDescent="0.25">
      <c r="A35" s="1"/>
      <c r="B35" s="1">
        <v>22.29</v>
      </c>
      <c r="C35" s="1"/>
      <c r="D35" s="1"/>
      <c r="E35" s="1"/>
      <c r="F35" s="1">
        <v>26.89</v>
      </c>
      <c r="G35" s="1"/>
      <c r="H35" s="1"/>
      <c r="I35" s="1"/>
    </row>
    <row r="36" spans="1:17" x14ac:dyDescent="0.25">
      <c r="A36" s="1" t="s">
        <v>72</v>
      </c>
      <c r="B36" s="1">
        <v>24.21</v>
      </c>
      <c r="C36" s="1">
        <v>24.643333330000001</v>
      </c>
      <c r="D36" s="1">
        <f>AVERAGE(B36,B37)</f>
        <v>24.435000000000002</v>
      </c>
      <c r="E36" s="1" t="s">
        <v>70</v>
      </c>
      <c r="F36" s="1">
        <v>27.29</v>
      </c>
      <c r="G36" s="1">
        <f>AVERAGE(F36:F38)</f>
        <v>27.993333333333336</v>
      </c>
      <c r="H36" s="1">
        <f>AVERAGE(G36:G38)</f>
        <v>27.993333333333336</v>
      </c>
      <c r="I36" s="1">
        <f>H36-D36</f>
        <v>3.5583333333333336</v>
      </c>
    </row>
    <row r="37" spans="1:17" x14ac:dyDescent="0.25">
      <c r="A37" s="1"/>
      <c r="B37" s="1">
        <v>24.66</v>
      </c>
      <c r="C37" s="1"/>
      <c r="D37" s="1"/>
      <c r="E37" s="1"/>
      <c r="F37" s="1">
        <v>28.75</v>
      </c>
      <c r="G37" s="1"/>
      <c r="H37" s="1"/>
      <c r="I37" s="1"/>
    </row>
    <row r="38" spans="1:17" x14ac:dyDescent="0.25">
      <c r="A38" s="1"/>
      <c r="B38" s="1">
        <v>25.06</v>
      </c>
      <c r="C38" s="1"/>
      <c r="D38" s="1"/>
      <c r="E38" s="1"/>
      <c r="F38" s="1">
        <v>27.94</v>
      </c>
      <c r="G38" s="1"/>
      <c r="H38" s="1"/>
      <c r="I38" s="1"/>
    </row>
    <row r="39" spans="1:17" x14ac:dyDescent="0.25">
      <c r="A39" s="1" t="s">
        <v>74</v>
      </c>
      <c r="B39" s="1">
        <v>23.75</v>
      </c>
      <c r="C39" s="1"/>
      <c r="D39" s="1"/>
      <c r="E39" s="1" t="s">
        <v>73</v>
      </c>
      <c r="F39" s="1">
        <v>27.65</v>
      </c>
      <c r="G39" s="1"/>
      <c r="H39" s="1"/>
      <c r="I39" s="1"/>
    </row>
    <row r="40" spans="1:17" x14ac:dyDescent="0.25">
      <c r="A40" s="1"/>
      <c r="B40" s="1">
        <v>22.95</v>
      </c>
      <c r="C40" s="1"/>
      <c r="D40" s="1"/>
      <c r="E40" s="1"/>
      <c r="F40" s="1">
        <v>26.9</v>
      </c>
      <c r="G40" s="1"/>
      <c r="H40" s="1"/>
      <c r="I40" s="1"/>
    </row>
    <row r="41" spans="1:17" x14ac:dyDescent="0.25">
      <c r="A41" s="1"/>
      <c r="B41" s="1">
        <v>23.94</v>
      </c>
      <c r="C41" s="1">
        <f>AVERAGE(B39:B41)</f>
        <v>23.546666666666667</v>
      </c>
      <c r="D41" s="1"/>
      <c r="E41" s="1"/>
      <c r="F41" s="1">
        <v>27.25</v>
      </c>
      <c r="G41" s="1">
        <f>AVERAGE(F39:F41)</f>
        <v>27.266666666666666</v>
      </c>
      <c r="H41" s="1">
        <f>G41-C41</f>
        <v>3.7199999999999989</v>
      </c>
      <c r="I41" s="1">
        <f>POWER(2,-H41)</f>
        <v>7.5887180274690505E-2</v>
      </c>
    </row>
    <row r="45" spans="1:17" x14ac:dyDescent="0.25">
      <c r="A45" s="39" t="s">
        <v>84</v>
      </c>
      <c r="B45" s="39"/>
      <c r="C45" s="39"/>
      <c r="D45" s="39"/>
      <c r="E45" s="39"/>
      <c r="F45" s="39"/>
      <c r="G45" s="39"/>
      <c r="H45" s="39"/>
      <c r="I45" s="39"/>
    </row>
    <row r="46" spans="1:17" x14ac:dyDescent="0.25">
      <c r="A46" s="1" t="s">
        <v>85</v>
      </c>
      <c r="B46" s="1">
        <v>23.52</v>
      </c>
      <c r="C46" s="1">
        <v>23.506666670000001</v>
      </c>
      <c r="D46" s="1">
        <v>23.506666670000001</v>
      </c>
      <c r="E46" s="1">
        <v>23.58</v>
      </c>
      <c r="F46" s="1">
        <v>23.526666670000001</v>
      </c>
      <c r="G46" s="1">
        <v>23.526666670000001</v>
      </c>
      <c r="H46" s="1">
        <v>0.02</v>
      </c>
      <c r="I46" s="1">
        <f>POWER(2,-H46)</f>
        <v>0.9862327044933592</v>
      </c>
      <c r="K46" s="18"/>
    </row>
    <row r="47" spans="1:17" x14ac:dyDescent="0.25">
      <c r="A47" s="1"/>
      <c r="B47" s="1">
        <v>23.66</v>
      </c>
      <c r="C47" s="1"/>
      <c r="D47" s="1"/>
      <c r="E47" s="1">
        <v>23.65</v>
      </c>
      <c r="F47" s="1"/>
      <c r="G47" s="1"/>
      <c r="H47" s="1"/>
      <c r="I47" s="1"/>
      <c r="K47" s="3"/>
      <c r="L47" s="3" t="s">
        <v>50</v>
      </c>
      <c r="M47" s="3" t="s">
        <v>51</v>
      </c>
      <c r="N47" s="3" t="s">
        <v>52</v>
      </c>
      <c r="O47" s="3"/>
      <c r="P47" s="1"/>
      <c r="Q47" s="1"/>
    </row>
    <row r="48" spans="1:17" x14ac:dyDescent="0.25">
      <c r="A48" s="1"/>
      <c r="B48" s="1">
        <v>23.34</v>
      </c>
      <c r="C48" s="1"/>
      <c r="D48" s="1"/>
      <c r="E48" s="1">
        <v>23.35</v>
      </c>
      <c r="F48" s="1"/>
      <c r="G48" s="1"/>
      <c r="H48" s="1"/>
      <c r="I48" s="1"/>
      <c r="K48" s="3"/>
      <c r="L48" s="3" t="s">
        <v>88</v>
      </c>
      <c r="M48" s="3" t="s">
        <v>89</v>
      </c>
      <c r="N48" s="3" t="s">
        <v>90</v>
      </c>
      <c r="O48" s="1" t="s">
        <v>56</v>
      </c>
      <c r="P48" s="45" t="s">
        <v>92</v>
      </c>
      <c r="Q48" s="45"/>
    </row>
    <row r="49" spans="1:17" x14ac:dyDescent="0.25">
      <c r="A49" s="1" t="s">
        <v>86</v>
      </c>
      <c r="B49" s="1">
        <v>25.04</v>
      </c>
      <c r="C49" s="1">
        <v>24.91333333</v>
      </c>
      <c r="D49" s="1">
        <v>24.91333333</v>
      </c>
      <c r="E49" s="1">
        <v>24.59</v>
      </c>
      <c r="F49" s="1">
        <v>24.75</v>
      </c>
      <c r="G49" s="1">
        <v>24.75</v>
      </c>
      <c r="H49" s="1">
        <v>-0.163333333</v>
      </c>
      <c r="I49" s="1">
        <f>POWER(2,-H49)</f>
        <v>1.1198716037880139</v>
      </c>
      <c r="K49" s="3" t="s">
        <v>80</v>
      </c>
      <c r="L49" s="3">
        <v>-1.276666667</v>
      </c>
      <c r="M49" s="3">
        <v>-0.21533333319999998</v>
      </c>
      <c r="N49" s="3">
        <v>-1.0613333337999999</v>
      </c>
      <c r="O49" s="3">
        <v>2.0868592989165378</v>
      </c>
      <c r="P49" s="5">
        <v>1.6134980014542102</v>
      </c>
      <c r="Q49" s="5">
        <v>0.40995525118308268</v>
      </c>
    </row>
    <row r="50" spans="1:17" x14ac:dyDescent="0.25">
      <c r="A50" s="1"/>
      <c r="B50" s="1">
        <v>24.8</v>
      </c>
      <c r="C50" s="1"/>
      <c r="D50" s="1"/>
      <c r="E50" s="1">
        <v>24.92</v>
      </c>
      <c r="F50" s="1"/>
      <c r="G50" s="1"/>
      <c r="H50" s="1"/>
      <c r="I50" s="1"/>
      <c r="K50" s="3" t="s">
        <v>81</v>
      </c>
      <c r="L50" s="3">
        <v>-0.68000000299999996</v>
      </c>
      <c r="M50" s="3">
        <v>-0.21533333319999998</v>
      </c>
      <c r="N50" s="3">
        <v>-0.46466666979999999</v>
      </c>
      <c r="O50" s="3">
        <v>1.379998472206897</v>
      </c>
      <c r="P50" s="1"/>
      <c r="Q50" s="1"/>
    </row>
    <row r="51" spans="1:17" x14ac:dyDescent="0.25">
      <c r="A51" s="1"/>
      <c r="B51" s="1">
        <v>24.9</v>
      </c>
      <c r="C51" s="1"/>
      <c r="D51" s="1"/>
      <c r="E51" s="1">
        <v>24.74</v>
      </c>
      <c r="F51" s="1"/>
      <c r="G51" s="1"/>
      <c r="H51" s="1"/>
      <c r="I51" s="1"/>
      <c r="K51" s="3" t="s">
        <v>82</v>
      </c>
      <c r="L51" s="3">
        <v>-0.67333333299999998</v>
      </c>
      <c r="M51" s="3">
        <v>-0.21533333319999998</v>
      </c>
      <c r="N51" s="3">
        <v>-0.4579999998</v>
      </c>
      <c r="O51" s="3">
        <v>1.373636233239196</v>
      </c>
      <c r="P51" s="1"/>
      <c r="Q51" s="1"/>
    </row>
    <row r="52" spans="1:17" x14ac:dyDescent="0.25">
      <c r="A52" s="1" t="s">
        <v>87</v>
      </c>
      <c r="B52" s="1">
        <v>24.99</v>
      </c>
      <c r="C52" s="1">
        <v>24.77</v>
      </c>
      <c r="D52" s="1">
        <v>24.77</v>
      </c>
      <c r="E52" s="1">
        <v>25.15</v>
      </c>
      <c r="F52" s="1">
        <v>25.396666669999998</v>
      </c>
      <c r="G52" s="1">
        <v>25.396666669999998</v>
      </c>
      <c r="H52" s="1">
        <v>0.62666666699999996</v>
      </c>
      <c r="I52" s="1">
        <f>POWER(2,-H52)</f>
        <v>0.64767112579632968</v>
      </c>
      <c r="K52" s="18"/>
      <c r="L52" s="18"/>
    </row>
    <row r="53" spans="1:17" x14ac:dyDescent="0.25">
      <c r="A53" s="1"/>
      <c r="B53" s="1">
        <v>24.61</v>
      </c>
      <c r="C53" s="1"/>
      <c r="D53" s="1"/>
      <c r="E53" s="1">
        <v>25.43</v>
      </c>
      <c r="F53" s="1"/>
      <c r="G53" s="1"/>
      <c r="H53" s="1"/>
      <c r="I53" s="1"/>
    </row>
    <row r="54" spans="1:17" x14ac:dyDescent="0.25">
      <c r="A54" s="1"/>
      <c r="B54" s="1">
        <v>24.71</v>
      </c>
      <c r="C54" s="1"/>
      <c r="D54" s="1"/>
      <c r="E54" s="1">
        <v>25.61</v>
      </c>
      <c r="F54" s="1"/>
      <c r="G54" s="1"/>
      <c r="H54" s="1"/>
      <c r="I54" s="1"/>
    </row>
    <row r="55" spans="1:17" x14ac:dyDescent="0.25">
      <c r="A55" s="1" t="s">
        <v>95</v>
      </c>
      <c r="B55" s="1">
        <v>26.77</v>
      </c>
      <c r="C55" s="1">
        <v>26.77</v>
      </c>
      <c r="D55" s="1">
        <v>26.77</v>
      </c>
      <c r="E55" s="1">
        <v>25.43</v>
      </c>
      <c r="F55" s="1">
        <v>25.493333329999999</v>
      </c>
      <c r="G55" s="1">
        <v>25.493333329999999</v>
      </c>
      <c r="H55" s="1">
        <v>-1.276666667</v>
      </c>
      <c r="I55" s="1">
        <f>POWER(2,-H55)</f>
        <v>2.4227854744399258</v>
      </c>
    </row>
    <row r="56" spans="1:17" x14ac:dyDescent="0.25">
      <c r="A56" s="1"/>
      <c r="B56" s="1">
        <v>26.75</v>
      </c>
      <c r="C56" s="1"/>
      <c r="D56" s="1"/>
      <c r="E56" s="1">
        <v>25.24</v>
      </c>
      <c r="F56" s="1"/>
      <c r="G56" s="1"/>
      <c r="H56" s="1"/>
      <c r="I56" s="1"/>
    </row>
    <row r="57" spans="1:17" x14ac:dyDescent="0.25">
      <c r="A57" s="1"/>
      <c r="B57" s="1">
        <v>26.79</v>
      </c>
      <c r="C57" s="1"/>
      <c r="D57" s="1"/>
      <c r="E57" s="1">
        <v>25.81</v>
      </c>
      <c r="F57" s="1"/>
      <c r="G57" s="1"/>
      <c r="H57" s="1"/>
      <c r="I57" s="1"/>
    </row>
    <row r="58" spans="1:17" x14ac:dyDescent="0.25">
      <c r="A58" s="1" t="s">
        <v>96</v>
      </c>
      <c r="B58" s="1">
        <v>23.87</v>
      </c>
      <c r="C58" s="1">
        <v>24.206666670000001</v>
      </c>
      <c r="D58" s="1">
        <v>24.206666670000001</v>
      </c>
      <c r="E58" s="1">
        <v>23.53</v>
      </c>
      <c r="F58" s="1">
        <v>23.526666670000001</v>
      </c>
      <c r="G58" s="1">
        <v>23.526666670000001</v>
      </c>
      <c r="H58" s="1">
        <v>-0.68000000299999996</v>
      </c>
      <c r="I58" s="1">
        <f>POWER(2,-H58)</f>
        <v>1.6021397585107999</v>
      </c>
    </row>
    <row r="59" spans="1:17" x14ac:dyDescent="0.25">
      <c r="A59" s="1"/>
      <c r="B59" s="1">
        <v>24.25</v>
      </c>
      <c r="C59" s="1"/>
      <c r="D59" s="1"/>
      <c r="E59" s="1">
        <v>23.25</v>
      </c>
      <c r="F59" s="1"/>
      <c r="G59" s="1"/>
      <c r="H59" s="1"/>
      <c r="I59" s="1"/>
    </row>
    <row r="60" spans="1:17" x14ac:dyDescent="0.25">
      <c r="A60" s="1"/>
      <c r="B60" s="1">
        <v>24.5</v>
      </c>
      <c r="C60" s="1"/>
      <c r="D60" s="1"/>
      <c r="E60" s="1">
        <v>23.8</v>
      </c>
      <c r="F60" s="1"/>
      <c r="G60" s="1"/>
      <c r="H60" s="1"/>
      <c r="I60" s="1"/>
    </row>
    <row r="61" spans="1:17" x14ac:dyDescent="0.25">
      <c r="A61" s="1" t="s">
        <v>64</v>
      </c>
      <c r="B61" s="1">
        <v>21</v>
      </c>
      <c r="C61" s="1">
        <v>20.61333333</v>
      </c>
      <c r="D61" s="1">
        <v>20.61333333</v>
      </c>
      <c r="E61" s="1">
        <v>19.7</v>
      </c>
      <c r="F61" s="1">
        <v>19.940000000000001</v>
      </c>
      <c r="G61" s="1">
        <v>19.940000000000001</v>
      </c>
      <c r="H61" s="1">
        <v>-0.67333333299999998</v>
      </c>
      <c r="I61" s="1">
        <f>POWER(2,-H61)</f>
        <v>1.5947533764179276</v>
      </c>
    </row>
    <row r="62" spans="1:17" x14ac:dyDescent="0.25">
      <c r="A62" s="1"/>
      <c r="B62" s="1">
        <v>20.260000000000002</v>
      </c>
      <c r="C62" s="1"/>
      <c r="D62" s="1"/>
      <c r="E62" s="1">
        <v>19.91</v>
      </c>
      <c r="F62" s="1"/>
      <c r="G62" s="1"/>
      <c r="H62" s="1"/>
      <c r="I62" s="1"/>
    </row>
    <row r="63" spans="1:17" x14ac:dyDescent="0.25">
      <c r="A63" s="1"/>
      <c r="B63" s="1">
        <v>20.58</v>
      </c>
      <c r="C63" s="1"/>
      <c r="D63" s="1"/>
      <c r="E63" s="1">
        <v>20.21</v>
      </c>
      <c r="F63" s="1"/>
      <c r="G63" s="1"/>
      <c r="H63" s="1"/>
      <c r="I63" s="1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17" x14ac:dyDescent="0.25">
      <c r="A65" s="1" t="s">
        <v>97</v>
      </c>
      <c r="B65" s="1">
        <v>23.85</v>
      </c>
      <c r="C65" s="1">
        <v>24.22666667</v>
      </c>
      <c r="D65" s="1">
        <v>24.22666667</v>
      </c>
      <c r="E65" s="1">
        <v>20.36</v>
      </c>
      <c r="F65" s="1">
        <v>20.56666667</v>
      </c>
      <c r="G65" s="1">
        <v>20.56666667</v>
      </c>
      <c r="H65" s="1">
        <v>-3.6600000029999999</v>
      </c>
      <c r="I65" s="1">
        <f>POWER(2,-H65)</f>
        <v>12.640661016099546</v>
      </c>
    </row>
    <row r="66" spans="1:17" x14ac:dyDescent="0.25">
      <c r="A66" s="1"/>
      <c r="B66" s="1">
        <v>24.47</v>
      </c>
      <c r="C66" s="1"/>
      <c r="D66" s="1"/>
      <c r="E66" s="1">
        <v>20.8</v>
      </c>
      <c r="F66" s="1"/>
      <c r="G66" s="1"/>
      <c r="H66" s="1"/>
      <c r="I66" s="1"/>
      <c r="K66" s="18"/>
      <c r="L66" s="18"/>
      <c r="M66" s="18"/>
      <c r="N66" s="18"/>
      <c r="O66" s="18"/>
      <c r="P66" s="18"/>
      <c r="Q66" s="18"/>
    </row>
    <row r="67" spans="1:17" x14ac:dyDescent="0.25">
      <c r="A67" s="1"/>
      <c r="B67" s="1">
        <v>24.36</v>
      </c>
      <c r="C67" s="1"/>
      <c r="D67" s="1"/>
      <c r="E67" s="1">
        <v>20.54</v>
      </c>
      <c r="F67" s="1"/>
      <c r="G67" s="1"/>
      <c r="H67" s="1"/>
      <c r="I67" s="1"/>
      <c r="K67" s="3"/>
      <c r="L67" s="3" t="s">
        <v>50</v>
      </c>
      <c r="M67" s="3" t="s">
        <v>51</v>
      </c>
      <c r="N67" s="3" t="s">
        <v>52</v>
      </c>
      <c r="O67" s="3"/>
      <c r="P67" s="3"/>
      <c r="Q67" s="3"/>
    </row>
    <row r="68" spans="1:17" x14ac:dyDescent="0.25">
      <c r="A68" s="1" t="s">
        <v>98</v>
      </c>
      <c r="B68" s="1">
        <v>24.13</v>
      </c>
      <c r="C68" s="1">
        <v>24.5</v>
      </c>
      <c r="D68" s="1">
        <v>24.5</v>
      </c>
      <c r="E68" s="1">
        <v>20.29</v>
      </c>
      <c r="F68" s="1">
        <v>20.596666670000001</v>
      </c>
      <c r="G68" s="1">
        <v>20.596666670000001</v>
      </c>
      <c r="H68" s="1">
        <v>-3.903333333</v>
      </c>
      <c r="I68" s="1">
        <f>POWER(2,-H68)</f>
        <v>14.963059962147895</v>
      </c>
      <c r="K68" s="3"/>
      <c r="L68" s="3" t="s">
        <v>88</v>
      </c>
      <c r="M68" s="3" t="s">
        <v>89</v>
      </c>
      <c r="N68" s="3" t="s">
        <v>90</v>
      </c>
      <c r="O68" s="1" t="s">
        <v>56</v>
      </c>
      <c r="P68" s="45" t="s">
        <v>92</v>
      </c>
      <c r="Q68" s="45"/>
    </row>
    <row r="69" spans="1:17" x14ac:dyDescent="0.25">
      <c r="A69" s="1"/>
      <c r="B69" s="1">
        <v>24.5</v>
      </c>
      <c r="C69" s="1"/>
      <c r="D69" s="1"/>
      <c r="E69" s="1">
        <v>20.67</v>
      </c>
      <c r="F69" s="1"/>
      <c r="G69" s="1"/>
      <c r="H69" s="1"/>
      <c r="I69" s="1"/>
      <c r="K69" s="3" t="s">
        <v>80</v>
      </c>
      <c r="L69" s="3">
        <v>-2.5900000030000001</v>
      </c>
      <c r="M69" s="3">
        <v>-3.4588888896666661</v>
      </c>
      <c r="N69" s="3">
        <v>0.86888888666666597</v>
      </c>
      <c r="O69" s="3">
        <v>0.54756840633813342</v>
      </c>
      <c r="P69" s="5">
        <v>0.61952860026814749</v>
      </c>
      <c r="Q69" s="5">
        <v>0.10176708220682418</v>
      </c>
    </row>
    <row r="70" spans="1:17" x14ac:dyDescent="0.25">
      <c r="A70" s="1"/>
      <c r="B70" s="1">
        <v>24.87</v>
      </c>
      <c r="C70" s="1"/>
      <c r="D70" s="1"/>
      <c r="E70" s="1">
        <v>20.83</v>
      </c>
      <c r="F70" s="1"/>
      <c r="G70" s="1"/>
      <c r="H70" s="1"/>
      <c r="I70" s="1"/>
      <c r="K70" s="3" t="s">
        <v>81</v>
      </c>
      <c r="L70" s="1">
        <v>-3.8733333299999999</v>
      </c>
      <c r="M70" s="1">
        <v>-3.4588888896666661</v>
      </c>
      <c r="N70" s="1">
        <v>-0.41444444033333383</v>
      </c>
      <c r="O70" s="1">
        <v>1.3327853431261911</v>
      </c>
      <c r="P70" s="1"/>
      <c r="Q70" s="3"/>
    </row>
    <row r="71" spans="1:17" x14ac:dyDescent="0.25">
      <c r="A71" s="1" t="s">
        <v>99</v>
      </c>
      <c r="B71" s="1">
        <v>25.65</v>
      </c>
      <c r="C71" s="1"/>
      <c r="D71" s="1"/>
      <c r="E71" s="1">
        <v>23.45</v>
      </c>
      <c r="F71" s="1"/>
      <c r="G71" s="1"/>
      <c r="H71" s="1"/>
      <c r="I71" s="1"/>
      <c r="K71" s="3" t="s">
        <v>82</v>
      </c>
      <c r="L71" s="3">
        <v>-2.9266666670000001</v>
      </c>
      <c r="M71" s="3">
        <v>-3.4588888896666661</v>
      </c>
      <c r="N71" s="3">
        <v>0.53222222266666597</v>
      </c>
      <c r="O71" s="3">
        <v>0.69148879419816156</v>
      </c>
      <c r="P71" s="1"/>
      <c r="Q71" s="1"/>
    </row>
    <row r="72" spans="1:17" x14ac:dyDescent="0.25">
      <c r="A72" s="1"/>
      <c r="B72" s="1">
        <v>27.25</v>
      </c>
      <c r="C72" s="1"/>
      <c r="D72" s="1"/>
      <c r="E72" s="1">
        <v>24.15</v>
      </c>
      <c r="F72" s="1"/>
      <c r="G72" s="1"/>
      <c r="H72" s="1"/>
      <c r="I72" s="1"/>
    </row>
    <row r="73" spans="1:17" x14ac:dyDescent="0.25">
      <c r="A73" s="1"/>
      <c r="B73" s="1">
        <v>26.89</v>
      </c>
      <c r="C73" s="1">
        <v>26.596666670000001</v>
      </c>
      <c r="D73" s="1">
        <v>26.596666670000001</v>
      </c>
      <c r="E73" s="1">
        <v>23.75</v>
      </c>
      <c r="F73" s="1">
        <v>23.783333330000001</v>
      </c>
      <c r="G73" s="1">
        <v>23.783333330000001</v>
      </c>
      <c r="H73" s="1">
        <v>-2.8133333330000001</v>
      </c>
      <c r="I73" s="1">
        <f>POWER(2,-H73)</f>
        <v>7.0290676161456505</v>
      </c>
    </row>
    <row r="74" spans="1:17" x14ac:dyDescent="0.25">
      <c r="A74" s="1" t="s">
        <v>100</v>
      </c>
      <c r="B74" s="1">
        <v>21.94</v>
      </c>
      <c r="C74" s="1">
        <v>22.146666669999998</v>
      </c>
      <c r="D74" s="1">
        <v>22.146666669999998</v>
      </c>
      <c r="E74" s="1">
        <v>19.71</v>
      </c>
      <c r="F74" s="1">
        <v>19.556666669999998</v>
      </c>
      <c r="G74" s="1">
        <v>19.556666669999998</v>
      </c>
      <c r="H74" s="1">
        <v>-2.5900000030000001</v>
      </c>
      <c r="I74" s="1">
        <f>POWER(2,-H74)</f>
        <v>6.0209870021645591</v>
      </c>
    </row>
    <row r="75" spans="1:17" x14ac:dyDescent="0.25">
      <c r="A75" s="1"/>
      <c r="B75" s="1">
        <v>22.21</v>
      </c>
      <c r="C75" s="1"/>
      <c r="D75" s="1"/>
      <c r="E75" s="1">
        <v>19.850000000000001</v>
      </c>
      <c r="F75" s="1"/>
      <c r="G75" s="1"/>
      <c r="H75" s="1"/>
      <c r="I75" s="1"/>
    </row>
    <row r="76" spans="1:17" x14ac:dyDescent="0.25">
      <c r="A76" s="1"/>
      <c r="B76" s="1">
        <v>22.29</v>
      </c>
      <c r="C76" s="1"/>
      <c r="D76" s="1"/>
      <c r="E76" s="1">
        <v>19.11</v>
      </c>
      <c r="F76" s="1"/>
      <c r="G76" s="1"/>
      <c r="H76" s="1"/>
      <c r="I76" s="1"/>
    </row>
    <row r="77" spans="1:17" x14ac:dyDescent="0.25">
      <c r="A77" s="1" t="s">
        <v>101</v>
      </c>
      <c r="B77" s="1">
        <v>24.21</v>
      </c>
      <c r="C77" s="1">
        <v>24.643333330000001</v>
      </c>
      <c r="D77" s="1">
        <v>24.643333330000001</v>
      </c>
      <c r="E77" s="1">
        <v>20.8</v>
      </c>
      <c r="F77" s="1">
        <v>20.77</v>
      </c>
      <c r="G77" s="1">
        <v>20.77</v>
      </c>
      <c r="H77" s="1">
        <v>-3.8733333299999999</v>
      </c>
      <c r="I77" s="1">
        <f>POWER(2,-H77)</f>
        <v>14.655124610463449</v>
      </c>
    </row>
    <row r="78" spans="1:17" x14ac:dyDescent="0.25">
      <c r="A78" s="1"/>
      <c r="B78" s="1">
        <v>24.66</v>
      </c>
      <c r="C78" s="1"/>
      <c r="D78" s="1"/>
      <c r="E78" s="1">
        <v>21.35</v>
      </c>
      <c r="F78" s="1"/>
      <c r="G78" s="1"/>
      <c r="H78" s="1"/>
      <c r="I78" s="1"/>
    </row>
    <row r="79" spans="1:17" x14ac:dyDescent="0.25">
      <c r="A79" s="1"/>
      <c r="B79" s="1">
        <v>25.06</v>
      </c>
      <c r="C79" s="1"/>
      <c r="D79" s="1"/>
      <c r="E79" s="1">
        <v>20.16</v>
      </c>
      <c r="F79" s="1"/>
      <c r="G79" s="1"/>
      <c r="H79" s="1"/>
      <c r="I79" s="1"/>
    </row>
    <row r="80" spans="1:17" x14ac:dyDescent="0.25">
      <c r="A80" s="1" t="s">
        <v>74</v>
      </c>
      <c r="B80" s="1">
        <v>26.34</v>
      </c>
      <c r="C80" s="1"/>
      <c r="D80" s="1"/>
      <c r="E80" s="1">
        <v>23.15</v>
      </c>
      <c r="F80" s="1"/>
      <c r="G80" s="1"/>
      <c r="H80" s="1"/>
      <c r="I80" s="1"/>
    </row>
    <row r="81" spans="1:17" x14ac:dyDescent="0.25">
      <c r="A81" s="1"/>
      <c r="B81" s="1">
        <v>26.56</v>
      </c>
      <c r="C81" s="1"/>
      <c r="D81" s="1"/>
      <c r="E81" s="1">
        <v>22.98</v>
      </c>
      <c r="F81" s="1"/>
      <c r="G81" s="1"/>
      <c r="H81" s="1"/>
      <c r="I81" s="1"/>
    </row>
    <row r="82" spans="1:17" x14ac:dyDescent="0.25">
      <c r="A82" s="1"/>
      <c r="B82" s="1">
        <v>25.87</v>
      </c>
      <c r="C82" s="1">
        <v>26.256666670000001</v>
      </c>
      <c r="D82" s="1">
        <v>26.256666670000001</v>
      </c>
      <c r="E82" s="1">
        <v>23.86</v>
      </c>
      <c r="F82" s="1">
        <v>23.33</v>
      </c>
      <c r="G82" s="1">
        <v>23.33</v>
      </c>
      <c r="H82" s="1">
        <v>-2.9266666670000001</v>
      </c>
      <c r="I82" s="1">
        <f>POWER(2,-H82)</f>
        <v>7.6035158234432005</v>
      </c>
    </row>
    <row r="86" spans="1:17" x14ac:dyDescent="0.25">
      <c r="A86" s="39" t="s">
        <v>102</v>
      </c>
      <c r="B86" s="39"/>
      <c r="C86" s="39"/>
      <c r="D86" s="39"/>
      <c r="E86" s="39"/>
      <c r="F86" s="39"/>
      <c r="G86" s="39"/>
      <c r="H86" s="39"/>
      <c r="I86" s="39"/>
    </row>
    <row r="87" spans="1:17" x14ac:dyDescent="0.25">
      <c r="A87" s="1" t="s">
        <v>85</v>
      </c>
      <c r="B87" s="1">
        <v>22.48</v>
      </c>
      <c r="C87" s="1">
        <v>22.63</v>
      </c>
      <c r="D87" s="1">
        <v>22.63</v>
      </c>
      <c r="E87" s="1">
        <v>1</v>
      </c>
      <c r="F87" s="1" t="s">
        <v>45</v>
      </c>
      <c r="G87" s="1">
        <v>21.33</v>
      </c>
      <c r="H87" s="1">
        <f>AVERAGE(G87,G88,G89)</f>
        <v>21.92</v>
      </c>
      <c r="I87" s="1">
        <v>21.92</v>
      </c>
      <c r="K87" s="1"/>
      <c r="L87" s="1" t="s">
        <v>50</v>
      </c>
      <c r="M87" s="1" t="s">
        <v>51</v>
      </c>
      <c r="N87" s="1" t="s">
        <v>52</v>
      </c>
      <c r="O87" s="1"/>
      <c r="P87" s="1"/>
      <c r="Q87" s="1"/>
    </row>
    <row r="88" spans="1:17" x14ac:dyDescent="0.25">
      <c r="A88" s="1"/>
      <c r="B88" s="1">
        <v>22.71</v>
      </c>
      <c r="C88" s="1"/>
      <c r="D88" s="1"/>
      <c r="E88" s="1">
        <v>2</v>
      </c>
      <c r="F88" s="1"/>
      <c r="G88" s="1">
        <v>21.87</v>
      </c>
      <c r="H88" s="1"/>
      <c r="I88" s="1"/>
      <c r="K88" s="1"/>
      <c r="L88" s="1" t="s">
        <v>76</v>
      </c>
      <c r="M88" s="1" t="s">
        <v>77</v>
      </c>
      <c r="N88" s="1" t="s">
        <v>55</v>
      </c>
      <c r="O88" s="1" t="s">
        <v>56</v>
      </c>
      <c r="P88" s="40" t="s">
        <v>92</v>
      </c>
      <c r="Q88" s="40"/>
    </row>
    <row r="89" spans="1:17" x14ac:dyDescent="0.25">
      <c r="A89" s="1"/>
      <c r="B89" s="1">
        <v>22.7</v>
      </c>
      <c r="C89" s="1"/>
      <c r="D89" s="1"/>
      <c r="E89" s="1">
        <v>3</v>
      </c>
      <c r="F89" s="1"/>
      <c r="G89" s="1">
        <v>22.56</v>
      </c>
      <c r="H89" s="1"/>
      <c r="I89" s="1"/>
      <c r="K89" s="1" t="s">
        <v>80</v>
      </c>
      <c r="L89" s="1">
        <v>1.1300000033333326</v>
      </c>
      <c r="M89" s="1">
        <v>-0.59400000066666725</v>
      </c>
      <c r="N89" s="1">
        <f>L89-M89</f>
        <v>1.7240000039999999</v>
      </c>
      <c r="O89" s="1">
        <f>POWER(2,-N89)</f>
        <v>0.30270827014835294</v>
      </c>
      <c r="P89" s="7">
        <v>0.34497949580634729</v>
      </c>
      <c r="Q89" s="7">
        <v>4.2911402522995773E-2</v>
      </c>
    </row>
    <row r="90" spans="1:17" x14ac:dyDescent="0.25">
      <c r="A90" s="1" t="s">
        <v>86</v>
      </c>
      <c r="B90" s="1">
        <v>23.52</v>
      </c>
      <c r="C90" s="1">
        <v>23.506666670000001</v>
      </c>
      <c r="D90" s="1">
        <v>23.506666670000001</v>
      </c>
      <c r="E90" s="1">
        <v>7</v>
      </c>
      <c r="F90" s="1" t="s">
        <v>46</v>
      </c>
      <c r="G90" s="1">
        <v>21.1</v>
      </c>
      <c r="H90" s="1">
        <f>AVERAGE(G90,G91,G92)</f>
        <v>21.583333333333332</v>
      </c>
      <c r="I90" s="1">
        <v>21.583333333333332</v>
      </c>
      <c r="K90" s="1" t="s">
        <v>81</v>
      </c>
      <c r="L90" s="1">
        <v>0.77000000000000313</v>
      </c>
      <c r="M90" s="1">
        <v>-0.59400000066666725</v>
      </c>
      <c r="N90" s="1">
        <f>L90-M90</f>
        <v>1.3640000006666704</v>
      </c>
      <c r="O90" s="1">
        <f>POWER(2,-N90)</f>
        <v>0.38850363421249701</v>
      </c>
      <c r="P90" s="1"/>
      <c r="Q90" s="1"/>
    </row>
    <row r="91" spans="1:17" x14ac:dyDescent="0.25">
      <c r="A91" s="1"/>
      <c r="B91" s="1">
        <v>23.66</v>
      </c>
      <c r="C91" s="1"/>
      <c r="D91" s="1"/>
      <c r="E91" s="1">
        <v>8</v>
      </c>
      <c r="F91" s="1"/>
      <c r="G91" s="1">
        <v>21.34</v>
      </c>
      <c r="H91" s="1"/>
      <c r="I91" s="1"/>
      <c r="K91" s="1" t="s">
        <v>82</v>
      </c>
      <c r="L91" s="1">
        <v>0.94666666333333538</v>
      </c>
      <c r="M91" s="1">
        <v>-0.59400000066666725</v>
      </c>
      <c r="N91" s="1">
        <f>L91-M91</f>
        <v>1.5406666640000026</v>
      </c>
      <c r="O91" s="1">
        <f>POWER(2,-N91)</f>
        <v>0.34372658305819181</v>
      </c>
      <c r="P91" s="1"/>
      <c r="Q91" s="1"/>
    </row>
    <row r="92" spans="1:17" x14ac:dyDescent="0.25">
      <c r="A92" s="1"/>
      <c r="B92" s="1">
        <v>23.34</v>
      </c>
      <c r="C92" s="1"/>
      <c r="D92" s="1"/>
      <c r="E92" s="1">
        <v>9</v>
      </c>
      <c r="F92" s="1"/>
      <c r="G92" s="1">
        <v>22.31</v>
      </c>
      <c r="H92" s="1"/>
      <c r="I92" s="1"/>
    </row>
    <row r="93" spans="1:17" x14ac:dyDescent="0.25">
      <c r="A93" s="1" t="s">
        <v>87</v>
      </c>
      <c r="B93" s="1">
        <v>25.04</v>
      </c>
      <c r="C93" s="1">
        <v>24.91333333</v>
      </c>
      <c r="D93" s="1">
        <v>24.91333333</v>
      </c>
      <c r="E93" s="1">
        <v>10</v>
      </c>
      <c r="F93" s="1" t="s">
        <v>83</v>
      </c>
      <c r="G93" s="1">
        <v>25.15</v>
      </c>
      <c r="H93" s="1">
        <f>AVERAGE(G93,G94,G95)</f>
        <v>25.333333333333332</v>
      </c>
      <c r="I93" s="1">
        <v>25.333333333333332</v>
      </c>
    </row>
    <row r="94" spans="1:17" x14ac:dyDescent="0.25">
      <c r="A94" s="1"/>
      <c r="B94" s="1">
        <v>24.8</v>
      </c>
      <c r="C94" s="1"/>
      <c r="D94" s="1"/>
      <c r="E94" s="1">
        <v>11</v>
      </c>
      <c r="F94" s="1"/>
      <c r="G94" s="1">
        <v>25.06</v>
      </c>
      <c r="H94" s="1"/>
      <c r="I94" s="1"/>
    </row>
    <row r="95" spans="1:17" x14ac:dyDescent="0.25">
      <c r="A95" s="1"/>
      <c r="B95" s="1">
        <v>24.9</v>
      </c>
      <c r="C95" s="1"/>
      <c r="D95" s="1"/>
      <c r="E95" s="1">
        <v>12</v>
      </c>
      <c r="F95" s="1"/>
      <c r="G95" s="1">
        <v>25.79</v>
      </c>
      <c r="H95" s="1"/>
      <c r="I95" s="1"/>
    </row>
    <row r="96" spans="1:17" x14ac:dyDescent="0.25">
      <c r="A96" s="1" t="s">
        <v>95</v>
      </c>
      <c r="B96" s="1">
        <v>25.18</v>
      </c>
      <c r="C96" s="1">
        <v>24.93333333</v>
      </c>
      <c r="D96" s="1">
        <v>24.93333333</v>
      </c>
      <c r="E96" s="1">
        <v>16</v>
      </c>
      <c r="F96" s="1" t="s">
        <v>47</v>
      </c>
      <c r="G96" s="1">
        <v>26.17</v>
      </c>
      <c r="H96" s="1">
        <f>AVERAGE(G96,G97,G98)</f>
        <v>26.063333333333333</v>
      </c>
      <c r="I96" s="1">
        <v>26.063333333333333</v>
      </c>
    </row>
    <row r="97" spans="1:17" x14ac:dyDescent="0.25">
      <c r="A97" s="1"/>
      <c r="B97" s="1">
        <v>24.66</v>
      </c>
      <c r="C97" s="1"/>
      <c r="D97" s="1"/>
      <c r="E97" s="1">
        <v>17</v>
      </c>
      <c r="F97" s="1"/>
      <c r="G97" s="1">
        <v>25.91</v>
      </c>
      <c r="H97" s="1"/>
      <c r="I97" s="1"/>
    </row>
    <row r="98" spans="1:17" x14ac:dyDescent="0.25">
      <c r="A98" s="1"/>
      <c r="B98" s="1">
        <v>24.96</v>
      </c>
      <c r="C98" s="1"/>
      <c r="D98" s="1"/>
      <c r="E98" s="1">
        <v>18</v>
      </c>
      <c r="F98" s="1"/>
      <c r="G98" s="1">
        <v>26.11</v>
      </c>
      <c r="H98" s="1"/>
      <c r="I98" s="1"/>
    </row>
    <row r="99" spans="1:17" x14ac:dyDescent="0.25">
      <c r="A99" s="1" t="s">
        <v>96</v>
      </c>
      <c r="B99" s="1">
        <v>23.87</v>
      </c>
      <c r="C99" s="1">
        <v>24.206666670000001</v>
      </c>
      <c r="D99" s="1">
        <v>24.206666670000001</v>
      </c>
      <c r="E99" s="1">
        <v>25</v>
      </c>
      <c r="F99" s="1" t="s">
        <v>91</v>
      </c>
      <c r="G99" s="1">
        <v>24.88</v>
      </c>
      <c r="H99" s="1">
        <f>AVERAGE(G99,G100,G101)</f>
        <v>25.153333333333336</v>
      </c>
      <c r="I99" s="1">
        <v>25.153333333333336</v>
      </c>
    </row>
    <row r="100" spans="1:17" x14ac:dyDescent="0.25">
      <c r="A100" s="1"/>
      <c r="B100" s="1">
        <v>24.25</v>
      </c>
      <c r="C100" s="1"/>
      <c r="D100" s="1"/>
      <c r="E100" s="1">
        <v>26</v>
      </c>
      <c r="F100" s="1"/>
      <c r="G100" s="1">
        <v>24.91</v>
      </c>
      <c r="H100" s="1"/>
      <c r="I100" s="1"/>
    </row>
    <row r="101" spans="1:17" x14ac:dyDescent="0.25">
      <c r="A101" s="1"/>
      <c r="B101" s="1">
        <v>24.5</v>
      </c>
      <c r="C101" s="1"/>
      <c r="D101" s="1"/>
      <c r="E101" s="1">
        <v>27</v>
      </c>
      <c r="F101" s="1"/>
      <c r="G101" s="1">
        <v>25.67</v>
      </c>
      <c r="H101" s="1"/>
      <c r="I101" s="1"/>
    </row>
    <row r="102" spans="1:17" x14ac:dyDescent="0.25">
      <c r="A102" s="1" t="s">
        <v>64</v>
      </c>
      <c r="B102" s="1">
        <v>23.87</v>
      </c>
      <c r="C102" s="1">
        <v>24.206666670000001</v>
      </c>
      <c r="D102" s="1">
        <v>24.206666670000001</v>
      </c>
      <c r="E102" s="1">
        <v>25</v>
      </c>
      <c r="F102" s="1" t="s">
        <v>91</v>
      </c>
      <c r="G102" s="1">
        <v>24.88</v>
      </c>
      <c r="H102" s="1">
        <f>AVERAGE(G102,G103,G104)</f>
        <v>25.153333333333336</v>
      </c>
      <c r="I102" s="1">
        <v>25.153333333333336</v>
      </c>
    </row>
    <row r="103" spans="1:17" x14ac:dyDescent="0.25">
      <c r="A103" s="1"/>
      <c r="B103" s="1">
        <v>24.25</v>
      </c>
      <c r="C103" s="1"/>
      <c r="D103" s="1"/>
      <c r="E103" s="1">
        <v>26</v>
      </c>
      <c r="F103" s="1"/>
      <c r="G103" s="1">
        <v>24.91</v>
      </c>
      <c r="H103" s="1"/>
      <c r="I103" s="1"/>
    </row>
    <row r="104" spans="1:17" x14ac:dyDescent="0.25">
      <c r="A104" s="1"/>
      <c r="B104" s="1">
        <v>24.5</v>
      </c>
      <c r="C104" s="1"/>
      <c r="D104" s="1"/>
      <c r="E104" s="1">
        <v>27</v>
      </c>
      <c r="F104" s="1"/>
      <c r="G104" s="1">
        <v>25.67</v>
      </c>
      <c r="H104" s="1"/>
      <c r="I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17" x14ac:dyDescent="0.25">
      <c r="A106" s="3" t="s">
        <v>65</v>
      </c>
      <c r="B106" s="3">
        <v>23.85</v>
      </c>
      <c r="C106" s="3">
        <v>24.22666667</v>
      </c>
      <c r="D106" s="3">
        <v>22.215</v>
      </c>
      <c r="E106" s="3">
        <v>31</v>
      </c>
      <c r="F106" s="3" t="s">
        <v>57</v>
      </c>
      <c r="G106" s="3">
        <v>21.85</v>
      </c>
      <c r="H106" s="3">
        <v>22.376666666666669</v>
      </c>
      <c r="I106" s="3">
        <v>22.376666666666669</v>
      </c>
      <c r="K106" s="3"/>
      <c r="L106" s="3" t="s">
        <v>50</v>
      </c>
      <c r="M106" s="3" t="s">
        <v>51</v>
      </c>
      <c r="N106" s="3" t="s">
        <v>52</v>
      </c>
      <c r="O106" s="3"/>
      <c r="P106" s="1"/>
      <c r="Q106" s="1"/>
    </row>
    <row r="107" spans="1:17" x14ac:dyDescent="0.25">
      <c r="A107" s="3"/>
      <c r="B107" s="3">
        <v>24.47</v>
      </c>
      <c r="C107" s="3"/>
      <c r="D107" s="3"/>
      <c r="E107" s="3">
        <v>32</v>
      </c>
      <c r="F107" s="3"/>
      <c r="G107" s="3">
        <v>22.44</v>
      </c>
      <c r="H107" s="3"/>
      <c r="I107" s="3"/>
      <c r="K107" s="3"/>
      <c r="L107" s="3" t="s">
        <v>76</v>
      </c>
      <c r="M107" s="3" t="s">
        <v>77</v>
      </c>
      <c r="N107" s="3" t="s">
        <v>55</v>
      </c>
      <c r="O107" s="3" t="s">
        <v>103</v>
      </c>
      <c r="P107" s="40" t="s">
        <v>92</v>
      </c>
      <c r="Q107" s="40"/>
    </row>
    <row r="108" spans="1:17" x14ac:dyDescent="0.25">
      <c r="A108" s="3"/>
      <c r="B108" s="3">
        <v>24.36</v>
      </c>
      <c r="C108" s="3"/>
      <c r="D108" s="3"/>
      <c r="E108" s="3">
        <v>33</v>
      </c>
      <c r="F108" s="3"/>
      <c r="G108" s="3">
        <v>22.84</v>
      </c>
      <c r="H108" s="3"/>
      <c r="I108" s="3"/>
      <c r="K108" s="3" t="s">
        <v>78</v>
      </c>
      <c r="L108" s="3">
        <v>-5.1666669999995918E-2</v>
      </c>
      <c r="M108" s="3">
        <v>-0.47333333333333272</v>
      </c>
      <c r="N108" s="3">
        <v>0.4216666633333368</v>
      </c>
      <c r="O108" s="3">
        <v>0.74656166581869321</v>
      </c>
      <c r="P108" s="7">
        <v>0.79934805388317809</v>
      </c>
      <c r="Q108" s="7">
        <v>0.16033418968394655</v>
      </c>
    </row>
    <row r="109" spans="1:17" x14ac:dyDescent="0.25">
      <c r="A109" s="3" t="s">
        <v>66</v>
      </c>
      <c r="B109" s="3">
        <v>24.13</v>
      </c>
      <c r="C109" s="3">
        <v>24.5</v>
      </c>
      <c r="D109" s="3">
        <v>24.414999999999999</v>
      </c>
      <c r="E109" s="3">
        <v>34</v>
      </c>
      <c r="F109" s="3" t="s">
        <v>58</v>
      </c>
      <c r="G109" s="3">
        <v>23.71</v>
      </c>
      <c r="H109" s="3">
        <v>23.646666666666665</v>
      </c>
      <c r="I109" s="3">
        <v>23.646666666666665</v>
      </c>
      <c r="K109" s="3" t="s">
        <v>79</v>
      </c>
      <c r="L109" s="3">
        <v>0.10000000333333503</v>
      </c>
      <c r="M109" s="3">
        <v>-0.47333333333333272</v>
      </c>
      <c r="N109" s="3">
        <v>0.57333333666666775</v>
      </c>
      <c r="O109" s="3">
        <v>0.67206219824391478</v>
      </c>
      <c r="P109" s="1"/>
      <c r="Q109" s="1"/>
    </row>
    <row r="110" spans="1:17" x14ac:dyDescent="0.25">
      <c r="A110" s="3"/>
      <c r="B110" s="3">
        <v>24.5</v>
      </c>
      <c r="C110" s="3"/>
      <c r="D110" s="3"/>
      <c r="E110" s="3">
        <v>35</v>
      </c>
      <c r="F110" s="3"/>
      <c r="G110" s="3">
        <v>23.42</v>
      </c>
      <c r="H110" s="3"/>
      <c r="I110" s="3"/>
      <c r="K110" s="3"/>
      <c r="L110" s="3">
        <v>-0.44333333333333158</v>
      </c>
      <c r="M110" s="3">
        <v>-0.47333333333333272</v>
      </c>
      <c r="N110" s="3">
        <v>3.0000000000001137E-2</v>
      </c>
      <c r="O110" s="3">
        <v>0.97942029758692617</v>
      </c>
      <c r="P110" s="1"/>
      <c r="Q110" s="1"/>
    </row>
    <row r="111" spans="1:17" x14ac:dyDescent="0.25">
      <c r="A111" s="3"/>
      <c r="B111" s="3">
        <v>24.87</v>
      </c>
      <c r="C111" s="3"/>
      <c r="D111" s="3"/>
      <c r="E111" s="3">
        <v>36</v>
      </c>
      <c r="F111" s="3"/>
      <c r="G111" s="3">
        <v>23.81</v>
      </c>
      <c r="H111" s="3"/>
      <c r="I111" s="3"/>
    </row>
    <row r="112" spans="1:17" x14ac:dyDescent="0.25">
      <c r="A112" s="1" t="s">
        <v>68</v>
      </c>
      <c r="B112" s="1">
        <v>23.34</v>
      </c>
      <c r="C112" s="1"/>
      <c r="D112" s="1"/>
      <c r="E112" s="1"/>
      <c r="F112" s="1"/>
      <c r="G112" s="1">
        <v>22.45</v>
      </c>
      <c r="H112" s="1"/>
      <c r="I112" s="1"/>
    </row>
    <row r="113" spans="1:9" x14ac:dyDescent="0.25">
      <c r="A113" s="1"/>
      <c r="B113" s="1">
        <v>23.56</v>
      </c>
      <c r="C113" s="1"/>
      <c r="D113" s="1"/>
      <c r="E113" s="1"/>
      <c r="F113" s="1"/>
      <c r="G113" s="1">
        <v>21.65</v>
      </c>
      <c r="H113" s="1"/>
      <c r="I113" s="1"/>
    </row>
    <row r="114" spans="1:9" x14ac:dyDescent="0.25">
      <c r="A114" s="1"/>
      <c r="B114" s="1">
        <v>22.89</v>
      </c>
      <c r="C114" s="1"/>
      <c r="D114" s="1">
        <f>AVERAGE(B112:B114)</f>
        <v>23.263333333333332</v>
      </c>
      <c r="E114" s="1"/>
      <c r="F114" s="1"/>
      <c r="G114" s="1">
        <v>23.25</v>
      </c>
      <c r="H114" s="1">
        <f>AVERAGE(G112:G114)</f>
        <v>22.45</v>
      </c>
      <c r="I114" s="1"/>
    </row>
    <row r="115" spans="1:9" x14ac:dyDescent="0.25">
      <c r="A115" s="3" t="s">
        <v>100</v>
      </c>
      <c r="B115" s="3">
        <v>21.94</v>
      </c>
      <c r="C115" s="3">
        <v>22.146666669999998</v>
      </c>
      <c r="D115" s="3">
        <v>22.146666669999998</v>
      </c>
      <c r="E115" s="3">
        <v>37</v>
      </c>
      <c r="F115" s="3" t="s">
        <v>69</v>
      </c>
      <c r="G115" s="3">
        <v>19.84</v>
      </c>
      <c r="H115" s="3">
        <v>22.095000000000002</v>
      </c>
      <c r="I115" s="3">
        <v>22.095000000000002</v>
      </c>
    </row>
    <row r="116" spans="1:9" x14ac:dyDescent="0.25">
      <c r="A116" s="3"/>
      <c r="B116" s="3">
        <v>22.21</v>
      </c>
      <c r="C116" s="3"/>
      <c r="D116" s="3"/>
      <c r="E116" s="3">
        <v>38</v>
      </c>
      <c r="F116" s="3"/>
      <c r="G116" s="3">
        <v>20.6</v>
      </c>
      <c r="H116" s="3"/>
      <c r="I116" s="3"/>
    </row>
    <row r="117" spans="1:9" x14ac:dyDescent="0.25">
      <c r="A117" s="3"/>
      <c r="B117" s="3">
        <v>22.29</v>
      </c>
      <c r="C117" s="3"/>
      <c r="D117" s="3"/>
      <c r="E117" s="3">
        <v>39</v>
      </c>
      <c r="F117" s="3"/>
      <c r="G117" s="3">
        <v>20.55</v>
      </c>
      <c r="H117" s="3"/>
      <c r="I117" s="3"/>
    </row>
    <row r="118" spans="1:9" x14ac:dyDescent="0.25">
      <c r="A118" s="3" t="s">
        <v>101</v>
      </c>
      <c r="B118" s="3">
        <v>24.21</v>
      </c>
      <c r="C118" s="3">
        <v>24.643333330000001</v>
      </c>
      <c r="D118" s="3">
        <v>24.643333330000001</v>
      </c>
      <c r="E118" s="3">
        <v>40</v>
      </c>
      <c r="F118" s="3" t="s">
        <v>70</v>
      </c>
      <c r="G118" s="3">
        <v>25.35</v>
      </c>
      <c r="H118" s="3">
        <v>24.743333333333336</v>
      </c>
      <c r="I118" s="3">
        <v>24.743333333333336</v>
      </c>
    </row>
    <row r="119" spans="1:9" x14ac:dyDescent="0.25">
      <c r="A119" s="3"/>
      <c r="B119" s="3">
        <v>24.66</v>
      </c>
      <c r="C119" s="3"/>
      <c r="D119" s="3"/>
      <c r="E119" s="3">
        <v>41</v>
      </c>
      <c r="F119" s="3"/>
      <c r="G119" s="3">
        <v>24.01</v>
      </c>
      <c r="H119" s="3"/>
      <c r="I119" s="3"/>
    </row>
    <row r="120" spans="1:9" x14ac:dyDescent="0.25">
      <c r="A120" s="3"/>
      <c r="B120" s="3">
        <v>25.06</v>
      </c>
      <c r="C120" s="3"/>
      <c r="D120" s="3"/>
      <c r="E120" s="3">
        <v>42</v>
      </c>
      <c r="F120" s="3"/>
      <c r="G120" s="3">
        <v>24.87</v>
      </c>
      <c r="H120" s="3"/>
      <c r="I120" s="3"/>
    </row>
    <row r="121" spans="1:9" x14ac:dyDescent="0.25">
      <c r="A121" s="1" t="s">
        <v>74</v>
      </c>
      <c r="B121" s="1">
        <v>25.45</v>
      </c>
      <c r="C121" s="1"/>
      <c r="D121" s="1"/>
      <c r="E121" s="1"/>
      <c r="F121" s="1"/>
      <c r="G121" s="1">
        <v>25.25</v>
      </c>
      <c r="H121" s="1"/>
      <c r="I121" s="1"/>
    </row>
    <row r="122" spans="1:9" x14ac:dyDescent="0.25">
      <c r="A122" s="1"/>
      <c r="B122" s="1">
        <v>24.78</v>
      </c>
      <c r="C122" s="1"/>
      <c r="D122" s="1"/>
      <c r="E122" s="1"/>
      <c r="F122" s="1"/>
      <c r="G122" s="1">
        <v>24.56</v>
      </c>
      <c r="H122" s="1"/>
      <c r="I122" s="1"/>
    </row>
    <row r="123" spans="1:9" x14ac:dyDescent="0.25">
      <c r="A123" s="1"/>
      <c r="B123" s="1">
        <v>24.67</v>
      </c>
      <c r="C123" s="1"/>
      <c r="D123" s="1">
        <f>AVERAGE(B121:B123)</f>
        <v>24.966666666666669</v>
      </c>
      <c r="E123" s="1"/>
      <c r="F123" s="1"/>
      <c r="G123" s="1">
        <v>23.76</v>
      </c>
      <c r="H123" s="1">
        <f>AVERAGE(G121:G123)</f>
        <v>24.523333333333337</v>
      </c>
      <c r="I123" s="1"/>
    </row>
  </sheetData>
  <mergeCells count="9">
    <mergeCell ref="A86:I86"/>
    <mergeCell ref="P88:Q88"/>
    <mergeCell ref="P107:Q107"/>
    <mergeCell ref="P5:Q5"/>
    <mergeCell ref="A3:I3"/>
    <mergeCell ref="P25:Q25"/>
    <mergeCell ref="A45:I45"/>
    <mergeCell ref="P48:Q48"/>
    <mergeCell ref="P68:Q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ADF6-8EBF-4664-BE7D-9AF0DF729112}">
  <dimension ref="A3:I18"/>
  <sheetViews>
    <sheetView workbookViewId="0">
      <selection activeCell="I4" sqref="I4"/>
    </sheetView>
  </sheetViews>
  <sheetFormatPr baseColWidth="10" defaultRowHeight="15" x14ac:dyDescent="0.25"/>
  <sheetData>
    <row r="3" spans="1:9" x14ac:dyDescent="0.25">
      <c r="A3" s="38" t="s">
        <v>35</v>
      </c>
      <c r="B3" s="38"/>
      <c r="C3" s="38"/>
      <c r="D3" s="38"/>
      <c r="E3" s="38"/>
      <c r="F3" s="38"/>
      <c r="G3" s="38"/>
    </row>
    <row r="4" spans="1:9" x14ac:dyDescent="0.25">
      <c r="A4" s="5" t="s">
        <v>19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13</v>
      </c>
    </row>
    <row r="5" spans="1:9" x14ac:dyDescent="0.25">
      <c r="A5" s="1" t="s">
        <v>15</v>
      </c>
      <c r="B5" s="13">
        <v>2.8278511921861531</v>
      </c>
      <c r="C5" s="13">
        <v>2.6092844545225495</v>
      </c>
      <c r="D5" s="13">
        <v>3.3379624709202802</v>
      </c>
      <c r="E5" s="13">
        <v>2.2906759808666131</v>
      </c>
      <c r="F5" s="13">
        <v>3.82925041472165</v>
      </c>
      <c r="G5" s="17">
        <v>3.9</v>
      </c>
      <c r="H5" s="15"/>
      <c r="I5" s="16"/>
    </row>
    <row r="6" spans="1:9" x14ac:dyDescent="0.25">
      <c r="A6" s="1" t="s">
        <v>16</v>
      </c>
      <c r="B6" s="13">
        <v>9.5904010519394998</v>
      </c>
      <c r="C6" s="13">
        <v>3.64060356652949</v>
      </c>
      <c r="D6" s="13">
        <v>10.439732282479515</v>
      </c>
      <c r="E6" s="13">
        <v>8.4423668821175699</v>
      </c>
      <c r="F6" s="13">
        <v>10.099173553719</v>
      </c>
      <c r="G6" s="17">
        <v>9.9</v>
      </c>
      <c r="H6" s="15"/>
      <c r="I6" s="16"/>
    </row>
    <row r="7" spans="1:9" x14ac:dyDescent="0.25">
      <c r="A7" s="7" t="s">
        <v>21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13</v>
      </c>
    </row>
    <row r="8" spans="1:9" x14ac:dyDescent="0.25">
      <c r="A8" s="1" t="s">
        <v>15</v>
      </c>
      <c r="B8" s="13">
        <v>5.9765624999999991</v>
      </c>
      <c r="C8" s="13">
        <v>8.954354631269867</v>
      </c>
      <c r="D8" s="13">
        <v>7.9242833964305035</v>
      </c>
      <c r="E8" s="13">
        <v>10.780954631379963</v>
      </c>
      <c r="F8" s="13">
        <v>6.6450109455546906</v>
      </c>
      <c r="G8" s="13">
        <v>5.3522363857483883</v>
      </c>
    </row>
    <row r="9" spans="1:9" x14ac:dyDescent="0.25">
      <c r="A9" s="1" t="s">
        <v>16</v>
      </c>
      <c r="B9" s="14">
        <v>7.3046245803334031</v>
      </c>
      <c r="C9" s="14">
        <v>7.7141027382638896</v>
      </c>
      <c r="D9" s="14">
        <v>4.9429911023496187</v>
      </c>
      <c r="E9" s="14">
        <v>6.9</v>
      </c>
      <c r="F9" s="14">
        <v>4.4661833639036885</v>
      </c>
      <c r="G9" s="14">
        <v>7.2</v>
      </c>
    </row>
    <row r="12" spans="1:9" x14ac:dyDescent="0.25">
      <c r="A12" s="38" t="s">
        <v>34</v>
      </c>
      <c r="B12" s="38"/>
      <c r="C12" s="38"/>
      <c r="D12" s="38"/>
      <c r="E12" s="38"/>
      <c r="F12" s="38"/>
      <c r="G12" s="38"/>
    </row>
    <row r="13" spans="1:9" x14ac:dyDescent="0.25">
      <c r="A13" s="5" t="s">
        <v>19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13</v>
      </c>
    </row>
    <row r="14" spans="1:9" x14ac:dyDescent="0.25">
      <c r="A14" s="1" t="s">
        <v>15</v>
      </c>
      <c r="B14" s="13">
        <v>9.2460119641076748</v>
      </c>
      <c r="C14" s="13">
        <v>12.654135338345901</v>
      </c>
      <c r="D14" s="13">
        <v>11.6</v>
      </c>
      <c r="E14" s="13">
        <v>12.495743956418112</v>
      </c>
      <c r="F14" s="13">
        <v>13.6</v>
      </c>
      <c r="G14" s="17">
        <v>13.8</v>
      </c>
      <c r="H14" s="15"/>
    </row>
    <row r="15" spans="1:9" x14ac:dyDescent="0.25">
      <c r="A15" s="1" t="s">
        <v>16</v>
      </c>
      <c r="B15" s="13">
        <v>8.3505734531375495</v>
      </c>
      <c r="C15" s="13">
        <v>7.7283950617283939</v>
      </c>
      <c r="D15" s="13">
        <v>6.9327161652175722</v>
      </c>
      <c r="E15" s="13">
        <v>7.0787934749153596</v>
      </c>
      <c r="F15" s="13">
        <v>6.9384756657483919</v>
      </c>
      <c r="G15" s="17">
        <v>6.2</v>
      </c>
    </row>
    <row r="16" spans="1:9" x14ac:dyDescent="0.25">
      <c r="A16" s="7" t="s">
        <v>21</v>
      </c>
      <c r="B16" s="7" t="s">
        <v>3</v>
      </c>
      <c r="C16" s="7" t="s">
        <v>4</v>
      </c>
      <c r="D16" s="7" t="s">
        <v>5</v>
      </c>
      <c r="E16" s="7" t="s">
        <v>6</v>
      </c>
      <c r="F16" s="7" t="s">
        <v>7</v>
      </c>
      <c r="G16" s="7" t="s">
        <v>13</v>
      </c>
    </row>
    <row r="17" spans="1:7" x14ac:dyDescent="0.25">
      <c r="A17" s="1" t="s">
        <v>15</v>
      </c>
      <c r="B17" s="14">
        <v>4.3701171875</v>
      </c>
      <c r="C17" s="14">
        <v>6.0472226940716816</v>
      </c>
      <c r="D17" s="14">
        <v>7.526230394808004</v>
      </c>
      <c r="E17" s="14">
        <v>5.6444943289224954</v>
      </c>
      <c r="F17" s="14">
        <v>5.1461761175058252</v>
      </c>
      <c r="G17" s="14">
        <v>6.8848250078825259</v>
      </c>
    </row>
    <row r="18" spans="1:7" x14ac:dyDescent="0.25">
      <c r="A18" s="1" t="s">
        <v>16</v>
      </c>
      <c r="B18" s="14">
        <v>5.748219449242173</v>
      </c>
      <c r="C18" s="14">
        <v>8.5330590541248608</v>
      </c>
      <c r="D18" s="14">
        <v>7.1114603868080328</v>
      </c>
      <c r="E18" s="14">
        <v>7.7</v>
      </c>
      <c r="F18" s="14">
        <v>2.9114624275773719</v>
      </c>
      <c r="G18" s="14">
        <v>6.9</v>
      </c>
    </row>
  </sheetData>
  <mergeCells count="2">
    <mergeCell ref="A3:G3"/>
    <mergeCell ref="A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594DC-740E-450D-96E9-F8FF23906938}">
  <dimension ref="B4:S37"/>
  <sheetViews>
    <sheetView workbookViewId="0">
      <selection activeCell="I26" sqref="I26:J37"/>
    </sheetView>
  </sheetViews>
  <sheetFormatPr baseColWidth="10" defaultRowHeight="15" x14ac:dyDescent="0.25"/>
  <cols>
    <col min="2" max="2" width="18.5703125" customWidth="1"/>
  </cols>
  <sheetData>
    <row r="4" spans="2:19" ht="17.25" x14ac:dyDescent="0.25">
      <c r="B4" s="38" t="s">
        <v>106</v>
      </c>
      <c r="C4" s="38"/>
      <c r="D4" s="38"/>
      <c r="E4" s="38"/>
      <c r="F4" s="38"/>
      <c r="G4" s="38"/>
      <c r="H4" s="38"/>
    </row>
    <row r="5" spans="2:19" x14ac:dyDescent="0.25">
      <c r="B5" s="6" t="s">
        <v>18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13</v>
      </c>
      <c r="I5" s="22"/>
      <c r="J5" s="22"/>
    </row>
    <row r="6" spans="2:19" x14ac:dyDescent="0.25">
      <c r="B6" s="1" t="s">
        <v>15</v>
      </c>
      <c r="C6" s="3">
        <v>83.7</v>
      </c>
      <c r="D6" s="3">
        <v>259.10000000000002</v>
      </c>
      <c r="E6" s="3">
        <v>277.7</v>
      </c>
      <c r="F6" s="3">
        <v>234.50000000000003</v>
      </c>
      <c r="G6" s="3">
        <v>264.2</v>
      </c>
      <c r="H6" s="3">
        <v>198.5</v>
      </c>
      <c r="I6" s="22"/>
      <c r="J6" s="22"/>
    </row>
    <row r="7" spans="2:19" x14ac:dyDescent="0.25">
      <c r="B7" s="1" t="s">
        <v>16</v>
      </c>
      <c r="C7" s="3">
        <v>290.8</v>
      </c>
      <c r="D7" s="3">
        <v>244.89999999999998</v>
      </c>
      <c r="E7" s="3">
        <v>314.89999999999998</v>
      </c>
      <c r="F7" s="3">
        <v>290.8</v>
      </c>
      <c r="G7" s="3">
        <v>273.09999999999997</v>
      </c>
      <c r="H7" s="3">
        <v>284.7</v>
      </c>
      <c r="I7" s="22"/>
      <c r="J7" s="22"/>
    </row>
    <row r="8" spans="2:19" x14ac:dyDescent="0.25">
      <c r="B8" s="5" t="s">
        <v>19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13</v>
      </c>
      <c r="I8" s="22"/>
      <c r="J8" s="22"/>
      <c r="M8" s="49"/>
      <c r="N8" s="49"/>
      <c r="O8" s="49"/>
      <c r="P8" s="49"/>
      <c r="Q8" s="49"/>
      <c r="R8" s="49"/>
      <c r="S8" s="49"/>
    </row>
    <row r="9" spans="2:19" x14ac:dyDescent="0.25">
      <c r="B9" s="1" t="s">
        <v>15</v>
      </c>
      <c r="C9" s="3">
        <v>221.20000000000002</v>
      </c>
      <c r="D9" s="3">
        <v>206.4</v>
      </c>
      <c r="E9" s="3">
        <v>203.7</v>
      </c>
      <c r="F9" s="3">
        <v>236</v>
      </c>
      <c r="G9" s="3">
        <v>209.79999999999998</v>
      </c>
      <c r="H9" s="3">
        <v>215.79999999999998</v>
      </c>
      <c r="I9" s="22"/>
      <c r="J9" s="22"/>
    </row>
    <row r="10" spans="2:19" x14ac:dyDescent="0.25">
      <c r="B10" s="1" t="s">
        <v>16</v>
      </c>
      <c r="C10" s="3">
        <v>314.10000000000002</v>
      </c>
      <c r="D10" s="3">
        <v>269</v>
      </c>
      <c r="E10" s="3">
        <v>263.8</v>
      </c>
      <c r="F10" s="3">
        <v>274.7</v>
      </c>
      <c r="G10" s="3">
        <v>295.90000000000003</v>
      </c>
      <c r="H10" s="3">
        <v>263.5</v>
      </c>
      <c r="I10" s="22"/>
      <c r="J10" s="22"/>
    </row>
    <row r="11" spans="2:19" x14ac:dyDescent="0.25">
      <c r="B11" s="4" t="s">
        <v>20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13</v>
      </c>
      <c r="I11" s="22"/>
      <c r="J11" s="22"/>
    </row>
    <row r="12" spans="2:19" x14ac:dyDescent="0.25">
      <c r="B12" s="1" t="s">
        <v>15</v>
      </c>
      <c r="C12" s="3">
        <v>317.8</v>
      </c>
      <c r="D12" s="3">
        <v>259.60000000000002</v>
      </c>
      <c r="E12" s="3">
        <v>183.20000000000002</v>
      </c>
      <c r="F12" s="3">
        <v>350.8</v>
      </c>
      <c r="G12" s="3">
        <v>256.70000000000005</v>
      </c>
      <c r="H12" s="3">
        <v>187.5</v>
      </c>
      <c r="I12" s="22"/>
      <c r="J12" s="22"/>
    </row>
    <row r="13" spans="2:19" x14ac:dyDescent="0.25">
      <c r="B13" s="1" t="s">
        <v>16</v>
      </c>
      <c r="C13" s="3">
        <v>194.70000000000002</v>
      </c>
      <c r="D13" s="3">
        <v>219.79999999999998</v>
      </c>
      <c r="E13" s="3">
        <v>145.79999999999998</v>
      </c>
      <c r="F13" s="3">
        <v>131.6</v>
      </c>
      <c r="G13" s="3">
        <v>144</v>
      </c>
      <c r="H13" s="3">
        <v>213.89999999999998</v>
      </c>
      <c r="I13" s="22"/>
      <c r="J13" s="22"/>
    </row>
    <row r="14" spans="2:19" x14ac:dyDescent="0.25">
      <c r="B14" s="7" t="s">
        <v>21</v>
      </c>
      <c r="C14" s="7" t="s">
        <v>3</v>
      </c>
      <c r="D14" s="7" t="s">
        <v>4</v>
      </c>
      <c r="E14" s="7" t="s">
        <v>5</v>
      </c>
      <c r="F14" s="7" t="s">
        <v>6</v>
      </c>
      <c r="G14" s="7" t="s">
        <v>7</v>
      </c>
      <c r="H14" s="7" t="s">
        <v>13</v>
      </c>
      <c r="I14" s="22"/>
      <c r="J14" s="22"/>
    </row>
    <row r="15" spans="2:19" x14ac:dyDescent="0.25">
      <c r="B15" s="1" t="s">
        <v>15</v>
      </c>
      <c r="C15" s="3">
        <v>172.2</v>
      </c>
      <c r="D15" s="3">
        <v>186.3</v>
      </c>
      <c r="E15" s="3">
        <v>188.2</v>
      </c>
      <c r="F15" s="3">
        <v>146.5</v>
      </c>
      <c r="G15" s="3">
        <v>279.8</v>
      </c>
      <c r="H15" s="3">
        <v>205.6</v>
      </c>
      <c r="I15" s="22"/>
      <c r="J15" s="22"/>
    </row>
    <row r="16" spans="2:19" x14ac:dyDescent="0.25">
      <c r="B16" s="1" t="s">
        <v>16</v>
      </c>
      <c r="C16" s="3">
        <v>255.29999999999998</v>
      </c>
      <c r="D16" s="3">
        <v>260.3</v>
      </c>
      <c r="E16" s="3">
        <v>237</v>
      </c>
      <c r="F16" s="3">
        <v>260.40000000000003</v>
      </c>
      <c r="G16" s="3">
        <v>156.29999999999998</v>
      </c>
      <c r="H16" s="3">
        <v>243.7</v>
      </c>
      <c r="I16" s="22"/>
      <c r="J16" s="22"/>
    </row>
    <row r="25" spans="2:10" ht="17.25" x14ac:dyDescent="0.25">
      <c r="B25" s="38" t="s">
        <v>107</v>
      </c>
      <c r="C25" s="38"/>
      <c r="D25" s="38"/>
      <c r="E25" s="38"/>
      <c r="F25" s="38"/>
      <c r="G25" s="38"/>
      <c r="H25" s="38"/>
    </row>
    <row r="26" spans="2:10" x14ac:dyDescent="0.25">
      <c r="B26" s="6" t="s">
        <v>18</v>
      </c>
      <c r="C26" s="6" t="s">
        <v>3</v>
      </c>
      <c r="D26" s="6" t="s">
        <v>4</v>
      </c>
      <c r="E26" s="6" t="s">
        <v>5</v>
      </c>
      <c r="F26" s="6" t="s">
        <v>6</v>
      </c>
      <c r="G26" s="6" t="s">
        <v>7</v>
      </c>
      <c r="H26" s="6" t="s">
        <v>13</v>
      </c>
      <c r="I26" s="22"/>
      <c r="J26" s="22"/>
    </row>
    <row r="27" spans="2:10" x14ac:dyDescent="0.25">
      <c r="B27" s="1" t="s">
        <v>15</v>
      </c>
      <c r="C27" s="1">
        <v>17</v>
      </c>
      <c r="D27" s="1">
        <v>19</v>
      </c>
      <c r="E27" s="1">
        <v>18</v>
      </c>
      <c r="F27" s="1">
        <v>19</v>
      </c>
      <c r="G27" s="1">
        <v>17</v>
      </c>
      <c r="H27" s="1">
        <v>16</v>
      </c>
      <c r="I27" s="22"/>
      <c r="J27" s="22"/>
    </row>
    <row r="28" spans="2:10" x14ac:dyDescent="0.25">
      <c r="B28" s="1" t="s">
        <v>16</v>
      </c>
      <c r="C28" s="1">
        <v>20</v>
      </c>
      <c r="D28" s="1">
        <v>19</v>
      </c>
      <c r="E28" s="1">
        <v>19</v>
      </c>
      <c r="F28" s="1">
        <v>17</v>
      </c>
      <c r="G28" s="1">
        <v>20</v>
      </c>
      <c r="H28" s="1">
        <v>19</v>
      </c>
      <c r="I28" s="22"/>
      <c r="J28" s="22"/>
    </row>
    <row r="29" spans="2:10" x14ac:dyDescent="0.25">
      <c r="B29" s="5" t="s">
        <v>19</v>
      </c>
      <c r="C29" s="5" t="s">
        <v>3</v>
      </c>
      <c r="D29" s="5" t="s">
        <v>4</v>
      </c>
      <c r="E29" s="5" t="s">
        <v>5</v>
      </c>
      <c r="F29" s="5" t="s">
        <v>6</v>
      </c>
      <c r="G29" s="5" t="s">
        <v>7</v>
      </c>
      <c r="H29" s="5" t="s">
        <v>13</v>
      </c>
      <c r="I29" s="22"/>
      <c r="J29" s="22"/>
    </row>
    <row r="30" spans="2:10" x14ac:dyDescent="0.25">
      <c r="B30" s="1" t="s">
        <v>15</v>
      </c>
      <c r="C30" s="1">
        <v>16</v>
      </c>
      <c r="D30" s="1">
        <v>14</v>
      </c>
      <c r="E30" s="1">
        <v>16</v>
      </c>
      <c r="F30" s="1">
        <v>16</v>
      </c>
      <c r="G30" s="1">
        <v>12</v>
      </c>
      <c r="H30" s="1">
        <v>18</v>
      </c>
      <c r="I30" s="22"/>
      <c r="J30" s="22"/>
    </row>
    <row r="31" spans="2:10" x14ac:dyDescent="0.25">
      <c r="B31" s="1" t="s">
        <v>16</v>
      </c>
      <c r="C31" s="1">
        <v>20</v>
      </c>
      <c r="D31" s="1">
        <v>20</v>
      </c>
      <c r="E31" s="1">
        <v>20</v>
      </c>
      <c r="F31" s="1">
        <v>21</v>
      </c>
      <c r="G31" s="1">
        <v>19</v>
      </c>
      <c r="H31" s="1">
        <v>22</v>
      </c>
      <c r="I31" s="22"/>
      <c r="J31" s="22"/>
    </row>
    <row r="32" spans="2:10" x14ac:dyDescent="0.25">
      <c r="B32" s="4" t="s">
        <v>20</v>
      </c>
      <c r="C32" s="4" t="s">
        <v>3</v>
      </c>
      <c r="D32" s="4" t="s">
        <v>4</v>
      </c>
      <c r="E32" s="4" t="s">
        <v>5</v>
      </c>
      <c r="F32" s="4" t="s">
        <v>6</v>
      </c>
      <c r="G32" s="4" t="s">
        <v>7</v>
      </c>
      <c r="H32" s="4" t="s">
        <v>13</v>
      </c>
      <c r="I32" s="22"/>
      <c r="J32" s="22"/>
    </row>
    <row r="33" spans="2:10" x14ac:dyDescent="0.25">
      <c r="B33" s="1" t="s">
        <v>15</v>
      </c>
      <c r="C33" s="1">
        <v>17</v>
      </c>
      <c r="D33" s="1">
        <v>19</v>
      </c>
      <c r="E33" s="2">
        <v>18</v>
      </c>
      <c r="F33" s="2">
        <v>19</v>
      </c>
      <c r="G33" s="1">
        <v>22</v>
      </c>
      <c r="H33" s="1">
        <v>18</v>
      </c>
      <c r="I33" s="22"/>
      <c r="J33" s="22"/>
    </row>
    <row r="34" spans="2:10" x14ac:dyDescent="0.25">
      <c r="B34" s="1" t="s">
        <v>16</v>
      </c>
      <c r="C34" s="1">
        <v>21</v>
      </c>
      <c r="D34" s="1">
        <v>20</v>
      </c>
      <c r="E34" s="2">
        <v>21</v>
      </c>
      <c r="F34" s="2">
        <v>20</v>
      </c>
      <c r="G34" s="1">
        <v>20</v>
      </c>
      <c r="H34" s="1">
        <v>22</v>
      </c>
      <c r="I34" s="22"/>
      <c r="J34" s="22"/>
    </row>
    <row r="35" spans="2:10" x14ac:dyDescent="0.25">
      <c r="B35" s="7" t="s">
        <v>21</v>
      </c>
      <c r="C35" s="7" t="s">
        <v>3</v>
      </c>
      <c r="D35" s="7" t="s">
        <v>4</v>
      </c>
      <c r="E35" s="7" t="s">
        <v>5</v>
      </c>
      <c r="F35" s="7" t="s">
        <v>6</v>
      </c>
      <c r="G35" s="7" t="s">
        <v>7</v>
      </c>
      <c r="H35" s="7" t="s">
        <v>13</v>
      </c>
      <c r="I35" s="22"/>
      <c r="J35" s="22"/>
    </row>
    <row r="36" spans="2:10" x14ac:dyDescent="0.25">
      <c r="B36" s="1" t="s">
        <v>15</v>
      </c>
      <c r="C36" s="1">
        <v>21</v>
      </c>
      <c r="D36" s="1">
        <v>19</v>
      </c>
      <c r="E36" s="2">
        <v>17</v>
      </c>
      <c r="F36" s="2">
        <v>24</v>
      </c>
      <c r="G36" s="1">
        <v>15</v>
      </c>
      <c r="H36" s="1">
        <v>18</v>
      </c>
      <c r="I36" s="22"/>
      <c r="J36" s="22"/>
    </row>
    <row r="37" spans="2:10" x14ac:dyDescent="0.25">
      <c r="B37" s="1" t="s">
        <v>16</v>
      </c>
      <c r="C37" s="1">
        <v>20</v>
      </c>
      <c r="D37" s="1">
        <v>18</v>
      </c>
      <c r="E37" s="2">
        <v>18</v>
      </c>
      <c r="F37" s="2">
        <v>20</v>
      </c>
      <c r="G37" s="1">
        <v>20</v>
      </c>
      <c r="H37" s="1">
        <v>19</v>
      </c>
      <c r="I37" s="22"/>
      <c r="J37" s="22"/>
    </row>
  </sheetData>
  <mergeCells count="3">
    <mergeCell ref="M8:S8"/>
    <mergeCell ref="B4:H4"/>
    <mergeCell ref="B25:H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68B37-2219-4D94-82E5-916A11018F3A}">
  <dimension ref="B3:H45"/>
  <sheetViews>
    <sheetView topLeftCell="B1" workbookViewId="0">
      <selection activeCell="L18" sqref="L18"/>
    </sheetView>
  </sheetViews>
  <sheetFormatPr baseColWidth="10" defaultRowHeight="15" x14ac:dyDescent="0.25"/>
  <cols>
    <col min="2" max="2" width="18.28515625" customWidth="1"/>
    <col min="10" max="10" width="16.28515625" customWidth="1"/>
  </cols>
  <sheetData>
    <row r="3" spans="2:8" x14ac:dyDescent="0.25">
      <c r="B3" s="38" t="s">
        <v>28</v>
      </c>
      <c r="C3" s="38"/>
      <c r="D3" s="38"/>
      <c r="E3" s="38"/>
      <c r="F3" s="38"/>
      <c r="G3" s="38"/>
      <c r="H3" s="38"/>
    </row>
    <row r="4" spans="2:8" x14ac:dyDescent="0.25">
      <c r="B4" s="6" t="s">
        <v>18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13</v>
      </c>
    </row>
    <row r="5" spans="2:8" x14ac:dyDescent="0.25">
      <c r="B5" s="1" t="s">
        <v>15</v>
      </c>
      <c r="C5" s="1">
        <v>204</v>
      </c>
      <c r="D5" s="1">
        <v>231</v>
      </c>
      <c r="E5" s="1">
        <v>230</v>
      </c>
      <c r="F5" s="1">
        <v>224</v>
      </c>
      <c r="G5" s="1">
        <v>212</v>
      </c>
      <c r="H5" s="1">
        <v>207</v>
      </c>
    </row>
    <row r="6" spans="2:8" x14ac:dyDescent="0.25">
      <c r="B6" s="1" t="s">
        <v>16</v>
      </c>
      <c r="C6" s="1">
        <v>215</v>
      </c>
      <c r="D6" s="1">
        <v>180</v>
      </c>
      <c r="E6" s="1">
        <v>181</v>
      </c>
      <c r="F6" s="1">
        <v>186</v>
      </c>
      <c r="G6" s="1">
        <v>202</v>
      </c>
      <c r="H6" s="1">
        <v>186</v>
      </c>
    </row>
    <row r="7" spans="2:8" x14ac:dyDescent="0.25">
      <c r="B7" s="5" t="s">
        <v>19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13</v>
      </c>
    </row>
    <row r="8" spans="2:8" x14ac:dyDescent="0.25">
      <c r="B8" s="1" t="s">
        <v>15</v>
      </c>
      <c r="C8" s="1">
        <v>237</v>
      </c>
      <c r="D8" s="1">
        <v>236</v>
      </c>
      <c r="E8" s="1">
        <v>242</v>
      </c>
      <c r="F8" s="1">
        <v>249</v>
      </c>
      <c r="G8" s="1">
        <v>242</v>
      </c>
      <c r="H8" s="1">
        <v>257</v>
      </c>
    </row>
    <row r="9" spans="2:8" x14ac:dyDescent="0.25">
      <c r="B9" s="1" t="s">
        <v>16</v>
      </c>
      <c r="C9" s="1">
        <v>210</v>
      </c>
      <c r="D9" s="1">
        <v>203</v>
      </c>
      <c r="E9" s="1">
        <v>228</v>
      </c>
      <c r="F9" s="1">
        <v>199</v>
      </c>
      <c r="G9" s="1">
        <v>202</v>
      </c>
      <c r="H9" s="1">
        <v>208</v>
      </c>
    </row>
    <row r="10" spans="2:8" x14ac:dyDescent="0.25">
      <c r="B10" s="4" t="s">
        <v>20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13</v>
      </c>
    </row>
    <row r="11" spans="2:8" x14ac:dyDescent="0.25">
      <c r="B11" s="1" t="s">
        <v>15</v>
      </c>
      <c r="C11" s="1">
        <v>196</v>
      </c>
      <c r="D11" s="1">
        <v>203</v>
      </c>
      <c r="E11" s="1">
        <v>207</v>
      </c>
      <c r="F11" s="1">
        <v>211</v>
      </c>
      <c r="G11" s="1">
        <v>198</v>
      </c>
      <c r="H11" s="1">
        <v>208</v>
      </c>
    </row>
    <row r="12" spans="2:8" x14ac:dyDescent="0.25">
      <c r="B12" s="1" t="s">
        <v>16</v>
      </c>
      <c r="C12" s="1">
        <v>231</v>
      </c>
      <c r="D12" s="1">
        <v>237</v>
      </c>
      <c r="E12" s="1">
        <v>233</v>
      </c>
      <c r="F12" s="1">
        <v>222</v>
      </c>
      <c r="G12" s="1">
        <v>231</v>
      </c>
      <c r="H12" s="1">
        <v>236</v>
      </c>
    </row>
    <row r="13" spans="2:8" x14ac:dyDescent="0.25">
      <c r="B13" s="7" t="s">
        <v>21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13</v>
      </c>
    </row>
    <row r="14" spans="2:8" x14ac:dyDescent="0.25">
      <c r="B14" s="1" t="s">
        <v>15</v>
      </c>
      <c r="C14" s="1">
        <v>205</v>
      </c>
      <c r="D14" s="1">
        <v>223</v>
      </c>
      <c r="E14" s="1">
        <v>212</v>
      </c>
      <c r="F14" s="1">
        <v>231</v>
      </c>
      <c r="G14" s="1">
        <v>213</v>
      </c>
      <c r="H14" s="1">
        <v>225</v>
      </c>
    </row>
    <row r="15" spans="2:8" x14ac:dyDescent="0.25">
      <c r="B15" s="1" t="s">
        <v>16</v>
      </c>
      <c r="C15" s="1">
        <v>249</v>
      </c>
      <c r="D15" s="1">
        <v>256</v>
      </c>
      <c r="E15" s="1">
        <v>232</v>
      </c>
      <c r="F15" s="1">
        <v>231</v>
      </c>
      <c r="G15" s="1">
        <v>227</v>
      </c>
      <c r="H15" s="1">
        <v>226</v>
      </c>
    </row>
    <row r="18" spans="2:8" x14ac:dyDescent="0.25">
      <c r="B18" s="38" t="s">
        <v>29</v>
      </c>
      <c r="C18" s="38"/>
      <c r="D18" s="38"/>
      <c r="E18" s="38"/>
      <c r="F18" s="38"/>
      <c r="G18" s="38"/>
      <c r="H18" s="38"/>
    </row>
    <row r="19" spans="2:8" x14ac:dyDescent="0.25">
      <c r="B19" s="6" t="s">
        <v>18</v>
      </c>
      <c r="C19" s="6" t="s">
        <v>3</v>
      </c>
      <c r="D19" s="6" t="s">
        <v>4</v>
      </c>
      <c r="E19" s="6" t="s">
        <v>5</v>
      </c>
      <c r="F19" s="6" t="s">
        <v>6</v>
      </c>
      <c r="G19" s="6" t="s">
        <v>7</v>
      </c>
      <c r="H19" s="6" t="s">
        <v>13</v>
      </c>
    </row>
    <row r="20" spans="2:8" x14ac:dyDescent="0.25">
      <c r="B20" s="1" t="s">
        <v>15</v>
      </c>
      <c r="C20" s="1">
        <v>954</v>
      </c>
      <c r="D20" s="1">
        <v>953</v>
      </c>
      <c r="E20" s="1">
        <v>967</v>
      </c>
      <c r="F20" s="1">
        <v>974</v>
      </c>
      <c r="G20" s="1">
        <v>960</v>
      </c>
      <c r="H20" s="1">
        <v>987</v>
      </c>
    </row>
    <row r="21" spans="2:8" x14ac:dyDescent="0.25">
      <c r="B21" s="1" t="s">
        <v>16</v>
      </c>
      <c r="C21" s="1">
        <v>1019</v>
      </c>
      <c r="D21" s="1">
        <v>1043</v>
      </c>
      <c r="E21" s="1">
        <v>1065</v>
      </c>
      <c r="F21" s="1">
        <v>1076</v>
      </c>
      <c r="G21" s="1">
        <v>1056</v>
      </c>
      <c r="H21" s="1">
        <v>1067</v>
      </c>
    </row>
    <row r="22" spans="2:8" x14ac:dyDescent="0.25">
      <c r="B22" s="5" t="s">
        <v>19</v>
      </c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13</v>
      </c>
    </row>
    <row r="23" spans="2:8" x14ac:dyDescent="0.25">
      <c r="B23" s="1" t="s">
        <v>15</v>
      </c>
      <c r="C23" s="1">
        <v>956</v>
      </c>
      <c r="D23" s="1">
        <v>945</v>
      </c>
      <c r="E23" s="1">
        <v>965</v>
      </c>
      <c r="F23" s="1">
        <v>943</v>
      </c>
      <c r="G23" s="1">
        <v>935</v>
      </c>
      <c r="H23" s="1">
        <v>959</v>
      </c>
    </row>
    <row r="24" spans="2:8" x14ac:dyDescent="0.25">
      <c r="B24" s="1" t="s">
        <v>16</v>
      </c>
      <c r="C24" s="1">
        <v>1047</v>
      </c>
      <c r="D24" s="1">
        <v>1026</v>
      </c>
      <c r="E24" s="1">
        <v>1027</v>
      </c>
      <c r="F24" s="1">
        <v>1012</v>
      </c>
      <c r="G24" s="1">
        <v>1090</v>
      </c>
      <c r="H24" s="1">
        <v>1067</v>
      </c>
    </row>
    <row r="25" spans="2:8" x14ac:dyDescent="0.25">
      <c r="B25" s="4" t="s">
        <v>20</v>
      </c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13</v>
      </c>
    </row>
    <row r="26" spans="2:8" x14ac:dyDescent="0.25">
      <c r="B26" s="1" t="s">
        <v>15</v>
      </c>
      <c r="C26" s="1">
        <v>938</v>
      </c>
      <c r="D26" s="1">
        <v>936</v>
      </c>
      <c r="E26" s="1">
        <v>965</v>
      </c>
      <c r="F26" s="1">
        <v>945</v>
      </c>
      <c r="G26" s="1">
        <v>1083</v>
      </c>
      <c r="H26" s="1">
        <v>998</v>
      </c>
    </row>
    <row r="27" spans="2:8" x14ac:dyDescent="0.25">
      <c r="B27" s="1" t="s">
        <v>16</v>
      </c>
      <c r="C27" s="1">
        <v>1084</v>
      </c>
      <c r="D27" s="1">
        <v>1072</v>
      </c>
      <c r="E27" s="1">
        <v>1098</v>
      </c>
      <c r="F27" s="1">
        <v>997</v>
      </c>
      <c r="G27" s="1">
        <v>1035</v>
      </c>
      <c r="H27" s="1">
        <v>1176</v>
      </c>
    </row>
    <row r="28" spans="2:8" x14ac:dyDescent="0.25">
      <c r="B28" s="7" t="s">
        <v>21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7</v>
      </c>
      <c r="H28" s="7" t="s">
        <v>13</v>
      </c>
    </row>
    <row r="29" spans="2:8" x14ac:dyDescent="0.25">
      <c r="B29" s="1" t="s">
        <v>15</v>
      </c>
      <c r="C29" s="1">
        <v>978</v>
      </c>
      <c r="D29" s="1">
        <v>1056</v>
      </c>
      <c r="E29" s="1">
        <v>959</v>
      </c>
      <c r="F29" s="1">
        <v>1045</v>
      </c>
      <c r="G29" s="1">
        <v>1023</v>
      </c>
      <c r="H29" s="1">
        <v>1035</v>
      </c>
    </row>
    <row r="30" spans="2:8" x14ac:dyDescent="0.25">
      <c r="B30" s="1" t="s">
        <v>16</v>
      </c>
      <c r="C30" s="1">
        <v>1124</v>
      </c>
      <c r="D30" s="1">
        <v>1103</v>
      </c>
      <c r="E30" s="1">
        <v>1047</v>
      </c>
      <c r="F30" s="1">
        <v>1048</v>
      </c>
      <c r="G30" s="1">
        <v>1057</v>
      </c>
      <c r="H30" s="1">
        <v>1068</v>
      </c>
    </row>
    <row r="33" spans="2:8" x14ac:dyDescent="0.25">
      <c r="B33" s="46" t="s">
        <v>30</v>
      </c>
      <c r="C33" s="47"/>
      <c r="D33" s="47"/>
      <c r="E33" s="47"/>
      <c r="F33" s="47"/>
      <c r="G33" s="47"/>
      <c r="H33" s="48"/>
    </row>
    <row r="34" spans="2:8" x14ac:dyDescent="0.25">
      <c r="B34" s="6" t="s">
        <v>18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13</v>
      </c>
    </row>
    <row r="35" spans="2:8" x14ac:dyDescent="0.25">
      <c r="B35" s="1" t="s">
        <v>15</v>
      </c>
      <c r="C35" s="3">
        <v>750</v>
      </c>
      <c r="D35" s="3">
        <v>722</v>
      </c>
      <c r="E35" s="3">
        <v>737</v>
      </c>
      <c r="F35" s="3">
        <v>750</v>
      </c>
      <c r="G35" s="3">
        <v>748</v>
      </c>
      <c r="H35" s="3">
        <v>780</v>
      </c>
    </row>
    <row r="36" spans="2:8" x14ac:dyDescent="0.25">
      <c r="B36" s="1" t="s">
        <v>16</v>
      </c>
      <c r="C36" s="3">
        <v>804</v>
      </c>
      <c r="D36" s="3">
        <v>863</v>
      </c>
      <c r="E36" s="3">
        <v>884</v>
      </c>
      <c r="F36" s="3">
        <v>890</v>
      </c>
      <c r="G36" s="3">
        <v>854</v>
      </c>
      <c r="H36" s="3">
        <v>881</v>
      </c>
    </row>
    <row r="37" spans="2:8" x14ac:dyDescent="0.25">
      <c r="B37" s="5" t="s">
        <v>19</v>
      </c>
      <c r="C37" s="5" t="s">
        <v>3</v>
      </c>
      <c r="D37" s="5" t="s">
        <v>4</v>
      </c>
      <c r="E37" s="5" t="s">
        <v>5</v>
      </c>
      <c r="F37" s="5" t="s">
        <v>6</v>
      </c>
      <c r="G37" s="5" t="s">
        <v>7</v>
      </c>
      <c r="H37" s="5" t="s">
        <v>13</v>
      </c>
    </row>
    <row r="38" spans="2:8" x14ac:dyDescent="0.25">
      <c r="B38" s="1" t="s">
        <v>15</v>
      </c>
      <c r="C38" s="3">
        <v>719</v>
      </c>
      <c r="D38" s="3">
        <v>709</v>
      </c>
      <c r="E38" s="3">
        <v>723</v>
      </c>
      <c r="F38" s="3">
        <v>694</v>
      </c>
      <c r="G38" s="3">
        <v>693</v>
      </c>
      <c r="H38" s="3">
        <v>702</v>
      </c>
    </row>
    <row r="39" spans="2:8" x14ac:dyDescent="0.25">
      <c r="B39" s="1" t="s">
        <v>16</v>
      </c>
      <c r="C39" s="3">
        <v>837</v>
      </c>
      <c r="D39" s="3">
        <v>823</v>
      </c>
      <c r="E39" s="3">
        <v>799</v>
      </c>
      <c r="F39" s="3">
        <v>813</v>
      </c>
      <c r="G39" s="3">
        <v>888</v>
      </c>
      <c r="H39" s="3">
        <v>859</v>
      </c>
    </row>
    <row r="40" spans="2:8" x14ac:dyDescent="0.25">
      <c r="B40" s="4" t="s">
        <v>20</v>
      </c>
      <c r="C40" s="4" t="s">
        <v>3</v>
      </c>
      <c r="D40" s="4" t="s">
        <v>4</v>
      </c>
      <c r="E40" s="4" t="s">
        <v>5</v>
      </c>
      <c r="F40" s="4" t="s">
        <v>6</v>
      </c>
      <c r="G40" s="4" t="s">
        <v>7</v>
      </c>
      <c r="H40" s="4" t="s">
        <v>13</v>
      </c>
    </row>
    <row r="41" spans="2:8" x14ac:dyDescent="0.25">
      <c r="B41" s="1" t="s">
        <v>15</v>
      </c>
      <c r="C41" s="3">
        <v>742</v>
      </c>
      <c r="D41" s="3">
        <v>733</v>
      </c>
      <c r="E41" s="3">
        <v>758</v>
      </c>
      <c r="F41" s="3">
        <v>734</v>
      </c>
      <c r="G41" s="3">
        <v>885</v>
      </c>
      <c r="H41" s="3">
        <v>790</v>
      </c>
    </row>
    <row r="42" spans="2:8" x14ac:dyDescent="0.25">
      <c r="B42" s="1" t="s">
        <v>16</v>
      </c>
      <c r="C42" s="3">
        <v>853</v>
      </c>
      <c r="D42" s="3">
        <v>835</v>
      </c>
      <c r="E42" s="3">
        <v>865</v>
      </c>
      <c r="F42" s="3">
        <v>775</v>
      </c>
      <c r="G42" s="3">
        <v>804</v>
      </c>
      <c r="H42" s="3">
        <v>940</v>
      </c>
    </row>
    <row r="43" spans="2:8" x14ac:dyDescent="0.25">
      <c r="B43" s="7" t="s">
        <v>21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13</v>
      </c>
    </row>
    <row r="44" spans="2:8" x14ac:dyDescent="0.25">
      <c r="B44" s="1" t="s">
        <v>15</v>
      </c>
      <c r="C44" s="3">
        <v>773</v>
      </c>
      <c r="D44" s="3">
        <v>833</v>
      </c>
      <c r="E44" s="3">
        <v>747</v>
      </c>
      <c r="F44" s="3">
        <v>814</v>
      </c>
      <c r="G44" s="3">
        <v>810</v>
      </c>
      <c r="H44" s="3">
        <v>810</v>
      </c>
    </row>
    <row r="45" spans="2:8" x14ac:dyDescent="0.25">
      <c r="B45" s="1" t="s">
        <v>16</v>
      </c>
      <c r="C45" s="3">
        <v>875</v>
      </c>
      <c r="D45" s="3">
        <v>847</v>
      </c>
      <c r="E45" s="3">
        <v>815</v>
      </c>
      <c r="F45" s="3">
        <v>817</v>
      </c>
      <c r="G45" s="3">
        <v>830</v>
      </c>
      <c r="H45" s="3">
        <v>842</v>
      </c>
    </row>
  </sheetData>
  <mergeCells count="3">
    <mergeCell ref="B3:H3"/>
    <mergeCell ref="B18:H18"/>
    <mergeCell ref="B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Figure 1. AM colonization</vt:lpstr>
      <vt:lpstr>Figure 3. Leaf and root weight</vt:lpstr>
      <vt:lpstr>Figure 4. P and Mg content</vt:lpstr>
      <vt:lpstr>Figure 5. Photosynthetic perfor</vt:lpstr>
      <vt:lpstr>Figure 6. Biosynthetic genes</vt:lpstr>
      <vt:lpstr>Figure 7. Steviol glucosides </vt:lpstr>
      <vt:lpstr>Fig S1</vt:lpstr>
      <vt:lpstr>Fig S3.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Gerardo Sarmiento López</dc:creator>
  <cp:lastModifiedBy>Luis Gerardo Sarmiento López</cp:lastModifiedBy>
  <dcterms:created xsi:type="dcterms:W3CDTF">2020-07-09T18:08:49Z</dcterms:created>
  <dcterms:modified xsi:type="dcterms:W3CDTF">2020-08-21T15:40:56Z</dcterms:modified>
</cp:coreProperties>
</file>