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ez8631\Dropbox (Sydney Uni)\Lab Book Ignacia\Drafts\Paper_1_qPCR_ddPCR\Supporting Material\"/>
    </mc:Choice>
  </mc:AlternateContent>
  <bookViews>
    <workbookView xWindow="0" yWindow="0" windowWidth="16392" windowHeight="4404" activeTab="1"/>
  </bookViews>
  <sheets>
    <sheet name="IL-4" sheetId="2" r:id="rId1"/>
    <sheet name="IFNy" sheetId="4" r:id="rId2"/>
    <sheet name="Raw data CFX Run" sheetId="1" r:id="rId3"/>
  </sheets>
  <calcPr calcId="162913"/>
</workbook>
</file>

<file path=xl/calcChain.xml><?xml version="1.0" encoding="utf-8"?>
<calcChain xmlns="http://schemas.openxmlformats.org/spreadsheetml/2006/main">
  <c r="O25" i="2" l="1"/>
  <c r="O26" i="2" s="1"/>
  <c r="P25" i="4"/>
  <c r="P27" i="4" s="1"/>
  <c r="P31" i="4" s="1"/>
  <c r="P26" i="4" l="1"/>
  <c r="P30" i="4" s="1"/>
  <c r="O27" i="2"/>
  <c r="O30" i="2" s="1"/>
  <c r="O29" i="2"/>
  <c r="B3" i="2" l="1"/>
  <c r="D86" i="1" l="1"/>
  <c r="D74" i="1" l="1"/>
  <c r="D80" i="1"/>
  <c r="D68" i="1"/>
  <c r="D56" i="1"/>
  <c r="D62" i="1"/>
  <c r="D50" i="1"/>
  <c r="D2" i="1"/>
  <c r="D8" i="1"/>
  <c r="D14" i="1"/>
  <c r="D20" i="1"/>
  <c r="D26" i="1"/>
  <c r="D32" i="1"/>
  <c r="O10" i="4" l="1"/>
  <c r="O11" i="4" s="1"/>
  <c r="N10" i="2"/>
  <c r="N11" i="2" s="1"/>
  <c r="B44" i="4" l="1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D38" i="1"/>
</calcChain>
</file>

<file path=xl/sharedStrings.xml><?xml version="1.0" encoding="utf-8"?>
<sst xmlns="http://schemas.openxmlformats.org/spreadsheetml/2006/main" count="413" uniqueCount="87">
  <si>
    <t>Content</t>
  </si>
  <si>
    <t>Sample</t>
  </si>
  <si>
    <t>Cq</t>
  </si>
  <si>
    <t>Detection rate (X detected / Y replicates)</t>
  </si>
  <si>
    <t>Std-01</t>
  </si>
  <si>
    <t>IL-4</t>
  </si>
  <si>
    <t>Std-02</t>
  </si>
  <si>
    <t>Std-03</t>
  </si>
  <si>
    <t>Std-04</t>
  </si>
  <si>
    <t>Std-05</t>
  </si>
  <si>
    <t>Std-06</t>
  </si>
  <si>
    <t>Std-07</t>
  </si>
  <si>
    <t>IFNy</t>
  </si>
  <si>
    <t>6 /  6</t>
  </si>
  <si>
    <t>5/  6</t>
  </si>
  <si>
    <t>SQ copies/ul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</si>
  <si>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</si>
  <si>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</si>
  <si>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</si>
  <si>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</si>
  <si>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</si>
  <si>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</si>
  <si>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</si>
  <si>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</si>
  <si>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</si>
  <si>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</si>
  <si>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</si>
  <si>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</si>
  <si>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</si>
  <si>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</si>
  <si>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</si>
  <si>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</si>
  <si>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</si>
  <si>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</si>
  <si>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</si>
  <si>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</si>
  <si>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</si>
  <si>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</si>
  <si>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</si>
  <si>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</si>
  <si>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</si>
  <si>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LOQ</t>
  </si>
  <si>
    <t>Cq (Response) (y)</t>
  </si>
  <si>
    <t>Sample name</t>
  </si>
  <si>
    <t>Y=</t>
  </si>
  <si>
    <t>b=</t>
  </si>
  <si>
    <t>slope =  Rate of predicted ꜛꜜ for Y scores for each unit increase in X</t>
  </si>
  <si>
    <t>a=</t>
  </si>
  <si>
    <t>Y-intercept = level of Y when x is 0</t>
  </si>
  <si>
    <t>Predicted values of Y</t>
  </si>
  <si>
    <t>CALIBRATION CURVE ANALYSIS FOR LOD/LOQ</t>
  </si>
  <si>
    <t>Parameter</t>
  </si>
  <si>
    <t>Value</t>
  </si>
  <si>
    <t>Slope</t>
  </si>
  <si>
    <t>Correlation Coefficient</t>
  </si>
  <si>
    <t>SE of intercept</t>
  </si>
  <si>
    <t>SD of intercept</t>
  </si>
  <si>
    <t>LOD</t>
  </si>
  <si>
    <t>a</t>
  </si>
  <si>
    <t>b</t>
  </si>
  <si>
    <t>R2</t>
  </si>
  <si>
    <t>EXCEL function (data analysis &gt; regression &gt; Third table)</t>
  </si>
  <si>
    <t>3.3 (SD of intercept/slope)</t>
  </si>
  <si>
    <t>10 (SD of intercept/slope)</t>
  </si>
  <si>
    <t>Meaning</t>
  </si>
  <si>
    <r>
      <t>log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copies (x)</t>
    </r>
  </si>
  <si>
    <t>This should be a Ct value of 36 for IL-4</t>
  </si>
  <si>
    <t>Std-1</t>
  </si>
  <si>
    <t>Std-2</t>
  </si>
  <si>
    <t>Std-3</t>
  </si>
  <si>
    <t>Std-4</t>
  </si>
  <si>
    <t>Std-5</t>
  </si>
  <si>
    <t>Std-6</t>
  </si>
  <si>
    <t>Std-7</t>
  </si>
  <si>
    <t>Efficiency</t>
  </si>
  <si>
    <t xml:space="preserve"> BUT VERY HIGH CT VALUES, BELOW LOQ FOR qPCR</t>
  </si>
  <si>
    <t xml:space="preserve"> </t>
  </si>
  <si>
    <t xml:space="preserve">6 /  6 </t>
  </si>
  <si>
    <t>This should be a Ct value of 36 for IFNy</t>
  </si>
  <si>
    <r>
      <t>Y=</t>
    </r>
    <r>
      <rPr>
        <b/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X + b</t>
    </r>
  </si>
  <si>
    <r>
      <t xml:space="preserve">SE of intercept * </t>
    </r>
    <r>
      <rPr>
        <sz val="11"/>
        <color theme="1"/>
        <rFont val="Arial"/>
        <family val="2"/>
      </rPr>
      <t xml:space="preserve"> </t>
    </r>
    <r>
      <rPr>
        <b/>
        <sz val="11"/>
        <color theme="1" tint="0.499984740745262"/>
        <rFont val="Arial"/>
        <family val="2"/>
      </rPr>
      <t>√n (n= observations)</t>
    </r>
  </si>
  <si>
    <t>RESULTS LOD/LOQ</t>
  </si>
  <si>
    <t>Copies</t>
  </si>
  <si>
    <r>
      <t>log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copies</t>
    </r>
  </si>
  <si>
    <t>SQ copies</t>
  </si>
  <si>
    <t>copies</t>
  </si>
  <si>
    <t>Data Analysis Regression (Excel--&gt; Data --&gt; Data Analysis --&gt; Regression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</si>
</sst>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.00;\-###0.0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.25"/>
      <name val="Microsoft Sans Serif"/>
      <charset val="1"/>
    </font>
    <font>
      <b/>
      <sz val="11"/>
      <color rgb="FFFF000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1"/>
      <color theme="1" tint="0.49998474074526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33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49" fontId="0" fillId="33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34" borderId="0" xfId="0" applyFill="1" applyBorder="1" applyAlignment="1"/>
    <xf numFmtId="0" fontId="0" fillId="34" borderId="0" xfId="0" applyFill="1" applyAlignment="1">
      <alignment horizontal="center" vertical="center"/>
    </xf>
    <xf numFmtId="0" fontId="0" fillId="34" borderId="0" xfId="0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34" borderId="0" xfId="0" applyFill="1"/>
    <xf numFmtId="0" fontId="0" fillId="34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0" fillId="0" borderId="0" xfId="0" applyFill="1" applyBorder="1"/>
    <xf numFmtId="49" fontId="23" fillId="0" borderId="0" xfId="0" applyNumberFormat="1" applyFont="1" applyFill="1" applyBorder="1" applyAlignment="1" applyProtection="1">
      <alignment vertical="center"/>
    </xf>
    <xf numFmtId="164" fontId="23" fillId="0" borderId="0" xfId="0" applyNumberFormat="1" applyFont="1" applyFill="1" applyBorder="1" applyAlignment="1" applyProtection="1">
      <alignment vertical="center"/>
    </xf>
    <xf numFmtId="0" fontId="0" fillId="0" borderId="0" xfId="0" applyBorder="1"/>
    <xf numFmtId="0" fontId="0" fillId="34" borderId="0" xfId="0" applyFill="1" applyAlignment="1">
      <alignment horizontal="center" vertical="center"/>
    </xf>
    <xf numFmtId="0" fontId="16" fillId="34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25" fillId="35" borderId="10" xfId="0" applyFont="1" applyFill="1" applyBorder="1" applyAlignment="1"/>
    <xf numFmtId="0" fontId="0" fillId="36" borderId="0" xfId="0" applyFill="1" applyBorder="1" applyAlignment="1"/>
    <xf numFmtId="0" fontId="0" fillId="0" borderId="0" xfId="0" applyFill="1"/>
    <xf numFmtId="0" fontId="0" fillId="0" borderId="13" xfId="0" applyFill="1" applyBorder="1"/>
    <xf numFmtId="0" fontId="0" fillId="0" borderId="14" xfId="0" applyFill="1" applyBorder="1"/>
    <xf numFmtId="1" fontId="0" fillId="0" borderId="14" xfId="0" applyNumberForma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0" xfId="0" applyFill="1" applyBorder="1"/>
    <xf numFmtId="1" fontId="0" fillId="0" borderId="10" xfId="0" applyNumberFormat="1" applyFill="1" applyBorder="1"/>
    <xf numFmtId="0" fontId="0" fillId="0" borderId="17" xfId="0" applyFill="1" applyBorder="1"/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Fill="1" applyBorder="1"/>
    <xf numFmtId="0" fontId="0" fillId="0" borderId="14" xfId="0" applyBorder="1"/>
    <xf numFmtId="0" fontId="0" fillId="0" borderId="15" xfId="0" applyBorder="1"/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19" xfId="0" applyBorder="1"/>
    <xf numFmtId="0" fontId="0" fillId="0" borderId="18" xfId="0" applyBorder="1"/>
    <xf numFmtId="0" fontId="24" fillId="0" borderId="0" xfId="0" applyFont="1" applyBorder="1"/>
    <xf numFmtId="0" fontId="0" fillId="0" borderId="18" xfId="0" applyFill="1" applyBorder="1"/>
    <xf numFmtId="0" fontId="0" fillId="0" borderId="19" xfId="0" applyFont="1" applyFill="1" applyBorder="1" applyAlignment="1">
      <alignment vertical="center" wrapText="1"/>
    </xf>
    <xf numFmtId="0" fontId="0" fillId="0" borderId="10" xfId="0" applyFont="1" applyFill="1" applyBorder="1"/>
    <xf numFmtId="0" fontId="0" fillId="0" borderId="17" xfId="0" applyFont="1" applyFill="1" applyBorder="1" applyAlignment="1">
      <alignment vertical="center" wrapText="1"/>
    </xf>
    <xf numFmtId="0" fontId="0" fillId="34" borderId="0" xfId="0" applyFill="1" applyBorder="1"/>
    <xf numFmtId="2" fontId="0" fillId="0" borderId="14" xfId="0" applyNumberFormat="1" applyFill="1" applyBorder="1"/>
    <xf numFmtId="2" fontId="0" fillId="0" borderId="10" xfId="0" applyNumberFormat="1" applyFill="1" applyBorder="1"/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19" xfId="0" applyFill="1" applyBorder="1"/>
    <xf numFmtId="165" fontId="0" fillId="0" borderId="0" xfId="0" applyNumberFormat="1" applyFill="1" applyAlignment="1">
      <alignment horizontal="center" vertical="center"/>
    </xf>
    <xf numFmtId="0" fontId="24" fillId="0" borderId="0" xfId="0" applyFont="1" applyFill="1" applyBorder="1"/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10" xfId="0" applyFont="1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IL-4</a:t>
            </a:r>
            <a:r>
              <a:rPr lang="en-AU" baseline="0"/>
              <a:t> Standard Curve</a:t>
            </a:r>
            <a:endParaRPr lang="en-AU"/>
          </a:p>
        </c:rich>
      </c:tx>
      <c:layout>
        <c:manualLayout>
          <c:xMode val="edge"/>
          <c:yMode val="edge"/>
          <c:x val="0.30475104791005603"/>
          <c:y val="4.2432998627465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2597334828695375"/>
                  <c:y val="0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</a:t>
                    </a:r>
                    <a:r>
                      <a:rPr lang="en-US" baseline="0">
                        <a:solidFill>
                          <a:srgbClr val="FF0000"/>
                        </a:solidFill>
                      </a:rPr>
                      <a:t>3.3011</a:t>
                    </a:r>
                    <a:r>
                      <a:rPr lang="en-US" baseline="0"/>
                      <a:t>x + 38.604</a:t>
                    </a:r>
                    <a:br>
                      <a:rPr lang="en-US" baseline="0"/>
                    </a:br>
                    <a:r>
                      <a:rPr lang="en-US" baseline="0"/>
                      <a:t>R² = 0.9962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'IL-4'!$B$3:$B$43</c:f>
              <c:numCache>
                <c:formatCode>General</c:formatCode>
                <c:ptCount val="4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xVal>
          <c:yVal>
            <c:numRef>
              <c:f>'IL-4'!$C$3:$C$43</c:f>
              <c:numCache>
                <c:formatCode>General</c:formatCode>
                <c:ptCount val="41"/>
                <c:pt idx="0">
                  <c:v>18.79</c:v>
                </c:pt>
                <c:pt idx="1">
                  <c:v>19.010000000000002</c:v>
                </c:pt>
                <c:pt idx="2">
                  <c:v>18.850000000000001</c:v>
                </c:pt>
                <c:pt idx="3">
                  <c:v>18.87</c:v>
                </c:pt>
                <c:pt idx="4">
                  <c:v>18.559999999999999</c:v>
                </c:pt>
                <c:pt idx="5">
                  <c:v>18.82</c:v>
                </c:pt>
                <c:pt idx="6">
                  <c:v>22.1</c:v>
                </c:pt>
                <c:pt idx="7">
                  <c:v>22.2</c:v>
                </c:pt>
                <c:pt idx="8">
                  <c:v>22.13</c:v>
                </c:pt>
                <c:pt idx="9">
                  <c:v>21.92</c:v>
                </c:pt>
                <c:pt idx="10">
                  <c:v>21.9</c:v>
                </c:pt>
                <c:pt idx="11">
                  <c:v>21.77</c:v>
                </c:pt>
                <c:pt idx="12">
                  <c:v>25.79</c:v>
                </c:pt>
                <c:pt idx="13">
                  <c:v>25.24</c:v>
                </c:pt>
                <c:pt idx="14">
                  <c:v>25.28</c:v>
                </c:pt>
                <c:pt idx="15">
                  <c:v>25.42</c:v>
                </c:pt>
                <c:pt idx="16">
                  <c:v>25.19</c:v>
                </c:pt>
                <c:pt idx="17">
                  <c:v>25.21</c:v>
                </c:pt>
                <c:pt idx="18">
                  <c:v>28.91</c:v>
                </c:pt>
                <c:pt idx="19">
                  <c:v>29.19</c:v>
                </c:pt>
                <c:pt idx="20">
                  <c:v>28.4</c:v>
                </c:pt>
                <c:pt idx="21">
                  <c:v>28.57</c:v>
                </c:pt>
                <c:pt idx="22">
                  <c:v>28.5</c:v>
                </c:pt>
                <c:pt idx="23">
                  <c:v>28.63</c:v>
                </c:pt>
                <c:pt idx="24">
                  <c:v>32.020000000000003</c:v>
                </c:pt>
                <c:pt idx="25">
                  <c:v>32.47</c:v>
                </c:pt>
                <c:pt idx="26">
                  <c:v>31.87</c:v>
                </c:pt>
                <c:pt idx="27">
                  <c:v>32.229999999999997</c:v>
                </c:pt>
                <c:pt idx="28">
                  <c:v>32.15</c:v>
                </c:pt>
                <c:pt idx="29">
                  <c:v>32.21</c:v>
                </c:pt>
                <c:pt idx="30">
                  <c:v>35.97</c:v>
                </c:pt>
                <c:pt idx="31">
                  <c:v>35.57</c:v>
                </c:pt>
                <c:pt idx="32">
                  <c:v>35.07</c:v>
                </c:pt>
                <c:pt idx="33">
                  <c:v>35.74</c:v>
                </c:pt>
                <c:pt idx="34">
                  <c:v>34.94</c:v>
                </c:pt>
                <c:pt idx="35">
                  <c:v>35.909999999999997</c:v>
                </c:pt>
                <c:pt idx="36">
                  <c:v>38.76</c:v>
                </c:pt>
                <c:pt idx="37">
                  <c:v>38.270000000000003</c:v>
                </c:pt>
                <c:pt idx="38">
                  <c:v>39.22</c:v>
                </c:pt>
                <c:pt idx="39">
                  <c:v>36.770000000000003</c:v>
                </c:pt>
                <c:pt idx="40">
                  <c:v>38.409999999999997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AE-4C64-BFF6-FAAB25095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471247"/>
        <c:axId val="1173470415"/>
      </c:scatterChart>
      <c:valAx>
        <c:axId val="1173471247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log10 copies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470415"/>
        <c:crosses val="autoZero"/>
        <c:crossBetween val="midCat"/>
      </c:valAx>
      <c:valAx>
        <c:axId val="117347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Cq</a:t>
                </a:r>
                <a:r>
                  <a:rPr lang="en-AU" b="1" baseline="0"/>
                  <a:t> values</a:t>
                </a:r>
                <a:endParaRPr lang="en-AU" b="1"/>
              </a:p>
            </c:rich>
          </c:tx>
          <c:layout>
            <c:manualLayout>
              <c:xMode val="edge"/>
              <c:yMode val="edge"/>
              <c:x val="2.5785278949835913E-2"/>
              <c:y val="0.39002317493148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4712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IFNy Standard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6927364609528519"/>
                  <c:y val="0.2106710752676776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</a:t>
                    </a:r>
                    <a:r>
                      <a:rPr lang="en-US" b="1" baseline="0">
                        <a:solidFill>
                          <a:srgbClr val="FF0000"/>
                        </a:solidFill>
                      </a:rPr>
                      <a:t>3.303</a:t>
                    </a:r>
                    <a:r>
                      <a:rPr lang="en-US" baseline="0"/>
                      <a:t>x + 40.463</a:t>
                    </a:r>
                    <a:br>
                      <a:rPr lang="en-US" baseline="0"/>
                    </a:br>
                    <a:r>
                      <a:rPr lang="en-US" baseline="0"/>
                      <a:t>R² = 0.9973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IFNy!$B$3:$B$38</c:f>
              <c:numCache>
                <c:formatCode>General</c:formatCode>
                <c:ptCount val="3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</c:numCache>
            </c:numRef>
          </c:xVal>
          <c:yVal>
            <c:numRef>
              <c:f>IFNy!$C$3:$C$38</c:f>
              <c:numCache>
                <c:formatCode>###0.00;\-###0.00</c:formatCode>
                <c:ptCount val="36"/>
                <c:pt idx="0">
                  <c:v>20.693662717287999</c:v>
                </c:pt>
                <c:pt idx="1">
                  <c:v>20.576225670551601</c:v>
                </c:pt>
                <c:pt idx="2">
                  <c:v>20.6913772974981</c:v>
                </c:pt>
                <c:pt idx="3">
                  <c:v>20.471567383796</c:v>
                </c:pt>
                <c:pt idx="4">
                  <c:v>20.573359816457501</c:v>
                </c:pt>
                <c:pt idx="5">
                  <c:v>20.570535858928</c:v>
                </c:pt>
                <c:pt idx="6">
                  <c:v>23.945325741089199</c:v>
                </c:pt>
                <c:pt idx="7">
                  <c:v>23.5804724385752</c:v>
                </c:pt>
                <c:pt idx="8">
                  <c:v>23.634184005654401</c:v>
                </c:pt>
                <c:pt idx="9">
                  <c:v>23.842023616614199</c:v>
                </c:pt>
                <c:pt idx="10">
                  <c:v>23.840937252593399</c:v>
                </c:pt>
                <c:pt idx="11">
                  <c:v>23.744001721610701</c:v>
                </c:pt>
                <c:pt idx="12">
                  <c:v>28.114730139713899</c:v>
                </c:pt>
                <c:pt idx="13">
                  <c:v>26.990692048715498</c:v>
                </c:pt>
                <c:pt idx="14">
                  <c:v>27.429088512626301</c:v>
                </c:pt>
                <c:pt idx="15">
                  <c:v>27.385078701693001</c:v>
                </c:pt>
                <c:pt idx="16">
                  <c:v>27.375664572021101</c:v>
                </c:pt>
                <c:pt idx="17">
                  <c:v>27.5374156050765</c:v>
                </c:pt>
                <c:pt idx="18">
                  <c:v>30.489014618957</c:v>
                </c:pt>
                <c:pt idx="19">
                  <c:v>30.552475560059399</c:v>
                </c:pt>
                <c:pt idx="20">
                  <c:v>30.700983252711801</c:v>
                </c:pt>
                <c:pt idx="21">
                  <c:v>30.788499638459299</c:v>
                </c:pt>
                <c:pt idx="22">
                  <c:v>30.8372990178969</c:v>
                </c:pt>
                <c:pt idx="23">
                  <c:v>30.624926059839801</c:v>
                </c:pt>
                <c:pt idx="24">
                  <c:v>34.135852380645296</c:v>
                </c:pt>
                <c:pt idx="25">
                  <c:v>33.413054667088403</c:v>
                </c:pt>
                <c:pt idx="26">
                  <c:v>34.046282763095697</c:v>
                </c:pt>
                <c:pt idx="27">
                  <c:v>34.026090304846399</c:v>
                </c:pt>
                <c:pt idx="28">
                  <c:v>34.295648058961298</c:v>
                </c:pt>
                <c:pt idx="29">
                  <c:v>33.773085953227898</c:v>
                </c:pt>
                <c:pt idx="30">
                  <c:v>37.409733695022503</c:v>
                </c:pt>
                <c:pt idx="31">
                  <c:v>37.049499428773601</c:v>
                </c:pt>
                <c:pt idx="32">
                  <c:v>37.055973837901298</c:v>
                </c:pt>
                <c:pt idx="33">
                  <c:v>37.150625574911203</c:v>
                </c:pt>
                <c:pt idx="34">
                  <c:v>36.9472918653113</c:v>
                </c:pt>
                <c:pt idx="35">
                  <c:v>36.1963742197144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28-4AF6-B1AB-B66336ADC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3168959"/>
        <c:axId val="1613169375"/>
      </c:scatterChart>
      <c:valAx>
        <c:axId val="1613168959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log10 copies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169375"/>
        <c:crosses val="autoZero"/>
        <c:crossBetween val="midCat"/>
      </c:valAx>
      <c:valAx>
        <c:axId val="1613169375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Cq values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##0.00;\-#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168959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403860</xdr:colOff>
      <xdr:row>1</xdr:row>
      <xdr:rowOff>95250</xdr:rowOff>
    </xdr:from>
    <xdr:to>
      <xdr:col>11</xdr:col>
      <xdr:colOff>396240</xdr:colOff>
      <xdr:row>14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548640</xdr:colOff>
      <xdr:row>1</xdr:row>
      <xdr:rowOff>491490</xdr:rowOff>
    </xdr:from>
    <xdr:to>
      <xdr:col>12</xdr:col>
      <xdr:colOff>228600</xdr:colOff>
      <xdr:row>17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opLeftCell="B1" workbookViewId="0">
      <selection activeCell="F35" sqref="F35"/>
    </sheetView>
  </sheetViews>
  <sheetFormatPr defaultRowHeight="14.4" x14ac:dyDescent="0.3"/>
  <cols>
    <col min="1" max="1" width="8.88671875" style="1"/>
    <col min="2" max="2" width="10.44140625" style="1" customWidth="1"/>
    <col min="3" max="3" width="7.5546875" style="1" customWidth="1"/>
    <col min="4" max="4" width="8.88671875" style="1"/>
    <col min="5" max="5" width="17.44140625" style="1" bestFit="1" customWidth="1"/>
    <col min="6" max="6" width="12.6640625" style="1" bestFit="1" customWidth="1"/>
    <col min="7" max="7" width="13.44140625" style="1" bestFit="1" customWidth="1"/>
    <col min="8" max="11" width="8.88671875" style="1"/>
    <col min="12" max="12" width="12.6640625" style="1" bestFit="1" customWidth="1"/>
    <col min="13" max="13" width="19.88671875" style="1" bestFit="1" customWidth="1"/>
    <col min="14" max="14" width="50.109375" style="1" customWidth="1"/>
    <col min="15" max="16384" width="8.88671875" style="1"/>
  </cols>
  <sheetData>
    <row r="1" spans="1:16" x14ac:dyDescent="0.3">
      <c r="A1" s="30" t="s">
        <v>5</v>
      </c>
      <c r="B1" s="30"/>
      <c r="C1" s="18" t="s">
        <v>50</v>
      </c>
      <c r="D1" s="17"/>
      <c r="E1" s="29"/>
      <c r="F1" s="29"/>
    </row>
    <row r="2" spans="1:16" ht="43.2" x14ac:dyDescent="0.3">
      <c r="A2" s="14" t="s">
        <v>43</v>
      </c>
      <c r="B2" s="44" t="s">
        <v>65</v>
      </c>
      <c r="C2" s="14" t="s">
        <v>42</v>
      </c>
      <c r="D2" s="14" t="s">
        <v>84</v>
      </c>
    </row>
    <row r="3" spans="1:16" x14ac:dyDescent="0.3">
      <c r="A3" s="1" t="s">
        <v>4</v>
      </c>
      <c r="B3" s="1">
        <f t="shared" ref="B3:B44" si="0">LOG10(D3)</f>
        <v>6</v>
      </c>
      <c r="C3" s="1">
        <v>18.79</v>
      </c>
      <c r="D3" s="15">
        <v>1000000</v>
      </c>
    </row>
    <row r="4" spans="1:16" x14ac:dyDescent="0.3">
      <c r="A4" s="1" t="s">
        <v>4</v>
      </c>
      <c r="B4" s="1">
        <f t="shared" si="0"/>
        <v>6</v>
      </c>
      <c r="C4" s="1">
        <v>19.010000000000002</v>
      </c>
      <c r="D4" s="15">
        <v>1000000</v>
      </c>
    </row>
    <row r="5" spans="1:16" x14ac:dyDescent="0.3">
      <c r="A5" s="1" t="s">
        <v>4</v>
      </c>
      <c r="B5" s="1">
        <f t="shared" si="0"/>
        <v>6</v>
      </c>
      <c r="C5" s="1">
        <v>18.850000000000001</v>
      </c>
      <c r="D5" s="15">
        <v>1000000</v>
      </c>
      <c r="M5" s="17" t="s">
        <v>79</v>
      </c>
      <c r="N5" s="17"/>
      <c r="O5" s="22"/>
      <c r="P5" s="22"/>
    </row>
    <row r="6" spans="1:16" x14ac:dyDescent="0.3">
      <c r="A6" s="1" t="s">
        <v>4</v>
      </c>
      <c r="B6" s="1">
        <f t="shared" si="0"/>
        <v>6</v>
      </c>
      <c r="C6" s="1">
        <v>18.87</v>
      </c>
      <c r="D6" s="15">
        <v>1000000</v>
      </c>
      <c r="M6" s="17" t="s">
        <v>44</v>
      </c>
      <c r="N6" s="18" t="s">
        <v>49</v>
      </c>
      <c r="O6" s="22"/>
      <c r="P6" s="22"/>
    </row>
    <row r="7" spans="1:16" ht="28.8" customHeight="1" x14ac:dyDescent="0.3">
      <c r="A7" s="1" t="s">
        <v>4</v>
      </c>
      <c r="B7" s="1">
        <f t="shared" si="0"/>
        <v>6</v>
      </c>
      <c r="C7" s="1">
        <v>18.559999999999999</v>
      </c>
      <c r="D7" s="15">
        <v>1000000</v>
      </c>
      <c r="M7" s="17" t="s">
        <v>47</v>
      </c>
      <c r="N7" s="21" t="s">
        <v>46</v>
      </c>
      <c r="O7" s="23"/>
      <c r="P7" s="22"/>
    </row>
    <row r="8" spans="1:16" x14ac:dyDescent="0.3">
      <c r="A8" s="1" t="s">
        <v>4</v>
      </c>
      <c r="B8" s="1">
        <f t="shared" si="0"/>
        <v>6</v>
      </c>
      <c r="C8" s="1">
        <v>18.82</v>
      </c>
      <c r="D8" s="15">
        <v>1000000</v>
      </c>
      <c r="M8" s="17" t="s">
        <v>45</v>
      </c>
      <c r="N8" s="18" t="s">
        <v>48</v>
      </c>
      <c r="O8" s="22"/>
      <c r="P8" s="22"/>
    </row>
    <row r="9" spans="1:16" x14ac:dyDescent="0.3">
      <c r="A9" s="1" t="s">
        <v>6</v>
      </c>
      <c r="B9" s="1">
        <f t="shared" si="0"/>
        <v>5</v>
      </c>
      <c r="C9" s="1">
        <v>22.1</v>
      </c>
      <c r="D9" s="15">
        <v>100000</v>
      </c>
    </row>
    <row r="10" spans="1:16" x14ac:dyDescent="0.3">
      <c r="A10" s="1" t="s">
        <v>6</v>
      </c>
      <c r="B10" s="1">
        <f t="shared" si="0"/>
        <v>5</v>
      </c>
      <c r="C10" s="1">
        <v>22.2</v>
      </c>
      <c r="D10" s="15">
        <v>100000</v>
      </c>
      <c r="M10" s="67" t="s">
        <v>74</v>
      </c>
      <c r="N10" s="22">
        <f>(10^((-1/F35)))</f>
        <v>2.0087724816600425</v>
      </c>
    </row>
    <row r="11" spans="1:16" x14ac:dyDescent="0.3">
      <c r="A11" s="1" t="s">
        <v>6</v>
      </c>
      <c r="B11" s="1">
        <f t="shared" si="0"/>
        <v>5</v>
      </c>
      <c r="C11" s="1">
        <v>22.13</v>
      </c>
      <c r="D11" s="15">
        <v>100000</v>
      </c>
      <c r="M11" s="67"/>
      <c r="N11" s="63">
        <f>(N10-1)*100</f>
        <v>100.87724816600425</v>
      </c>
    </row>
    <row r="12" spans="1:16" x14ac:dyDescent="0.3">
      <c r="A12" s="1" t="s">
        <v>6</v>
      </c>
      <c r="B12" s="1">
        <f t="shared" si="0"/>
        <v>5</v>
      </c>
      <c r="C12" s="1">
        <v>21.92</v>
      </c>
      <c r="D12" s="15">
        <v>100000</v>
      </c>
    </row>
    <row r="13" spans="1:16" x14ac:dyDescent="0.3">
      <c r="A13" s="1" t="s">
        <v>6</v>
      </c>
      <c r="B13" s="1">
        <f t="shared" si="0"/>
        <v>5</v>
      </c>
      <c r="C13" s="1">
        <v>21.9</v>
      </c>
      <c r="D13" s="15">
        <v>100000</v>
      </c>
    </row>
    <row r="14" spans="1:16" x14ac:dyDescent="0.3">
      <c r="A14" s="1" t="s">
        <v>6</v>
      </c>
      <c r="B14" s="1">
        <f t="shared" si="0"/>
        <v>5</v>
      </c>
      <c r="C14" s="1">
        <v>21.77</v>
      </c>
      <c r="D14" s="15">
        <v>100000</v>
      </c>
    </row>
    <row r="15" spans="1:16" x14ac:dyDescent="0.3">
      <c r="A15" s="1" t="s">
        <v>7</v>
      </c>
      <c r="B15" s="1">
        <f t="shared" si="0"/>
        <v>4</v>
      </c>
      <c r="C15" s="1">
        <v>25.79</v>
      </c>
      <c r="D15" s="15">
        <v>10000</v>
      </c>
    </row>
    <row r="16" spans="1:16" x14ac:dyDescent="0.3">
      <c r="A16" s="1" t="s">
        <v>7</v>
      </c>
      <c r="B16" s="1">
        <f t="shared" si="0"/>
        <v>4</v>
      </c>
      <c r="C16" s="1">
        <v>25.24</v>
      </c>
      <c r="D16" s="15">
        <v>10000</v>
      </c>
    </row>
    <row r="17" spans="1:16" ht="15" thickBot="1" x14ac:dyDescent="0.35">
      <c r="A17" s="1" t="s">
        <v>7</v>
      </c>
      <c r="B17" s="1">
        <f t="shared" si="0"/>
        <v>4</v>
      </c>
      <c r="C17" s="1">
        <v>25.28</v>
      </c>
      <c r="D17" s="15">
        <v>10000</v>
      </c>
      <c r="E17" s="31" t="s">
        <v>86</v>
      </c>
      <c r="M17" s="19" t="s">
        <v>81</v>
      </c>
    </row>
    <row r="18" spans="1:16" x14ac:dyDescent="0.3">
      <c r="A18" s="1" t="s">
        <v>7</v>
      </c>
      <c r="B18" s="1">
        <f t="shared" si="0"/>
        <v>4</v>
      </c>
      <c r="C18" s="1">
        <v>25.42</v>
      </c>
      <c r="D18" s="15">
        <v>10000</v>
      </c>
      <c r="E18" t="s">
        <v>16</v>
      </c>
      <c r="F18"/>
      <c r="G18"/>
      <c r="H18"/>
      <c r="I18"/>
      <c r="J18"/>
      <c r="K18"/>
      <c r="L18"/>
      <c r="M18" s="45" t="s">
        <v>5</v>
      </c>
      <c r="N18" s="46"/>
      <c r="O18" s="46"/>
      <c r="P18" s="47"/>
    </row>
    <row r="19" spans="1:16" ht="15" thickBot="1" x14ac:dyDescent="0.35">
      <c r="A19" s="1" t="s">
        <v>7</v>
      </c>
      <c r="B19" s="1">
        <f t="shared" si="0"/>
        <v>4</v>
      </c>
      <c r="C19" s="1">
        <v>25.19</v>
      </c>
      <c r="D19" s="15">
        <v>10000</v>
      </c>
      <c r="E19"/>
      <c r="F19"/>
      <c r="G19"/>
      <c r="H19"/>
      <c r="I19"/>
      <c r="J19"/>
      <c r="K19"/>
      <c r="L19"/>
      <c r="M19" s="48" t="s">
        <v>51</v>
      </c>
      <c r="N19" s="49" t="s">
        <v>64</v>
      </c>
      <c r="O19" s="49" t="s">
        <v>52</v>
      </c>
      <c r="P19" s="50"/>
    </row>
    <row r="20" spans="1:16" x14ac:dyDescent="0.3">
      <c r="A20" s="1" t="s">
        <v>7</v>
      </c>
      <c r="B20" s="1">
        <f t="shared" si="0"/>
        <v>4</v>
      </c>
      <c r="C20" s="1">
        <v>25.21</v>
      </c>
      <c r="D20" s="15">
        <v>10000</v>
      </c>
      <c r="E20" s="13" t="s">
        <v>17</v>
      </c>
      <c r="F20" s="13"/>
      <c r="G20"/>
      <c r="H20"/>
      <c r="I20"/>
      <c r="J20"/>
      <c r="K20"/>
      <c r="L20"/>
      <c r="M20" s="51" t="s">
        <v>53</v>
      </c>
      <c r="N20" s="28" t="s">
        <v>58</v>
      </c>
      <c r="O20" s="52">
        <v>3.3010999999999999</v>
      </c>
      <c r="P20" s="50"/>
    </row>
    <row r="21" spans="1:16" x14ac:dyDescent="0.3">
      <c r="A21" s="1" t="s">
        <v>8</v>
      </c>
      <c r="B21" s="1">
        <f t="shared" si="0"/>
        <v>3</v>
      </c>
      <c r="C21" s="1">
        <v>28.91</v>
      </c>
      <c r="D21" s="15">
        <v>1000</v>
      </c>
      <c r="E21" s="10" t="s">
        <v>18</v>
      </c>
      <c r="F21" s="10" t="s">
        <v>76</v>
      </c>
      <c r="G21"/>
      <c r="H21"/>
      <c r="I21"/>
      <c r="J21"/>
      <c r="K21"/>
      <c r="L21"/>
      <c r="M21" s="51" t="s">
        <v>27</v>
      </c>
      <c r="N21" s="28" t="s">
        <v>59</v>
      </c>
      <c r="O21" s="28">
        <v>38.603999999999999</v>
      </c>
      <c r="P21" s="50"/>
    </row>
    <row r="22" spans="1:16" x14ac:dyDescent="0.3">
      <c r="A22" s="1" t="s">
        <v>8</v>
      </c>
      <c r="B22" s="1">
        <f t="shared" si="0"/>
        <v>3</v>
      </c>
      <c r="C22" s="1">
        <v>29.19</v>
      </c>
      <c r="D22" s="15">
        <v>1000</v>
      </c>
      <c r="E22" s="10" t="s">
        <v>19</v>
      </c>
      <c r="F22" s="16">
        <v>0.99623336104043081</v>
      </c>
      <c r="G22"/>
      <c r="H22"/>
      <c r="I22"/>
      <c r="J22"/>
      <c r="K22"/>
      <c r="L22"/>
      <c r="M22" s="51"/>
      <c r="N22" s="28"/>
      <c r="O22" s="28"/>
      <c r="P22" s="50"/>
    </row>
    <row r="23" spans="1:16" x14ac:dyDescent="0.3">
      <c r="A23" s="1" t="s">
        <v>8</v>
      </c>
      <c r="B23" s="1">
        <f t="shared" si="0"/>
        <v>3</v>
      </c>
      <c r="C23" s="1">
        <v>28.4</v>
      </c>
      <c r="D23" s="15">
        <v>1000</v>
      </c>
      <c r="E23" s="10" t="s">
        <v>20</v>
      </c>
      <c r="F23" s="10">
        <v>0.996136780554288</v>
      </c>
      <c r="G23"/>
      <c r="H23"/>
      <c r="I23"/>
      <c r="J23"/>
      <c r="K23"/>
      <c r="L23"/>
      <c r="M23" s="51" t="s">
        <v>54</v>
      </c>
      <c r="N23" s="28" t="s">
        <v>60</v>
      </c>
      <c r="O23" s="57">
        <v>0.996</v>
      </c>
      <c r="P23" s="50"/>
    </row>
    <row r="24" spans="1:16" x14ac:dyDescent="0.3">
      <c r="A24" s="1" t="s">
        <v>8</v>
      </c>
      <c r="B24" s="1">
        <f t="shared" si="0"/>
        <v>3</v>
      </c>
      <c r="C24" s="1">
        <v>28.57</v>
      </c>
      <c r="D24" s="15">
        <v>1000</v>
      </c>
      <c r="E24" s="10" t="s">
        <v>21</v>
      </c>
      <c r="F24" s="10">
        <v>0.40956172026916088</v>
      </c>
      <c r="G24"/>
      <c r="H24"/>
      <c r="I24"/>
      <c r="J24"/>
      <c r="K24"/>
      <c r="L24"/>
      <c r="M24" s="51" t="s">
        <v>55</v>
      </c>
      <c r="N24" s="28" t="s">
        <v>61</v>
      </c>
      <c r="O24" s="34">
        <v>0.118611059573224</v>
      </c>
      <c r="P24" s="50"/>
    </row>
    <row r="25" spans="1:16" ht="15" thickBot="1" x14ac:dyDescent="0.35">
      <c r="A25" s="1" t="s">
        <v>8</v>
      </c>
      <c r="B25" s="1">
        <f t="shared" si="0"/>
        <v>3</v>
      </c>
      <c r="C25" s="1">
        <v>28.5</v>
      </c>
      <c r="D25" s="15">
        <v>1000</v>
      </c>
      <c r="E25" s="33" t="s">
        <v>22</v>
      </c>
      <c r="F25" s="33">
        <v>41</v>
      </c>
      <c r="G25"/>
      <c r="H25"/>
      <c r="I25"/>
      <c r="J25"/>
      <c r="K25"/>
      <c r="L25"/>
      <c r="M25" s="51" t="s">
        <v>56</v>
      </c>
      <c r="N25" s="28" t="s">
        <v>80</v>
      </c>
      <c r="O25" s="28">
        <f>O24*SQRT(41)</f>
        <v>0.75948135038090214</v>
      </c>
      <c r="P25" s="50"/>
    </row>
    <row r="26" spans="1:16" ht="30" x14ac:dyDescent="0.3">
      <c r="A26" s="1" t="s">
        <v>8</v>
      </c>
      <c r="B26" s="1">
        <f t="shared" si="0"/>
        <v>3</v>
      </c>
      <c r="C26" s="1">
        <v>28.63</v>
      </c>
      <c r="D26" s="15">
        <v>1000</v>
      </c>
      <c r="E26"/>
      <c r="F26"/>
      <c r="G26"/>
      <c r="H26"/>
      <c r="I26"/>
      <c r="J26"/>
      <c r="K26"/>
      <c r="L26"/>
      <c r="M26" s="53" t="s">
        <v>57</v>
      </c>
      <c r="N26" s="25" t="s">
        <v>62</v>
      </c>
      <c r="O26" s="25">
        <f>3.3*(O25/O20)</f>
        <v>0.75922827428947226</v>
      </c>
      <c r="P26" s="54" t="s">
        <v>83</v>
      </c>
    </row>
    <row r="27" spans="1:16" ht="30.6" thickBot="1" x14ac:dyDescent="0.35">
      <c r="A27" s="1" t="s">
        <v>9</v>
      </c>
      <c r="B27" s="1">
        <f t="shared" si="0"/>
        <v>2</v>
      </c>
      <c r="C27" s="1">
        <v>32.020000000000003</v>
      </c>
      <c r="D27" s="1">
        <v>100</v>
      </c>
      <c r="E27" t="s">
        <v>23</v>
      </c>
      <c r="F27"/>
      <c r="G27"/>
      <c r="H27"/>
      <c r="I27"/>
      <c r="J27"/>
      <c r="K27"/>
      <c r="L27"/>
      <c r="M27" s="40" t="s">
        <v>41</v>
      </c>
      <c r="N27" s="55" t="s">
        <v>63</v>
      </c>
      <c r="O27" s="41">
        <f>10*(O26/O20)</f>
        <v>2.2999250985716042</v>
      </c>
      <c r="P27" s="56" t="s">
        <v>83</v>
      </c>
    </row>
    <row r="28" spans="1:16" ht="15" thickBot="1" x14ac:dyDescent="0.35">
      <c r="A28" s="1" t="s">
        <v>9</v>
      </c>
      <c r="B28" s="1">
        <f t="shared" si="0"/>
        <v>2</v>
      </c>
      <c r="C28" s="1">
        <v>32.47</v>
      </c>
      <c r="D28" s="1">
        <v>100</v>
      </c>
      <c r="E28" s="12"/>
      <c r="F28" s="12" t="s">
        <v>28</v>
      </c>
      <c r="G28" s="12" t="s">
        <v>29</v>
      </c>
      <c r="H28" s="12" t="s">
        <v>30</v>
      </c>
      <c r="I28" s="12" t="s">
        <v>31</v>
      </c>
      <c r="J28" s="12" t="s">
        <v>32</v>
      </c>
      <c r="K28"/>
      <c r="L28"/>
      <c r="M28"/>
      <c r="N28"/>
      <c r="O28"/>
      <c r="P28"/>
    </row>
    <row r="29" spans="1:16" x14ac:dyDescent="0.3">
      <c r="A29" s="1" t="s">
        <v>9</v>
      </c>
      <c r="B29" s="1">
        <f t="shared" si="0"/>
        <v>2</v>
      </c>
      <c r="C29" s="1">
        <v>31.87</v>
      </c>
      <c r="D29" s="1">
        <v>100</v>
      </c>
      <c r="E29" s="10" t="s">
        <v>24</v>
      </c>
      <c r="F29" s="10">
        <v>1</v>
      </c>
      <c r="G29" s="10">
        <v>1730.2561867430966</v>
      </c>
      <c r="H29" s="10">
        <v>1730.2561867430966</v>
      </c>
      <c r="I29" s="10">
        <v>10315.058463957466</v>
      </c>
      <c r="J29" s="10">
        <v>6.8470961838659611E-49</v>
      </c>
      <c r="K29"/>
      <c r="L29"/>
      <c r="M29" s="36" t="s">
        <v>57</v>
      </c>
      <c r="N29" s="37"/>
      <c r="O29" s="38">
        <f>POWER(10,O26)</f>
        <v>5.7441830918416272</v>
      </c>
      <c r="P29" s="65" t="s">
        <v>82</v>
      </c>
    </row>
    <row r="30" spans="1:16" ht="15" thickBot="1" x14ac:dyDescent="0.35">
      <c r="A30" s="1" t="s">
        <v>9</v>
      </c>
      <c r="B30" s="1">
        <f t="shared" si="0"/>
        <v>2</v>
      </c>
      <c r="C30" s="1">
        <v>32.229999999999997</v>
      </c>
      <c r="D30" s="1">
        <v>100</v>
      </c>
      <c r="E30" s="10" t="s">
        <v>25</v>
      </c>
      <c r="F30" s="10">
        <v>39</v>
      </c>
      <c r="G30" s="10">
        <v>6.5418913056835404</v>
      </c>
      <c r="H30" s="10">
        <v>0.16774080270983438</v>
      </c>
      <c r="I30" s="10"/>
      <c r="J30" s="10"/>
      <c r="K30"/>
      <c r="L30"/>
      <c r="M30" s="40" t="s">
        <v>41</v>
      </c>
      <c r="N30" s="41"/>
      <c r="O30" s="42">
        <f>POWER(10,O27)</f>
        <v>199.4918227910523</v>
      </c>
      <c r="P30" s="66" t="s">
        <v>82</v>
      </c>
    </row>
    <row r="31" spans="1:16" ht="15" thickBot="1" x14ac:dyDescent="0.35">
      <c r="A31" s="1" t="s">
        <v>9</v>
      </c>
      <c r="B31" s="1">
        <f t="shared" si="0"/>
        <v>2</v>
      </c>
      <c r="C31" s="1">
        <v>32.15</v>
      </c>
      <c r="D31" s="1">
        <v>100</v>
      </c>
      <c r="E31" s="11" t="s">
        <v>26</v>
      </c>
      <c r="F31" s="11">
        <v>40</v>
      </c>
      <c r="G31" s="11">
        <v>1736.7980780487801</v>
      </c>
      <c r="H31" s="11"/>
      <c r="I31" s="11"/>
      <c r="J31" s="11"/>
      <c r="K31"/>
      <c r="L31"/>
    </row>
    <row r="32" spans="1:16" ht="15" thickBot="1" x14ac:dyDescent="0.35">
      <c r="A32" s="1" t="s">
        <v>9</v>
      </c>
      <c r="B32" s="1">
        <f t="shared" si="0"/>
        <v>2</v>
      </c>
      <c r="C32" s="1">
        <v>32.21</v>
      </c>
      <c r="D32" s="1">
        <v>100</v>
      </c>
      <c r="E32"/>
      <c r="F32"/>
      <c r="G32"/>
      <c r="H32"/>
      <c r="I32"/>
      <c r="J32"/>
      <c r="K32"/>
      <c r="L32"/>
      <c r="M32"/>
    </row>
    <row r="33" spans="1:13" x14ac:dyDescent="0.3">
      <c r="A33" s="2" t="s">
        <v>10</v>
      </c>
      <c r="B33" s="1">
        <f t="shared" si="0"/>
        <v>1</v>
      </c>
      <c r="C33" s="2">
        <v>35.97</v>
      </c>
      <c r="D33" s="2">
        <v>10</v>
      </c>
      <c r="E33" s="12"/>
      <c r="F33" s="12" t="s">
        <v>33</v>
      </c>
      <c r="G33" s="12" t="s">
        <v>21</v>
      </c>
      <c r="H33" s="12" t="s">
        <v>34</v>
      </c>
      <c r="I33" s="12" t="s">
        <v>35</v>
      </c>
      <c r="J33" s="12" t="s">
        <v>36</v>
      </c>
      <c r="K33" s="12" t="s">
        <v>37</v>
      </c>
      <c r="L33" s="12" t="s">
        <v>38</v>
      </c>
      <c r="M33" s="12" t="s">
        <v>39</v>
      </c>
    </row>
    <row r="34" spans="1:13" x14ac:dyDescent="0.3">
      <c r="A34" s="2" t="s">
        <v>10</v>
      </c>
      <c r="B34" s="1">
        <f t="shared" si="0"/>
        <v>1</v>
      </c>
      <c r="C34" s="2">
        <v>35.57</v>
      </c>
      <c r="D34" s="2">
        <v>10</v>
      </c>
      <c r="E34" s="10" t="s">
        <v>27</v>
      </c>
      <c r="F34" s="10">
        <v>38.604064516129043</v>
      </c>
      <c r="G34" s="34">
        <v>0.118611059573224</v>
      </c>
      <c r="H34" s="10">
        <v>325.46766427204034</v>
      </c>
      <c r="I34" s="10">
        <v>1.3757407005805888E-68</v>
      </c>
      <c r="J34" s="10">
        <v>38.36415100291434</v>
      </c>
      <c r="K34" s="10">
        <v>38.843978029343745</v>
      </c>
      <c r="L34" s="10">
        <v>38.36415100291434</v>
      </c>
      <c r="M34" s="10">
        <v>38.843978029343745</v>
      </c>
    </row>
    <row r="35" spans="1:13" ht="15" thickBot="1" x14ac:dyDescent="0.35">
      <c r="A35" s="2" t="s">
        <v>10</v>
      </c>
      <c r="B35" s="1">
        <f t="shared" si="0"/>
        <v>1</v>
      </c>
      <c r="C35" s="2">
        <v>35.07</v>
      </c>
      <c r="D35" s="2">
        <v>10</v>
      </c>
      <c r="E35" s="11" t="s">
        <v>40</v>
      </c>
      <c r="F35" s="68">
        <v>-3.3010844854070669</v>
      </c>
      <c r="G35" s="11">
        <v>3.2502801276186391E-2</v>
      </c>
      <c r="H35" s="11">
        <v>-101.56307628246338</v>
      </c>
      <c r="I35" s="11">
        <v>6.8470961838658638E-49</v>
      </c>
      <c r="J35" s="11">
        <v>-3.3668276064241685</v>
      </c>
      <c r="K35" s="11">
        <v>-3.2353413643899653</v>
      </c>
      <c r="L35" s="11">
        <v>-3.3668276064241685</v>
      </c>
      <c r="M35" s="11">
        <v>-3.2353413643899653</v>
      </c>
    </row>
    <row r="36" spans="1:13" x14ac:dyDescent="0.3">
      <c r="A36" s="2" t="s">
        <v>10</v>
      </c>
      <c r="B36" s="1">
        <f t="shared" si="0"/>
        <v>1</v>
      </c>
      <c r="C36" s="2">
        <v>35.74</v>
      </c>
      <c r="D36" s="2">
        <v>10</v>
      </c>
      <c r="E36"/>
      <c r="F36"/>
      <c r="G36"/>
      <c r="H36"/>
      <c r="I36"/>
      <c r="J36"/>
      <c r="K36"/>
      <c r="L36"/>
      <c r="M36"/>
    </row>
    <row r="37" spans="1:13" x14ac:dyDescent="0.3">
      <c r="A37" s="2" t="s">
        <v>10</v>
      </c>
      <c r="B37" s="1">
        <f t="shared" si="0"/>
        <v>1</v>
      </c>
      <c r="C37" s="2">
        <v>34.94</v>
      </c>
      <c r="D37" s="2">
        <v>10</v>
      </c>
      <c r="E37"/>
      <c r="F37"/>
      <c r="G37"/>
      <c r="H37"/>
      <c r="I37"/>
      <c r="J37"/>
      <c r="K37"/>
      <c r="L37"/>
      <c r="M37"/>
    </row>
    <row r="38" spans="1:13" x14ac:dyDescent="0.3">
      <c r="A38" s="2" t="s">
        <v>10</v>
      </c>
      <c r="B38" s="1">
        <f t="shared" si="0"/>
        <v>1</v>
      </c>
      <c r="C38" s="2">
        <v>35.909999999999997</v>
      </c>
      <c r="D38" s="2">
        <v>10</v>
      </c>
      <c r="E38"/>
      <c r="F38"/>
      <c r="G38"/>
      <c r="H38"/>
      <c r="I38"/>
      <c r="J38"/>
      <c r="K38"/>
      <c r="L38"/>
      <c r="M38"/>
    </row>
    <row r="39" spans="1:13" x14ac:dyDescent="0.3">
      <c r="A39" s="1" t="s">
        <v>11</v>
      </c>
      <c r="B39" s="1">
        <f t="shared" si="0"/>
        <v>0</v>
      </c>
      <c r="C39" s="1">
        <v>38.76</v>
      </c>
      <c r="D39" s="1">
        <v>1</v>
      </c>
      <c r="E39"/>
      <c r="F39"/>
      <c r="G39"/>
      <c r="H39"/>
      <c r="M39"/>
    </row>
    <row r="40" spans="1:13" ht="15" thickBot="1" x14ac:dyDescent="0.35">
      <c r="A40" s="1" t="s">
        <v>11</v>
      </c>
      <c r="B40" s="1">
        <f t="shared" si="0"/>
        <v>0</v>
      </c>
      <c r="C40" s="1">
        <v>38.270000000000003</v>
      </c>
      <c r="D40" s="1">
        <v>1</v>
      </c>
      <c r="E40"/>
      <c r="F40"/>
      <c r="G40"/>
      <c r="H40"/>
      <c r="M40"/>
    </row>
    <row r="41" spans="1:13" x14ac:dyDescent="0.3">
      <c r="A41" s="1" t="s">
        <v>11</v>
      </c>
      <c r="B41" s="1">
        <f t="shared" si="0"/>
        <v>0</v>
      </c>
      <c r="C41" s="1">
        <v>39.22</v>
      </c>
      <c r="D41" s="1">
        <v>1</v>
      </c>
      <c r="E41" s="12"/>
      <c r="F41" s="12"/>
      <c r="G41" s="12"/>
      <c r="H41"/>
      <c r="M41"/>
    </row>
    <row r="42" spans="1:13" x14ac:dyDescent="0.3">
      <c r="A42" s="1" t="s">
        <v>11</v>
      </c>
      <c r="B42" s="1">
        <f t="shared" si="0"/>
        <v>0</v>
      </c>
      <c r="C42" s="1">
        <v>36.770000000000003</v>
      </c>
      <c r="D42" s="1">
        <v>1</v>
      </c>
      <c r="E42" s="10"/>
      <c r="F42" s="10"/>
      <c r="G42" s="10"/>
      <c r="H42"/>
      <c r="M42"/>
    </row>
    <row r="43" spans="1:13" x14ac:dyDescent="0.3">
      <c r="A43" s="1" t="s">
        <v>11</v>
      </c>
      <c r="B43" s="1">
        <f t="shared" si="0"/>
        <v>0</v>
      </c>
      <c r="C43" s="1">
        <v>38.409999999999997</v>
      </c>
      <c r="D43" s="1">
        <v>1</v>
      </c>
      <c r="E43" s="10"/>
      <c r="F43" s="10"/>
      <c r="G43" s="10"/>
      <c r="H43"/>
      <c r="M43"/>
    </row>
    <row r="44" spans="1:13" x14ac:dyDescent="0.3">
      <c r="A44" s="1" t="s">
        <v>11</v>
      </c>
      <c r="B44" s="1">
        <f t="shared" si="0"/>
        <v>0</v>
      </c>
      <c r="C44" s="1">
        <v>0</v>
      </c>
      <c r="D44" s="1">
        <v>1</v>
      </c>
      <c r="E44" s="10"/>
      <c r="F44" s="10"/>
      <c r="G44" s="10"/>
      <c r="H44"/>
      <c r="M44"/>
    </row>
    <row r="45" spans="1:13" x14ac:dyDescent="0.3">
      <c r="E45" s="10"/>
      <c r="F45" s="10"/>
      <c r="G45" s="10"/>
      <c r="H45"/>
      <c r="M45"/>
    </row>
    <row r="46" spans="1:13" x14ac:dyDescent="0.3">
      <c r="E46" s="10"/>
      <c r="F46" s="10"/>
      <c r="G46" s="10"/>
      <c r="H46"/>
      <c r="M46"/>
    </row>
    <row r="47" spans="1:13" ht="15" thickBot="1" x14ac:dyDescent="0.35">
      <c r="D47" s="1" t="s">
        <v>76</v>
      </c>
      <c r="E47" s="10"/>
      <c r="F47" s="10"/>
      <c r="G47" s="10"/>
      <c r="H47"/>
      <c r="M47"/>
    </row>
    <row r="48" spans="1:13" ht="15" thickBot="1" x14ac:dyDescent="0.35">
      <c r="A48" s="24"/>
      <c r="B48" s="14"/>
      <c r="E48" s="10"/>
      <c r="F48" s="10"/>
      <c r="G48" s="10"/>
      <c r="H48"/>
      <c r="M48"/>
    </row>
    <row r="49" spans="5:13" x14ac:dyDescent="0.3">
      <c r="E49" s="10"/>
      <c r="F49" s="10"/>
      <c r="G49" s="10"/>
      <c r="H49"/>
      <c r="M49"/>
    </row>
    <row r="50" spans="5:13" x14ac:dyDescent="0.3">
      <c r="E50" s="10"/>
      <c r="F50" s="10"/>
      <c r="G50" s="10"/>
      <c r="H50"/>
      <c r="M50"/>
    </row>
    <row r="51" spans="5:13" x14ac:dyDescent="0.3">
      <c r="E51" s="10"/>
      <c r="F51" s="10"/>
      <c r="G51" s="10"/>
      <c r="H51"/>
      <c r="M51"/>
    </row>
    <row r="52" spans="5:13" x14ac:dyDescent="0.3">
      <c r="E52" s="10"/>
      <c r="F52" s="10"/>
      <c r="G52" s="10"/>
      <c r="H52"/>
      <c r="M52"/>
    </row>
    <row r="53" spans="5:13" x14ac:dyDescent="0.3">
      <c r="E53" s="10"/>
      <c r="F53" s="10"/>
      <c r="G53" s="10"/>
      <c r="H53"/>
      <c r="I53"/>
      <c r="J53"/>
      <c r="K53"/>
      <c r="L53"/>
      <c r="M53"/>
    </row>
    <row r="54" spans="5:13" x14ac:dyDescent="0.3">
      <c r="E54" s="10"/>
      <c r="F54" s="10"/>
      <c r="G54" s="10"/>
      <c r="H54"/>
      <c r="I54"/>
      <c r="J54"/>
      <c r="K54"/>
      <c r="L54"/>
      <c r="M54"/>
    </row>
    <row r="55" spans="5:13" x14ac:dyDescent="0.3">
      <c r="E55" s="10"/>
      <c r="F55" s="10"/>
      <c r="G55" s="10"/>
      <c r="H55"/>
      <c r="I55"/>
      <c r="J55"/>
      <c r="K55"/>
      <c r="L55"/>
      <c r="M55"/>
    </row>
    <row r="56" spans="5:13" x14ac:dyDescent="0.3">
      <c r="E56" s="10"/>
      <c r="F56" s="10"/>
      <c r="G56" s="10"/>
      <c r="H56"/>
      <c r="I56"/>
      <c r="J56"/>
      <c r="K56"/>
      <c r="L56"/>
      <c r="M56"/>
    </row>
    <row r="57" spans="5:13" x14ac:dyDescent="0.3">
      <c r="E57" s="10"/>
      <c r="F57" s="10"/>
      <c r="G57" s="10"/>
      <c r="H57"/>
      <c r="I57"/>
      <c r="J57"/>
      <c r="K57"/>
      <c r="L57"/>
      <c r="M57"/>
    </row>
    <row r="58" spans="5:13" x14ac:dyDescent="0.3">
      <c r="E58" s="10"/>
      <c r="F58" s="10"/>
      <c r="G58" s="10"/>
      <c r="H58"/>
      <c r="I58"/>
      <c r="J58"/>
      <c r="K58"/>
      <c r="L58"/>
      <c r="M58"/>
    </row>
    <row r="59" spans="5:13" x14ac:dyDescent="0.3">
      <c r="E59" s="10"/>
      <c r="F59" s="10"/>
      <c r="G59" s="10"/>
      <c r="H59"/>
      <c r="I59"/>
      <c r="J59"/>
      <c r="K59"/>
      <c r="L59"/>
      <c r="M59"/>
    </row>
    <row r="60" spans="5:13" x14ac:dyDescent="0.3">
      <c r="E60" s="10"/>
      <c r="F60" s="10"/>
      <c r="G60" s="10"/>
      <c r="H60"/>
      <c r="I60"/>
      <c r="J60"/>
      <c r="K60"/>
      <c r="L60"/>
      <c r="M60"/>
    </row>
    <row r="61" spans="5:13" x14ac:dyDescent="0.3">
      <c r="E61" s="10"/>
      <c r="F61" s="10"/>
      <c r="G61" s="10"/>
      <c r="H61"/>
      <c r="I61"/>
      <c r="J61"/>
      <c r="K61"/>
      <c r="L61"/>
      <c r="M61"/>
    </row>
    <row r="62" spans="5:13" x14ac:dyDescent="0.3">
      <c r="E62" s="10"/>
      <c r="F62" s="10"/>
      <c r="G62" s="10"/>
      <c r="H62"/>
      <c r="I62"/>
      <c r="J62"/>
      <c r="K62"/>
      <c r="L62"/>
      <c r="M62"/>
    </row>
    <row r="63" spans="5:13" x14ac:dyDescent="0.3">
      <c r="E63" s="10"/>
      <c r="F63" s="10"/>
      <c r="G63" s="10"/>
      <c r="H63"/>
      <c r="I63"/>
      <c r="J63"/>
      <c r="K63"/>
      <c r="L63"/>
      <c r="M63"/>
    </row>
    <row r="64" spans="5:13" x14ac:dyDescent="0.3">
      <c r="E64" s="10"/>
      <c r="F64" s="10"/>
      <c r="G64" s="10"/>
      <c r="H64"/>
      <c r="I64"/>
      <c r="J64"/>
      <c r="K64"/>
      <c r="L64"/>
      <c r="M64"/>
    </row>
    <row r="65" spans="5:13" x14ac:dyDescent="0.3">
      <c r="E65" s="10"/>
      <c r="F65" s="10"/>
      <c r="G65" s="10"/>
      <c r="H65"/>
      <c r="I65"/>
      <c r="J65"/>
      <c r="K65"/>
      <c r="L65"/>
      <c r="M65"/>
    </row>
    <row r="66" spans="5:13" x14ac:dyDescent="0.3">
      <c r="E66" s="10"/>
      <c r="F66" s="10"/>
      <c r="G66" s="10"/>
      <c r="H66"/>
      <c r="I66"/>
      <c r="J66"/>
      <c r="K66"/>
      <c r="L66"/>
      <c r="M66"/>
    </row>
    <row r="67" spans="5:13" x14ac:dyDescent="0.3">
      <c r="E67" s="10"/>
      <c r="F67" s="10"/>
      <c r="G67" s="10"/>
      <c r="H67"/>
      <c r="I67"/>
      <c r="J67"/>
      <c r="K67"/>
      <c r="L67"/>
      <c r="M67"/>
    </row>
    <row r="68" spans="5:13" x14ac:dyDescent="0.3">
      <c r="E68" s="10"/>
      <c r="F68" s="10"/>
      <c r="G68" s="10"/>
      <c r="H68"/>
      <c r="I68"/>
      <c r="J68"/>
      <c r="K68"/>
      <c r="L68"/>
      <c r="M68"/>
    </row>
    <row r="69" spans="5:13" x14ac:dyDescent="0.3">
      <c r="E69" s="10"/>
      <c r="F69" s="10"/>
      <c r="G69" s="10"/>
      <c r="H69"/>
      <c r="I69"/>
      <c r="J69"/>
      <c r="K69"/>
      <c r="L69"/>
      <c r="M69"/>
    </row>
    <row r="70" spans="5:13" x14ac:dyDescent="0.3">
      <c r="E70" s="10"/>
      <c r="F70" s="10"/>
      <c r="G70" s="10"/>
      <c r="H70"/>
      <c r="I70"/>
      <c r="J70"/>
      <c r="K70"/>
      <c r="L70"/>
    </row>
    <row r="71" spans="5:13" x14ac:dyDescent="0.3">
      <c r="E71" s="10"/>
      <c r="F71" s="10"/>
      <c r="G71" s="10"/>
      <c r="H71"/>
      <c r="I71"/>
    </row>
    <row r="72" spans="5:13" x14ac:dyDescent="0.3">
      <c r="E72" s="10"/>
      <c r="F72" s="10"/>
      <c r="G72" s="10"/>
      <c r="H72"/>
      <c r="I72"/>
    </row>
    <row r="73" spans="5:13" x14ac:dyDescent="0.3">
      <c r="E73" s="10"/>
      <c r="F73" s="10"/>
      <c r="G73" s="10"/>
      <c r="H73"/>
      <c r="I73"/>
    </row>
    <row r="74" spans="5:13" x14ac:dyDescent="0.3">
      <c r="E74" s="10"/>
      <c r="F74" s="10"/>
      <c r="G74" s="10"/>
      <c r="H74"/>
      <c r="I74"/>
    </row>
    <row r="75" spans="5:13" x14ac:dyDescent="0.3">
      <c r="E75" s="10"/>
      <c r="F75" s="10"/>
      <c r="G75" s="10"/>
      <c r="H75"/>
      <c r="I75"/>
    </row>
    <row r="76" spans="5:13" x14ac:dyDescent="0.3">
      <c r="E76" s="10"/>
      <c r="F76" s="10"/>
      <c r="G76" s="10"/>
      <c r="H76"/>
      <c r="I76"/>
    </row>
    <row r="77" spans="5:13" x14ac:dyDescent="0.3">
      <c r="E77" s="10"/>
      <c r="F77" s="10"/>
      <c r="G77" s="10"/>
      <c r="H77"/>
      <c r="I77"/>
    </row>
    <row r="78" spans="5:13" x14ac:dyDescent="0.3">
      <c r="E78" s="10"/>
      <c r="F78" s="10"/>
      <c r="G78" s="10"/>
      <c r="H78"/>
      <c r="I78"/>
    </row>
    <row r="79" spans="5:13" x14ac:dyDescent="0.3">
      <c r="E79" s="10"/>
      <c r="F79" s="10"/>
      <c r="G79" s="10"/>
      <c r="H79"/>
      <c r="I79"/>
    </row>
    <row r="80" spans="5:13" x14ac:dyDescent="0.3">
      <c r="E80" s="10"/>
      <c r="F80" s="10"/>
      <c r="G80" s="10"/>
      <c r="H80"/>
      <c r="I80"/>
    </row>
    <row r="81" spans="5:18" x14ac:dyDescent="0.3">
      <c r="E81" s="10"/>
      <c r="F81" s="10"/>
      <c r="G81" s="10"/>
      <c r="H81"/>
      <c r="I81"/>
    </row>
    <row r="82" spans="5:18" ht="15" thickBot="1" x14ac:dyDescent="0.35">
      <c r="E82" s="11"/>
      <c r="F82" s="11"/>
      <c r="G82" s="11"/>
      <c r="H82"/>
      <c r="I82"/>
    </row>
    <row r="84" spans="5:18" x14ac:dyDescent="0.3">
      <c r="R84"/>
    </row>
    <row r="85" spans="5:18" x14ac:dyDescent="0.3">
      <c r="R85"/>
    </row>
    <row r="86" spans="5:18" x14ac:dyDescent="0.3">
      <c r="R86"/>
    </row>
    <row r="87" spans="5:18" x14ac:dyDescent="0.3">
      <c r="R87"/>
    </row>
    <row r="88" spans="5:18" x14ac:dyDescent="0.3">
      <c r="R88"/>
    </row>
    <row r="89" spans="5:18" x14ac:dyDescent="0.3">
      <c r="R89"/>
    </row>
    <row r="90" spans="5:18" x14ac:dyDescent="0.3">
      <c r="R90"/>
    </row>
    <row r="91" spans="5:18" x14ac:dyDescent="0.3">
      <c r="R91"/>
    </row>
    <row r="92" spans="5:18" x14ac:dyDescent="0.3">
      <c r="R92"/>
    </row>
    <row r="93" spans="5:18" x14ac:dyDescent="0.3">
      <c r="R93"/>
    </row>
    <row r="94" spans="5:18" x14ac:dyDescent="0.3">
      <c r="R94"/>
    </row>
    <row r="95" spans="5:18" x14ac:dyDescent="0.3">
      <c r="R95"/>
    </row>
    <row r="96" spans="5:18" x14ac:dyDescent="0.3">
      <c r="R96" s="20" t="s">
        <v>66</v>
      </c>
    </row>
    <row r="97" spans="15:18" x14ac:dyDescent="0.3">
      <c r="R97"/>
    </row>
    <row r="99" spans="15:18" x14ac:dyDescent="0.3">
      <c r="O99"/>
      <c r="P99"/>
      <c r="Q99"/>
    </row>
  </sheetData>
  <mergeCells count="1">
    <mergeCell ref="M10:M1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topLeftCell="B13" workbookViewId="0">
      <selection activeCell="G37" sqref="G37"/>
    </sheetView>
  </sheetViews>
  <sheetFormatPr defaultRowHeight="14.4" x14ac:dyDescent="0.3"/>
  <cols>
    <col min="6" max="6" width="17.44140625" bestFit="1" customWidth="1"/>
    <col min="7" max="7" width="12.6640625" bestFit="1" customWidth="1"/>
    <col min="8" max="8" width="13.44140625" bestFit="1" customWidth="1"/>
    <col min="14" max="14" width="10.109375" customWidth="1"/>
    <col min="15" max="15" width="47.6640625" customWidth="1"/>
    <col min="18" max="18" width="38.5546875" customWidth="1"/>
  </cols>
  <sheetData>
    <row r="1" spans="1:15" x14ac:dyDescent="0.3">
      <c r="A1" s="19" t="s">
        <v>12</v>
      </c>
      <c r="B1" s="18" t="s">
        <v>50</v>
      </c>
      <c r="C1" s="17"/>
      <c r="D1" s="17"/>
    </row>
    <row r="2" spans="1:15" ht="44.4" x14ac:dyDescent="0.3">
      <c r="A2" s="14" t="s">
        <v>43</v>
      </c>
      <c r="B2" s="44" t="s">
        <v>65</v>
      </c>
      <c r="C2" s="14" t="s">
        <v>42</v>
      </c>
      <c r="D2" s="14" t="s">
        <v>84</v>
      </c>
    </row>
    <row r="3" spans="1:15" x14ac:dyDescent="0.3">
      <c r="A3" s="26" t="s">
        <v>67</v>
      </c>
      <c r="B3" s="1">
        <f t="shared" ref="B3:B44" si="0">LOG10(D3)</f>
        <v>6</v>
      </c>
      <c r="C3" s="27">
        <v>20.693662717287999</v>
      </c>
      <c r="D3" s="15">
        <v>1000000</v>
      </c>
    </row>
    <row r="4" spans="1:15" x14ac:dyDescent="0.3">
      <c r="A4" s="26" t="s">
        <v>67</v>
      </c>
      <c r="B4" s="1">
        <f t="shared" si="0"/>
        <v>6</v>
      </c>
      <c r="C4" s="27">
        <v>20.576225670551601</v>
      </c>
      <c r="D4" s="15">
        <v>1000000</v>
      </c>
    </row>
    <row r="5" spans="1:15" ht="27" customHeight="1" x14ac:dyDescent="0.3">
      <c r="A5" s="26" t="s">
        <v>67</v>
      </c>
      <c r="B5" s="1">
        <f t="shared" si="0"/>
        <v>6</v>
      </c>
      <c r="C5" s="27">
        <v>20.6913772974981</v>
      </c>
      <c r="D5" s="15">
        <v>1000000</v>
      </c>
      <c r="N5" s="17" t="s">
        <v>79</v>
      </c>
      <c r="O5" s="17"/>
    </row>
    <row r="6" spans="1:15" x14ac:dyDescent="0.3">
      <c r="A6" s="26" t="s">
        <v>67</v>
      </c>
      <c r="B6" s="1">
        <f t="shared" si="0"/>
        <v>6</v>
      </c>
      <c r="C6" s="27">
        <v>20.471567383796</v>
      </c>
      <c r="D6" s="15">
        <v>1000000</v>
      </c>
      <c r="N6" s="17" t="s">
        <v>44</v>
      </c>
      <c r="O6" s="18" t="s">
        <v>49</v>
      </c>
    </row>
    <row r="7" spans="1:15" ht="28.8" x14ac:dyDescent="0.3">
      <c r="A7" s="26" t="s">
        <v>67</v>
      </c>
      <c r="B7" s="1">
        <f t="shared" si="0"/>
        <v>6</v>
      </c>
      <c r="C7" s="27">
        <v>20.573359816457501</v>
      </c>
      <c r="D7" s="15">
        <v>1000000</v>
      </c>
      <c r="N7" s="17" t="s">
        <v>47</v>
      </c>
      <c r="O7" s="21" t="s">
        <v>46</v>
      </c>
    </row>
    <row r="8" spans="1:15" x14ac:dyDescent="0.3">
      <c r="A8" s="26" t="s">
        <v>67</v>
      </c>
      <c r="B8" s="1">
        <f t="shared" si="0"/>
        <v>6</v>
      </c>
      <c r="C8" s="27">
        <v>20.570535858928</v>
      </c>
      <c r="D8" s="15">
        <v>1000000</v>
      </c>
      <c r="N8" s="17" t="s">
        <v>45</v>
      </c>
      <c r="O8" s="18" t="s">
        <v>48</v>
      </c>
    </row>
    <row r="9" spans="1:15" x14ac:dyDescent="0.3">
      <c r="A9" s="26" t="s">
        <v>68</v>
      </c>
      <c r="B9" s="1">
        <f t="shared" si="0"/>
        <v>5</v>
      </c>
      <c r="C9" s="27">
        <v>23.945325741089199</v>
      </c>
      <c r="D9" s="15">
        <v>100000</v>
      </c>
    </row>
    <row r="10" spans="1:15" x14ac:dyDescent="0.3">
      <c r="A10" s="26" t="s">
        <v>68</v>
      </c>
      <c r="B10" s="1">
        <f t="shared" si="0"/>
        <v>5</v>
      </c>
      <c r="C10" s="27">
        <v>23.5804724385752</v>
      </c>
      <c r="D10" s="15">
        <v>100000</v>
      </c>
      <c r="N10" s="67" t="s">
        <v>74</v>
      </c>
      <c r="O10" s="22">
        <f>(10^((-1/G37)))</f>
        <v>2.0079528282030443</v>
      </c>
    </row>
    <row r="11" spans="1:15" x14ac:dyDescent="0.3">
      <c r="A11" s="26" t="s">
        <v>68</v>
      </c>
      <c r="B11" s="1">
        <f t="shared" si="0"/>
        <v>5</v>
      </c>
      <c r="C11" s="27">
        <v>23.634184005654401</v>
      </c>
      <c r="D11" s="15">
        <v>100000</v>
      </c>
      <c r="N11" s="67"/>
      <c r="O11" s="63">
        <f>(O10-1)*100</f>
        <v>100.79528282030444</v>
      </c>
    </row>
    <row r="12" spans="1:15" x14ac:dyDescent="0.3">
      <c r="A12" s="26" t="s">
        <v>68</v>
      </c>
      <c r="B12" s="1">
        <f t="shared" si="0"/>
        <v>5</v>
      </c>
      <c r="C12" s="27">
        <v>23.842023616614199</v>
      </c>
      <c r="D12" s="15">
        <v>100000</v>
      </c>
    </row>
    <row r="13" spans="1:15" x14ac:dyDescent="0.3">
      <c r="A13" s="26" t="s">
        <v>68</v>
      </c>
      <c r="B13" s="1">
        <f t="shared" si="0"/>
        <v>5</v>
      </c>
      <c r="C13" s="27">
        <v>23.840937252593399</v>
      </c>
      <c r="D13" s="15">
        <v>100000</v>
      </c>
    </row>
    <row r="14" spans="1:15" x14ac:dyDescent="0.3">
      <c r="A14" s="26" t="s">
        <v>68</v>
      </c>
      <c r="B14" s="1">
        <f t="shared" si="0"/>
        <v>5</v>
      </c>
      <c r="C14" s="27">
        <v>23.744001721610701</v>
      </c>
      <c r="D14" s="15">
        <v>100000</v>
      </c>
    </row>
    <row r="15" spans="1:15" x14ac:dyDescent="0.3">
      <c r="A15" s="26" t="s">
        <v>69</v>
      </c>
      <c r="B15" s="1">
        <f t="shared" si="0"/>
        <v>4</v>
      </c>
      <c r="C15" s="27">
        <v>28.114730139713899</v>
      </c>
      <c r="D15" s="15">
        <v>10000</v>
      </c>
    </row>
    <row r="16" spans="1:15" x14ac:dyDescent="0.3">
      <c r="A16" s="26" t="s">
        <v>69</v>
      </c>
      <c r="B16" s="1">
        <f t="shared" si="0"/>
        <v>4</v>
      </c>
      <c r="C16" s="27">
        <v>26.990692048715498</v>
      </c>
      <c r="D16" s="15">
        <v>10000</v>
      </c>
    </row>
    <row r="17" spans="1:18" ht="15" thickBot="1" x14ac:dyDescent="0.35">
      <c r="A17" s="26" t="s">
        <v>69</v>
      </c>
      <c r="B17" s="1">
        <f t="shared" si="0"/>
        <v>4</v>
      </c>
      <c r="C17" s="27">
        <v>27.429088512626301</v>
      </c>
      <c r="D17" s="15">
        <v>10000</v>
      </c>
      <c r="N17" s="32" t="s">
        <v>81</v>
      </c>
    </row>
    <row r="18" spans="1:18" x14ac:dyDescent="0.3">
      <c r="A18" s="26" t="s">
        <v>69</v>
      </c>
      <c r="B18" s="1">
        <f t="shared" si="0"/>
        <v>4</v>
      </c>
      <c r="C18" s="27">
        <v>27.385078701693001</v>
      </c>
      <c r="D18" s="15">
        <v>10000</v>
      </c>
      <c r="N18" s="45" t="s">
        <v>12</v>
      </c>
      <c r="O18" s="37"/>
      <c r="P18" s="37"/>
      <c r="Q18" s="39"/>
      <c r="R18" s="35"/>
    </row>
    <row r="19" spans="1:18" x14ac:dyDescent="0.3">
      <c r="A19" s="26" t="s">
        <v>69</v>
      </c>
      <c r="B19" s="1">
        <f t="shared" si="0"/>
        <v>4</v>
      </c>
      <c r="C19" s="27">
        <v>27.375664572021101</v>
      </c>
      <c r="D19" s="15">
        <v>10000</v>
      </c>
      <c r="E19" s="28"/>
      <c r="F19" s="31" t="s">
        <v>86</v>
      </c>
      <c r="G19" s="28"/>
      <c r="H19" s="28"/>
      <c r="I19" s="28"/>
      <c r="J19" s="28"/>
      <c r="K19" s="28"/>
      <c r="L19" s="28"/>
      <c r="M19" s="28"/>
      <c r="N19" s="60" t="s">
        <v>51</v>
      </c>
      <c r="O19" s="61" t="s">
        <v>64</v>
      </c>
      <c r="P19" s="61" t="s">
        <v>52</v>
      </c>
      <c r="Q19" s="62"/>
      <c r="R19" s="35"/>
    </row>
    <row r="20" spans="1:18" x14ac:dyDescent="0.3">
      <c r="A20" s="26" t="s">
        <v>69</v>
      </c>
      <c r="B20" s="1">
        <f t="shared" si="0"/>
        <v>4</v>
      </c>
      <c r="C20" s="27">
        <v>27.5374156050765</v>
      </c>
      <c r="D20" s="15">
        <v>10000</v>
      </c>
      <c r="E20" s="28"/>
      <c r="F20" t="s">
        <v>16</v>
      </c>
      <c r="N20" s="53" t="s">
        <v>53</v>
      </c>
      <c r="O20" s="25" t="s">
        <v>58</v>
      </c>
      <c r="P20" s="64">
        <v>3.3029999999999999</v>
      </c>
      <c r="Q20" s="62"/>
      <c r="R20" s="35"/>
    </row>
    <row r="21" spans="1:18" ht="15" thickBot="1" x14ac:dyDescent="0.35">
      <c r="A21" s="26" t="s">
        <v>70</v>
      </c>
      <c r="B21" s="1">
        <f t="shared" si="0"/>
        <v>3</v>
      </c>
      <c r="C21" s="27">
        <v>30.489014618957</v>
      </c>
      <c r="D21" s="15">
        <v>1000</v>
      </c>
      <c r="E21" s="28"/>
      <c r="N21" s="53" t="s">
        <v>27</v>
      </c>
      <c r="O21" s="25" t="s">
        <v>59</v>
      </c>
      <c r="P21" s="25">
        <v>40.463000000000001</v>
      </c>
      <c r="Q21" s="62"/>
      <c r="R21" s="35"/>
    </row>
    <row r="22" spans="1:18" x14ac:dyDescent="0.3">
      <c r="A22" s="26" t="s">
        <v>70</v>
      </c>
      <c r="B22" s="1">
        <f t="shared" si="0"/>
        <v>3</v>
      </c>
      <c r="C22" s="27">
        <v>30.552475560059399</v>
      </c>
      <c r="D22" s="15">
        <v>1000</v>
      </c>
      <c r="E22" s="28"/>
      <c r="F22" s="13" t="s">
        <v>17</v>
      </c>
      <c r="G22" s="13"/>
      <c r="N22" s="53"/>
      <c r="O22" s="25"/>
      <c r="P22" s="25"/>
      <c r="Q22" s="62"/>
      <c r="R22" s="35"/>
    </row>
    <row r="23" spans="1:18" x14ac:dyDescent="0.3">
      <c r="A23" s="26" t="s">
        <v>70</v>
      </c>
      <c r="B23" s="1">
        <f t="shared" si="0"/>
        <v>3</v>
      </c>
      <c r="C23" s="27">
        <v>30.700983252711801</v>
      </c>
      <c r="D23" s="15">
        <v>1000</v>
      </c>
      <c r="E23" s="28"/>
      <c r="F23" s="10" t="s">
        <v>18</v>
      </c>
      <c r="G23" s="10">
        <v>0.99866137574337555</v>
      </c>
      <c r="N23" s="53" t="s">
        <v>54</v>
      </c>
      <c r="O23" s="25" t="s">
        <v>60</v>
      </c>
      <c r="P23" s="57">
        <v>0.997</v>
      </c>
      <c r="Q23" s="62"/>
      <c r="R23" s="35"/>
    </row>
    <row r="24" spans="1:18" x14ac:dyDescent="0.3">
      <c r="A24" s="26" t="s">
        <v>70</v>
      </c>
      <c r="B24" s="1">
        <f t="shared" si="0"/>
        <v>3</v>
      </c>
      <c r="C24" s="27">
        <v>30.788499638459299</v>
      </c>
      <c r="D24" s="15">
        <v>1000</v>
      </c>
      <c r="E24" s="28"/>
      <c r="F24" s="10" t="s">
        <v>19</v>
      </c>
      <c r="G24" s="16">
        <v>0.997324543401651</v>
      </c>
      <c r="N24" s="53" t="s">
        <v>55</v>
      </c>
      <c r="O24" s="25" t="s">
        <v>61</v>
      </c>
      <c r="P24" s="34">
        <v>0.11426076648533</v>
      </c>
      <c r="Q24" s="62"/>
      <c r="R24" s="35"/>
    </row>
    <row r="25" spans="1:18" x14ac:dyDescent="0.3">
      <c r="A25" s="26" t="s">
        <v>70</v>
      </c>
      <c r="B25" s="1">
        <f t="shared" si="0"/>
        <v>3</v>
      </c>
      <c r="C25" s="27">
        <v>30.8372990178969</v>
      </c>
      <c r="D25" s="15">
        <v>1000</v>
      </c>
      <c r="E25" s="28"/>
      <c r="F25" s="10" t="s">
        <v>20</v>
      </c>
      <c r="G25" s="10">
        <v>0.99724585350170003</v>
      </c>
      <c r="N25" s="53" t="s">
        <v>56</v>
      </c>
      <c r="O25" s="28" t="s">
        <v>80</v>
      </c>
      <c r="P25" s="25">
        <f>P24*SQRT(36)</f>
        <v>0.68556459891197996</v>
      </c>
      <c r="Q25" s="62"/>
      <c r="R25" s="35"/>
    </row>
    <row r="26" spans="1:18" ht="30" x14ac:dyDescent="0.3">
      <c r="A26" s="26" t="s">
        <v>70</v>
      </c>
      <c r="B26" s="1">
        <f t="shared" si="0"/>
        <v>3</v>
      </c>
      <c r="C26" s="27">
        <v>30.624926059839801</v>
      </c>
      <c r="D26" s="15">
        <v>1000</v>
      </c>
      <c r="E26" s="28"/>
      <c r="F26" s="10" t="s">
        <v>21</v>
      </c>
      <c r="G26" s="10">
        <v>0.30063996461437853</v>
      </c>
      <c r="N26" s="53" t="s">
        <v>57</v>
      </c>
      <c r="O26" s="25" t="s">
        <v>62</v>
      </c>
      <c r="P26" s="25">
        <f>3.3*(P25/P20)</f>
        <v>0.68494192443522062</v>
      </c>
      <c r="Q26" s="54" t="s">
        <v>83</v>
      </c>
      <c r="R26" s="25"/>
    </row>
    <row r="27" spans="1:18" ht="30.6" thickBot="1" x14ac:dyDescent="0.35">
      <c r="A27" s="26" t="s">
        <v>71</v>
      </c>
      <c r="B27" s="1">
        <f t="shared" si="0"/>
        <v>2</v>
      </c>
      <c r="C27" s="27">
        <v>34.135852380645296</v>
      </c>
      <c r="D27" s="1">
        <v>100</v>
      </c>
      <c r="E27" s="28"/>
      <c r="F27" s="33" t="s">
        <v>22</v>
      </c>
      <c r="G27" s="33">
        <v>36</v>
      </c>
      <c r="N27" s="40" t="s">
        <v>41</v>
      </c>
      <c r="O27" s="55" t="s">
        <v>63</v>
      </c>
      <c r="P27" s="41">
        <f>10*(P25/P20)</f>
        <v>2.0755815891976384</v>
      </c>
      <c r="Q27" s="56" t="s">
        <v>83</v>
      </c>
      <c r="R27" s="25"/>
    </row>
    <row r="28" spans="1:18" x14ac:dyDescent="0.3">
      <c r="A28" s="26" t="s">
        <v>71</v>
      </c>
      <c r="B28" s="1">
        <f t="shared" si="0"/>
        <v>2</v>
      </c>
      <c r="C28" s="27">
        <v>33.413054667088403</v>
      </c>
      <c r="D28" s="1">
        <v>100</v>
      </c>
      <c r="E28" s="28"/>
      <c r="N28" s="35"/>
      <c r="O28" s="35"/>
      <c r="P28" s="35"/>
      <c r="Q28" s="35"/>
      <c r="R28" s="35"/>
    </row>
    <row r="29" spans="1:18" ht="15" thickBot="1" x14ac:dyDescent="0.35">
      <c r="A29" s="26" t="s">
        <v>71</v>
      </c>
      <c r="B29" s="1">
        <f t="shared" si="0"/>
        <v>2</v>
      </c>
      <c r="C29" s="27">
        <v>34.046282763095697</v>
      </c>
      <c r="D29" s="1">
        <v>100</v>
      </c>
      <c r="E29" s="28"/>
      <c r="F29" t="s">
        <v>23</v>
      </c>
      <c r="N29" s="35"/>
      <c r="O29" s="35"/>
      <c r="P29" s="35"/>
      <c r="Q29" s="35"/>
      <c r="R29" s="35"/>
    </row>
    <row r="30" spans="1:18" x14ac:dyDescent="0.3">
      <c r="A30" s="26" t="s">
        <v>71</v>
      </c>
      <c r="B30" s="1">
        <f t="shared" si="0"/>
        <v>2</v>
      </c>
      <c r="C30" s="27">
        <v>34.026090304846399</v>
      </c>
      <c r="D30" s="1">
        <v>100</v>
      </c>
      <c r="E30" s="28"/>
      <c r="F30" s="12"/>
      <c r="G30" s="12" t="s">
        <v>28</v>
      </c>
      <c r="H30" s="12" t="s">
        <v>29</v>
      </c>
      <c r="I30" s="12" t="s">
        <v>30</v>
      </c>
      <c r="J30" s="12" t="s">
        <v>31</v>
      </c>
      <c r="K30" s="12" t="s">
        <v>32</v>
      </c>
      <c r="N30" s="36" t="s">
        <v>57</v>
      </c>
      <c r="O30" s="37"/>
      <c r="P30" s="58">
        <f>POWER(10,P26)</f>
        <v>4.8410762648125409</v>
      </c>
      <c r="Q30" s="39" t="s">
        <v>85</v>
      </c>
      <c r="R30" s="35" t="s">
        <v>78</v>
      </c>
    </row>
    <row r="31" spans="1:18" ht="15" thickBot="1" x14ac:dyDescent="0.35">
      <c r="A31" s="26" t="s">
        <v>71</v>
      </c>
      <c r="B31" s="1">
        <f t="shared" si="0"/>
        <v>2</v>
      </c>
      <c r="C31" s="27">
        <v>34.295648058961298</v>
      </c>
      <c r="D31" s="1">
        <v>100</v>
      </c>
      <c r="E31" s="28"/>
      <c r="F31" s="10" t="s">
        <v>24</v>
      </c>
      <c r="G31" s="10">
        <v>1</v>
      </c>
      <c r="H31" s="10">
        <v>1145.5417896178067</v>
      </c>
      <c r="I31" s="10">
        <v>1145.5417896178067</v>
      </c>
      <c r="J31" s="10">
        <v>12674.111213983389</v>
      </c>
      <c r="K31" s="10">
        <v>2.5079656490778582E-45</v>
      </c>
      <c r="N31" s="40" t="s">
        <v>41</v>
      </c>
      <c r="O31" s="41"/>
      <c r="P31" s="59">
        <f>POWER(10,P27)</f>
        <v>119.00948866095038</v>
      </c>
      <c r="Q31" s="43" t="s">
        <v>85</v>
      </c>
      <c r="R31" s="35"/>
    </row>
    <row r="32" spans="1:18" x14ac:dyDescent="0.3">
      <c r="A32" s="26" t="s">
        <v>71</v>
      </c>
      <c r="B32" s="1">
        <f t="shared" si="0"/>
        <v>2</v>
      </c>
      <c r="C32" s="27">
        <v>33.773085953227898</v>
      </c>
      <c r="D32" s="1">
        <v>100</v>
      </c>
      <c r="E32" s="28"/>
      <c r="F32" s="10" t="s">
        <v>25</v>
      </c>
      <c r="G32" s="10">
        <v>34</v>
      </c>
      <c r="H32" s="10">
        <v>3.0730692029933828</v>
      </c>
      <c r="I32" s="10">
        <v>9.0384388323334786E-2</v>
      </c>
      <c r="J32" s="10"/>
      <c r="K32" s="10"/>
      <c r="O32" s="28"/>
      <c r="P32" s="28"/>
      <c r="Q32" s="28"/>
    </row>
    <row r="33" spans="1:17" ht="15" thickBot="1" x14ac:dyDescent="0.35">
      <c r="A33" s="26" t="s">
        <v>72</v>
      </c>
      <c r="B33" s="1">
        <f t="shared" si="0"/>
        <v>1</v>
      </c>
      <c r="C33" s="27">
        <v>37.409733695022503</v>
      </c>
      <c r="D33" s="2">
        <v>10</v>
      </c>
      <c r="E33" s="28"/>
      <c r="F33" s="11" t="s">
        <v>26</v>
      </c>
      <c r="G33" s="11">
        <v>35</v>
      </c>
      <c r="H33" s="11">
        <v>1148.6148588208</v>
      </c>
      <c r="I33" s="11"/>
      <c r="J33" s="11"/>
      <c r="K33" s="11"/>
      <c r="O33" s="28"/>
      <c r="P33" s="28"/>
      <c r="Q33" s="28"/>
    </row>
    <row r="34" spans="1:17" ht="15" thickBot="1" x14ac:dyDescent="0.35">
      <c r="A34" s="26" t="s">
        <v>72</v>
      </c>
      <c r="B34" s="1">
        <f t="shared" si="0"/>
        <v>1</v>
      </c>
      <c r="C34" s="27">
        <v>37.049499428773601</v>
      </c>
      <c r="D34" s="2">
        <v>10</v>
      </c>
      <c r="E34" s="28"/>
      <c r="O34" s="28"/>
      <c r="P34" s="28"/>
      <c r="Q34" s="28"/>
    </row>
    <row r="35" spans="1:17" x14ac:dyDescent="0.3">
      <c r="A35" s="26" t="s">
        <v>72</v>
      </c>
      <c r="B35" s="1">
        <f t="shared" si="0"/>
        <v>1</v>
      </c>
      <c r="C35" s="27">
        <v>37.055973837901298</v>
      </c>
      <c r="D35" s="2">
        <v>10</v>
      </c>
      <c r="E35" s="28"/>
      <c r="F35" s="12"/>
      <c r="G35" s="12" t="s">
        <v>33</v>
      </c>
      <c r="H35" s="12" t="s">
        <v>21</v>
      </c>
      <c r="I35" s="12" t="s">
        <v>34</v>
      </c>
      <c r="J35" s="12" t="s">
        <v>35</v>
      </c>
      <c r="K35" s="12" t="s">
        <v>36</v>
      </c>
      <c r="L35" s="12" t="s">
        <v>37</v>
      </c>
      <c r="M35" s="12" t="s">
        <v>38</v>
      </c>
      <c r="N35" s="12" t="s">
        <v>39</v>
      </c>
      <c r="O35" s="28"/>
      <c r="P35" s="28"/>
      <c r="Q35" s="28"/>
    </row>
    <row r="36" spans="1:17" x14ac:dyDescent="0.3">
      <c r="A36" s="26" t="s">
        <v>72</v>
      </c>
      <c r="B36" s="1">
        <f t="shared" si="0"/>
        <v>1</v>
      </c>
      <c r="C36" s="27">
        <v>37.150625574911203</v>
      </c>
      <c r="D36" s="2">
        <v>10</v>
      </c>
      <c r="E36" s="28"/>
      <c r="F36" s="10" t="s">
        <v>27</v>
      </c>
      <c r="G36" s="10">
        <v>40.463033488978567</v>
      </c>
      <c r="H36" s="34">
        <v>0.11426076648533</v>
      </c>
      <c r="I36" s="10">
        <v>354.12884696667754</v>
      </c>
      <c r="J36" s="10">
        <v>3.1240583478959682E-62</v>
      </c>
      <c r="K36" s="10">
        <v>40.230827673658325</v>
      </c>
      <c r="L36" s="10">
        <v>40.695239304298809</v>
      </c>
      <c r="M36" s="10">
        <v>40.230827673658325</v>
      </c>
      <c r="N36" s="10">
        <v>40.695239304298809</v>
      </c>
      <c r="O36" s="28"/>
      <c r="P36" s="28"/>
      <c r="Q36" s="28"/>
    </row>
    <row r="37" spans="1:17" ht="15" thickBot="1" x14ac:dyDescent="0.35">
      <c r="A37" s="26" t="s">
        <v>72</v>
      </c>
      <c r="B37" s="1">
        <f t="shared" si="0"/>
        <v>1</v>
      </c>
      <c r="C37" s="27">
        <v>36.9472918653113</v>
      </c>
      <c r="D37" s="2">
        <v>10</v>
      </c>
      <c r="E37" s="28"/>
      <c r="F37" s="11" t="s">
        <v>40</v>
      </c>
      <c r="G37" s="68">
        <v>-3.3030170762325572</v>
      </c>
      <c r="H37" s="11">
        <v>2.9339456339841644E-2</v>
      </c>
      <c r="I37" s="11">
        <v>-112.57935518550187</v>
      </c>
      <c r="J37" s="11">
        <v>2.5079656490778582E-45</v>
      </c>
      <c r="K37" s="11">
        <v>-3.3626420252855675</v>
      </c>
      <c r="L37" s="11">
        <v>-3.2433921271795469</v>
      </c>
      <c r="M37" s="11">
        <v>-3.3626420252855675</v>
      </c>
      <c r="N37" s="11">
        <v>-3.2433921271795469</v>
      </c>
      <c r="O37" s="28"/>
      <c r="P37" s="28"/>
      <c r="Q37" s="28"/>
    </row>
    <row r="38" spans="1:17" x14ac:dyDescent="0.3">
      <c r="A38" s="26" t="s">
        <v>72</v>
      </c>
      <c r="B38" s="1">
        <f t="shared" si="0"/>
        <v>1</v>
      </c>
      <c r="C38" s="27">
        <v>36.1963742197144</v>
      </c>
      <c r="D38" s="2">
        <v>10</v>
      </c>
      <c r="E38" s="28"/>
      <c r="O38" s="28"/>
      <c r="P38" s="28"/>
      <c r="Q38" s="28"/>
    </row>
    <row r="39" spans="1:17" x14ac:dyDescent="0.3">
      <c r="A39" s="26" t="s">
        <v>73</v>
      </c>
      <c r="B39" s="1">
        <f t="shared" si="0"/>
        <v>0</v>
      </c>
      <c r="C39" s="27">
        <v>37.202723925083603</v>
      </c>
      <c r="D39" s="1">
        <v>1</v>
      </c>
      <c r="E39" s="28"/>
      <c r="O39" s="28"/>
      <c r="P39" s="28"/>
      <c r="Q39" s="28"/>
    </row>
    <row r="40" spans="1:17" x14ac:dyDescent="0.3">
      <c r="A40" s="26" t="s">
        <v>73</v>
      </c>
      <c r="B40" s="1">
        <f t="shared" si="0"/>
        <v>0</v>
      </c>
      <c r="C40" s="27">
        <v>39.386751621521697</v>
      </c>
      <c r="D40" s="1">
        <v>1</v>
      </c>
      <c r="E40" s="28"/>
      <c r="O40" s="28"/>
      <c r="P40" s="28"/>
      <c r="Q40" s="28"/>
    </row>
    <row r="41" spans="1:17" x14ac:dyDescent="0.3">
      <c r="A41" s="26" t="s">
        <v>73</v>
      </c>
      <c r="B41" s="1">
        <f t="shared" si="0"/>
        <v>0</v>
      </c>
      <c r="C41" s="27">
        <v>38.015248928765203</v>
      </c>
      <c r="D41" s="1">
        <v>1</v>
      </c>
      <c r="E41" s="28"/>
      <c r="O41" s="28"/>
      <c r="P41" s="28"/>
      <c r="Q41" s="28"/>
    </row>
    <row r="42" spans="1:17" ht="15" thickBot="1" x14ac:dyDescent="0.35">
      <c r="A42" s="26" t="s">
        <v>73</v>
      </c>
      <c r="B42" s="1">
        <f t="shared" si="0"/>
        <v>0</v>
      </c>
      <c r="C42" s="27">
        <v>37.349075317591399</v>
      </c>
      <c r="D42" s="1">
        <v>1</v>
      </c>
      <c r="E42" s="28"/>
      <c r="O42" s="28"/>
      <c r="P42" s="28"/>
      <c r="Q42" s="28"/>
    </row>
    <row r="43" spans="1:17" x14ac:dyDescent="0.3">
      <c r="A43" s="26" t="s">
        <v>73</v>
      </c>
      <c r="B43" s="1">
        <f t="shared" si="0"/>
        <v>0</v>
      </c>
      <c r="C43" s="27">
        <v>37.986845121096401</v>
      </c>
      <c r="D43" s="1">
        <v>1</v>
      </c>
      <c r="E43" s="28"/>
      <c r="F43" s="12"/>
      <c r="G43" s="12"/>
      <c r="H43" s="12"/>
      <c r="O43" s="28"/>
      <c r="P43" s="28"/>
      <c r="Q43" s="28"/>
    </row>
    <row r="44" spans="1:17" x14ac:dyDescent="0.3">
      <c r="A44" s="26" t="s">
        <v>73</v>
      </c>
      <c r="B44" s="1">
        <f t="shared" si="0"/>
        <v>0</v>
      </c>
      <c r="C44" s="27">
        <v>38.1820026275835</v>
      </c>
      <c r="D44" s="1">
        <v>1</v>
      </c>
      <c r="E44" s="28"/>
      <c r="F44" s="10"/>
      <c r="G44" s="10"/>
      <c r="H44" s="10"/>
      <c r="O44" s="28"/>
      <c r="P44" s="28"/>
      <c r="Q44" s="28"/>
    </row>
    <row r="45" spans="1:17" x14ac:dyDescent="0.3">
      <c r="E45" s="28"/>
      <c r="F45" s="10"/>
      <c r="G45" s="10"/>
      <c r="H45" s="10"/>
      <c r="O45" s="28"/>
      <c r="P45" s="28"/>
      <c r="Q45" s="28"/>
    </row>
    <row r="46" spans="1:17" x14ac:dyDescent="0.3">
      <c r="E46" s="28"/>
      <c r="F46" s="10"/>
      <c r="G46" s="10"/>
      <c r="H46" s="10"/>
      <c r="O46" s="28"/>
      <c r="P46" s="28"/>
      <c r="Q46" s="28"/>
    </row>
    <row r="47" spans="1:17" x14ac:dyDescent="0.3">
      <c r="E47" s="28"/>
      <c r="F47" s="10"/>
      <c r="G47" s="10"/>
      <c r="H47" s="10"/>
      <c r="O47" s="28"/>
      <c r="P47" s="28"/>
      <c r="Q47" s="28"/>
    </row>
    <row r="48" spans="1:17" x14ac:dyDescent="0.3">
      <c r="E48" s="28"/>
      <c r="F48" s="10"/>
      <c r="G48" s="10"/>
      <c r="H48" s="10"/>
      <c r="O48" s="28"/>
      <c r="P48" s="28"/>
      <c r="Q48" s="28"/>
    </row>
    <row r="49" spans="5:17" x14ac:dyDescent="0.3">
      <c r="E49" s="28"/>
      <c r="F49" s="10"/>
      <c r="G49" s="10"/>
      <c r="H49" s="10"/>
      <c r="O49" s="28"/>
      <c r="P49" s="28"/>
      <c r="Q49" s="28"/>
    </row>
    <row r="50" spans="5:17" x14ac:dyDescent="0.3">
      <c r="E50" s="28"/>
      <c r="F50" s="10"/>
      <c r="G50" s="10"/>
      <c r="H50" s="10"/>
      <c r="O50" s="28"/>
      <c r="P50" s="28"/>
      <c r="Q50" s="28"/>
    </row>
    <row r="51" spans="5:17" x14ac:dyDescent="0.3">
      <c r="E51" s="28"/>
      <c r="F51" s="10"/>
      <c r="G51" s="10"/>
      <c r="H51" s="10"/>
      <c r="O51" s="28"/>
      <c r="P51" s="28"/>
      <c r="Q51" s="28"/>
    </row>
    <row r="52" spans="5:17" x14ac:dyDescent="0.3">
      <c r="E52" s="28"/>
      <c r="F52" s="10"/>
      <c r="G52" s="10"/>
      <c r="H52" s="10"/>
      <c r="O52" s="28"/>
      <c r="P52" s="28"/>
      <c r="Q52" s="28"/>
    </row>
    <row r="53" spans="5:17" x14ac:dyDescent="0.3">
      <c r="E53" s="28"/>
      <c r="F53" s="10"/>
      <c r="G53" s="10"/>
      <c r="H53" s="10"/>
      <c r="O53" s="28"/>
      <c r="P53" s="28"/>
      <c r="Q53" s="28"/>
    </row>
    <row r="54" spans="5:17" x14ac:dyDescent="0.3">
      <c r="E54" s="28"/>
      <c r="F54" s="10"/>
      <c r="G54" s="10"/>
      <c r="H54" s="10"/>
      <c r="O54" s="28"/>
      <c r="P54" s="28"/>
      <c r="Q54" s="28"/>
    </row>
    <row r="55" spans="5:17" x14ac:dyDescent="0.3">
      <c r="E55" s="28"/>
      <c r="F55" s="10"/>
      <c r="G55" s="10"/>
      <c r="H55" s="10"/>
      <c r="O55" s="28"/>
      <c r="P55" s="28"/>
      <c r="Q55" s="28"/>
    </row>
    <row r="56" spans="5:17" x14ac:dyDescent="0.3">
      <c r="E56" s="28"/>
      <c r="F56" s="10"/>
      <c r="G56" s="10"/>
      <c r="H56" s="10"/>
      <c r="O56" s="28"/>
      <c r="P56" s="28"/>
      <c r="Q56" s="28"/>
    </row>
    <row r="57" spans="5:17" x14ac:dyDescent="0.3">
      <c r="E57" s="28"/>
      <c r="F57" s="10"/>
      <c r="G57" s="10"/>
      <c r="H57" s="10"/>
      <c r="O57" s="28"/>
      <c r="P57" s="28"/>
      <c r="Q57" s="28"/>
    </row>
    <row r="58" spans="5:17" x14ac:dyDescent="0.3">
      <c r="E58" s="28"/>
      <c r="F58" s="10"/>
      <c r="G58" s="10"/>
      <c r="H58" s="10"/>
      <c r="O58" s="28"/>
      <c r="P58" s="28"/>
      <c r="Q58" s="28"/>
    </row>
    <row r="59" spans="5:17" x14ac:dyDescent="0.3">
      <c r="E59" s="28"/>
      <c r="F59" s="10"/>
      <c r="G59" s="10"/>
      <c r="H59" s="10"/>
      <c r="O59" s="28"/>
      <c r="P59" s="28"/>
      <c r="Q59" s="28"/>
    </row>
    <row r="60" spans="5:17" x14ac:dyDescent="0.3">
      <c r="E60" s="28"/>
      <c r="F60" s="10"/>
      <c r="G60" s="10"/>
      <c r="H60" s="10"/>
      <c r="O60" s="28"/>
      <c r="P60" s="28"/>
      <c r="Q60" s="28"/>
    </row>
    <row r="61" spans="5:17" x14ac:dyDescent="0.3">
      <c r="E61" s="28"/>
      <c r="F61" s="10"/>
      <c r="G61" s="10"/>
      <c r="H61" s="10"/>
      <c r="O61" s="28"/>
      <c r="P61" s="28"/>
      <c r="Q61" s="28"/>
    </row>
    <row r="62" spans="5:17" x14ac:dyDescent="0.3">
      <c r="E62" s="28"/>
      <c r="F62" s="10"/>
      <c r="G62" s="10"/>
      <c r="H62" s="10"/>
      <c r="O62" s="28"/>
      <c r="P62" s="28"/>
      <c r="Q62" s="28"/>
    </row>
    <row r="63" spans="5:17" x14ac:dyDescent="0.3">
      <c r="E63" s="28"/>
      <c r="F63" s="10"/>
      <c r="G63" s="10"/>
      <c r="H63" s="10"/>
      <c r="O63" s="28"/>
      <c r="P63" s="28"/>
      <c r="Q63" s="28"/>
    </row>
    <row r="64" spans="5:17" x14ac:dyDescent="0.3">
      <c r="E64" s="28"/>
      <c r="F64" s="10"/>
      <c r="G64" s="10"/>
      <c r="H64" s="10"/>
      <c r="O64" s="28"/>
      <c r="P64" s="28"/>
      <c r="Q64" s="28"/>
    </row>
    <row r="65" spans="5:17" x14ac:dyDescent="0.3">
      <c r="E65" s="28"/>
      <c r="F65" s="10"/>
      <c r="G65" s="10"/>
      <c r="H65" s="10"/>
      <c r="O65" s="28"/>
      <c r="P65" s="28"/>
      <c r="Q65" s="28"/>
    </row>
    <row r="66" spans="5:17" x14ac:dyDescent="0.3">
      <c r="E66" s="28"/>
      <c r="F66" s="10"/>
      <c r="G66" s="10"/>
      <c r="H66" s="10"/>
      <c r="O66" s="28"/>
      <c r="P66" s="28"/>
      <c r="Q66" s="28"/>
    </row>
    <row r="67" spans="5:17" x14ac:dyDescent="0.3">
      <c r="E67" s="28"/>
      <c r="F67" s="10"/>
      <c r="G67" s="10"/>
      <c r="H67" s="10"/>
      <c r="O67" s="28"/>
      <c r="P67" s="28"/>
      <c r="Q67" s="28"/>
    </row>
    <row r="68" spans="5:17" x14ac:dyDescent="0.3">
      <c r="E68" s="28"/>
      <c r="F68" s="10"/>
      <c r="G68" s="10"/>
      <c r="H68" s="10"/>
      <c r="O68" s="28"/>
      <c r="P68" s="28"/>
      <c r="Q68" s="28"/>
    </row>
    <row r="69" spans="5:17" x14ac:dyDescent="0.3">
      <c r="E69" s="28"/>
      <c r="F69" s="10"/>
      <c r="G69" s="10"/>
      <c r="H69" s="10"/>
      <c r="O69" s="28"/>
      <c r="P69" s="28"/>
      <c r="Q69" s="28"/>
    </row>
    <row r="70" spans="5:17" x14ac:dyDescent="0.3">
      <c r="E70" s="28"/>
      <c r="F70" s="10"/>
      <c r="G70" s="10"/>
      <c r="H70" s="10"/>
      <c r="O70" s="28"/>
      <c r="P70" s="28"/>
      <c r="Q70" s="28"/>
    </row>
    <row r="71" spans="5:17" x14ac:dyDescent="0.3">
      <c r="E71" s="28"/>
      <c r="F71" s="10"/>
      <c r="G71" s="10"/>
      <c r="H71" s="10"/>
      <c r="O71" s="28"/>
      <c r="P71" s="28"/>
      <c r="Q71" s="28"/>
    </row>
    <row r="72" spans="5:17" x14ac:dyDescent="0.3">
      <c r="E72" s="28"/>
      <c r="F72" s="10"/>
      <c r="G72" s="10"/>
      <c r="H72" s="10"/>
      <c r="O72" s="28"/>
      <c r="P72" s="28"/>
      <c r="Q72" s="28"/>
    </row>
    <row r="73" spans="5:17" x14ac:dyDescent="0.3">
      <c r="E73" s="28"/>
      <c r="F73" s="10"/>
      <c r="G73" s="10"/>
      <c r="H73" s="10"/>
      <c r="O73" s="28"/>
      <c r="P73" s="28"/>
      <c r="Q73" s="28"/>
    </row>
    <row r="74" spans="5:17" x14ac:dyDescent="0.3">
      <c r="E74" s="28"/>
      <c r="F74" s="10"/>
      <c r="G74" s="10"/>
      <c r="H74" s="10"/>
      <c r="O74" s="28"/>
      <c r="P74" s="28"/>
      <c r="Q74" s="28"/>
    </row>
    <row r="75" spans="5:17" x14ac:dyDescent="0.3">
      <c r="E75" s="28"/>
      <c r="F75" s="10"/>
      <c r="G75" s="10"/>
      <c r="H75" s="10"/>
      <c r="O75" s="28"/>
      <c r="P75" s="28"/>
      <c r="Q75" s="28"/>
    </row>
    <row r="76" spans="5:17" x14ac:dyDescent="0.3">
      <c r="E76" s="28"/>
      <c r="F76" s="10"/>
      <c r="G76" s="10"/>
      <c r="H76" s="10"/>
      <c r="O76" s="28"/>
      <c r="P76" s="28"/>
      <c r="Q76" s="28"/>
    </row>
    <row r="77" spans="5:17" x14ac:dyDescent="0.3">
      <c r="E77" s="28"/>
      <c r="F77" s="10"/>
      <c r="G77" s="10"/>
      <c r="H77" s="10"/>
      <c r="O77" s="28"/>
      <c r="P77" s="28"/>
      <c r="Q77" s="28"/>
    </row>
    <row r="78" spans="5:17" x14ac:dyDescent="0.3">
      <c r="E78" s="28"/>
      <c r="F78" s="10"/>
      <c r="G78" s="10"/>
      <c r="H78" s="10"/>
      <c r="O78" s="28"/>
      <c r="P78" s="28"/>
      <c r="Q78" s="28"/>
    </row>
    <row r="79" spans="5:17" ht="15" thickBot="1" x14ac:dyDescent="0.35">
      <c r="E79" s="28"/>
      <c r="F79" s="11"/>
      <c r="G79" s="11"/>
      <c r="H79" s="11"/>
      <c r="O79" s="28"/>
      <c r="P79" s="28"/>
      <c r="Q79" s="28"/>
    </row>
    <row r="80" spans="5:17" x14ac:dyDescent="0.3">
      <c r="E80" s="28"/>
      <c r="F80" s="10"/>
      <c r="G80" s="10"/>
      <c r="H80" s="10"/>
      <c r="I80" s="28"/>
      <c r="J80" s="28"/>
      <c r="K80" s="28"/>
      <c r="L80" s="28"/>
      <c r="M80" s="28"/>
      <c r="N80" s="28"/>
      <c r="O80" s="28"/>
      <c r="P80" s="28"/>
      <c r="Q80" s="28"/>
    </row>
    <row r="81" spans="5:17" x14ac:dyDescent="0.3">
      <c r="E81" s="28"/>
      <c r="F81" s="10"/>
      <c r="G81" s="10"/>
      <c r="H81" s="10"/>
      <c r="I81" s="28"/>
      <c r="J81" s="28"/>
      <c r="K81" s="28"/>
      <c r="L81" s="28"/>
      <c r="M81" s="28"/>
      <c r="N81" s="28"/>
      <c r="O81" s="28"/>
      <c r="P81" s="28"/>
      <c r="Q81" s="28"/>
    </row>
    <row r="82" spans="5:17" x14ac:dyDescent="0.3">
      <c r="E82" s="28"/>
      <c r="F82" s="10"/>
      <c r="G82" s="10"/>
      <c r="H82" s="10"/>
      <c r="I82" s="28"/>
      <c r="J82" s="28"/>
      <c r="K82" s="28"/>
      <c r="L82" s="28"/>
      <c r="M82" s="28"/>
      <c r="N82" s="28"/>
      <c r="O82" s="28"/>
      <c r="P82" s="28"/>
      <c r="Q82" s="28"/>
    </row>
    <row r="83" spans="5:17" x14ac:dyDescent="0.3">
      <c r="E83" s="28"/>
      <c r="F83" s="10"/>
      <c r="G83" s="10"/>
      <c r="H83" s="10"/>
      <c r="I83" s="28"/>
      <c r="J83" s="28"/>
      <c r="K83" s="28"/>
      <c r="L83" s="28"/>
      <c r="M83" s="28"/>
      <c r="N83" s="28"/>
      <c r="O83" s="28"/>
      <c r="P83" s="28"/>
      <c r="Q83" s="28"/>
    </row>
    <row r="84" spans="5:17" x14ac:dyDescent="0.3">
      <c r="E84" s="28"/>
      <c r="F84" s="10"/>
      <c r="G84" s="10"/>
      <c r="H84" s="10"/>
      <c r="I84" s="28"/>
      <c r="J84" s="28"/>
      <c r="K84" s="28"/>
      <c r="L84" s="28"/>
      <c r="M84" s="28"/>
      <c r="N84" s="28"/>
      <c r="O84" s="28"/>
      <c r="P84" s="28"/>
      <c r="Q84" s="28"/>
    </row>
    <row r="85" spans="5:17" x14ac:dyDescent="0.3">
      <c r="E85" s="28"/>
      <c r="F85" s="10"/>
      <c r="G85" s="10"/>
      <c r="H85" s="10"/>
      <c r="I85" s="28"/>
      <c r="J85" s="28"/>
      <c r="K85" s="28"/>
      <c r="L85" s="28"/>
      <c r="M85" s="28"/>
      <c r="N85" s="28"/>
      <c r="O85" s="28"/>
      <c r="P85" s="28"/>
      <c r="Q85" s="28"/>
    </row>
  </sheetData>
  <mergeCells count="1">
    <mergeCell ref="N10:N1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3" workbookViewId="0">
      <selection activeCell="G32" sqref="G32"/>
    </sheetView>
  </sheetViews>
  <sheetFormatPr defaultRowHeight="14.4" x14ac:dyDescent="0.3"/>
  <cols>
    <col min="1" max="1" width="10.88671875" style="1" customWidth="1"/>
    <col min="2" max="2" width="7.5546875" style="1" bestFit="1" customWidth="1"/>
    <col min="3" max="5" width="8.88671875" style="1"/>
    <col min="6" max="6" width="17.109375" style="3" customWidth="1"/>
    <col min="7" max="7" width="8.88671875" style="1"/>
  </cols>
  <sheetData>
    <row r="1" spans="1:6" ht="50.4" customHeight="1" x14ac:dyDescent="0.3">
      <c r="A1" s="1" t="s">
        <v>1</v>
      </c>
      <c r="B1" s="1" t="s">
        <v>0</v>
      </c>
      <c r="C1" s="1" t="s">
        <v>2</v>
      </c>
      <c r="E1" s="1" t="s">
        <v>15</v>
      </c>
      <c r="F1" s="7" t="s">
        <v>3</v>
      </c>
    </row>
    <row r="2" spans="1:6" x14ac:dyDescent="0.3">
      <c r="A2" s="1" t="s">
        <v>5</v>
      </c>
      <c r="B2" s="1" t="s">
        <v>4</v>
      </c>
      <c r="C2" s="1">
        <v>18.79</v>
      </c>
      <c r="D2" s="1">
        <f>AVERAGE(C2:C7)</f>
        <v>18.816666666666666</v>
      </c>
      <c r="E2" s="8">
        <v>1000000</v>
      </c>
      <c r="F2" s="4" t="s">
        <v>13</v>
      </c>
    </row>
    <row r="3" spans="1:6" x14ac:dyDescent="0.3">
      <c r="A3" s="1" t="s">
        <v>5</v>
      </c>
      <c r="B3" s="1" t="s">
        <v>4</v>
      </c>
      <c r="C3" s="1">
        <v>19.010000000000002</v>
      </c>
      <c r="E3" s="8">
        <v>1000000</v>
      </c>
    </row>
    <row r="4" spans="1:6" x14ac:dyDescent="0.3">
      <c r="A4" s="1" t="s">
        <v>5</v>
      </c>
      <c r="B4" s="1" t="s">
        <v>4</v>
      </c>
      <c r="C4" s="1">
        <v>18.850000000000001</v>
      </c>
      <c r="E4" s="8">
        <v>1000000</v>
      </c>
    </row>
    <row r="5" spans="1:6" x14ac:dyDescent="0.3">
      <c r="A5" s="1" t="s">
        <v>5</v>
      </c>
      <c r="B5" s="1" t="s">
        <v>4</v>
      </c>
      <c r="C5" s="1">
        <v>18.87</v>
      </c>
      <c r="E5" s="8">
        <v>1000000</v>
      </c>
    </row>
    <row r="6" spans="1:6" x14ac:dyDescent="0.3">
      <c r="A6" s="1" t="s">
        <v>5</v>
      </c>
      <c r="B6" s="1" t="s">
        <v>4</v>
      </c>
      <c r="C6" s="1">
        <v>18.559999999999999</v>
      </c>
      <c r="E6" s="8">
        <v>1000000</v>
      </c>
    </row>
    <row r="7" spans="1:6" x14ac:dyDescent="0.3">
      <c r="A7" s="1" t="s">
        <v>5</v>
      </c>
      <c r="B7" s="1" t="s">
        <v>4</v>
      </c>
      <c r="C7" s="1">
        <v>18.82</v>
      </c>
      <c r="E7" s="8">
        <v>1000000</v>
      </c>
    </row>
    <row r="8" spans="1:6" x14ac:dyDescent="0.3">
      <c r="A8" s="1" t="s">
        <v>5</v>
      </c>
      <c r="B8" s="1" t="s">
        <v>6</v>
      </c>
      <c r="C8" s="1">
        <v>22.1</v>
      </c>
      <c r="D8" s="1">
        <f>AVERAGE(C8:C13)</f>
        <v>22.003333333333334</v>
      </c>
      <c r="E8" s="8">
        <v>100000</v>
      </c>
      <c r="F8" s="4" t="s">
        <v>13</v>
      </c>
    </row>
    <row r="9" spans="1:6" x14ac:dyDescent="0.3">
      <c r="A9" s="1" t="s">
        <v>5</v>
      </c>
      <c r="B9" s="1" t="s">
        <v>6</v>
      </c>
      <c r="C9" s="1">
        <v>22.2</v>
      </c>
      <c r="E9" s="8">
        <v>100000</v>
      </c>
    </row>
    <row r="10" spans="1:6" x14ac:dyDescent="0.3">
      <c r="A10" s="1" t="s">
        <v>5</v>
      </c>
      <c r="B10" s="1" t="s">
        <v>6</v>
      </c>
      <c r="C10" s="1">
        <v>22.13</v>
      </c>
      <c r="E10" s="8">
        <v>100000</v>
      </c>
    </row>
    <row r="11" spans="1:6" x14ac:dyDescent="0.3">
      <c r="A11" s="1" t="s">
        <v>5</v>
      </c>
      <c r="B11" s="1" t="s">
        <v>6</v>
      </c>
      <c r="C11" s="1">
        <v>21.92</v>
      </c>
      <c r="E11" s="8">
        <v>100000</v>
      </c>
    </row>
    <row r="12" spans="1:6" x14ac:dyDescent="0.3">
      <c r="A12" s="1" t="s">
        <v>5</v>
      </c>
      <c r="B12" s="1" t="s">
        <v>6</v>
      </c>
      <c r="C12" s="1">
        <v>21.9</v>
      </c>
      <c r="E12" s="8">
        <v>100000</v>
      </c>
    </row>
    <row r="13" spans="1:6" x14ac:dyDescent="0.3">
      <c r="A13" s="1" t="s">
        <v>5</v>
      </c>
      <c r="B13" s="1" t="s">
        <v>6</v>
      </c>
      <c r="C13" s="1">
        <v>21.77</v>
      </c>
      <c r="E13" s="8">
        <v>100000</v>
      </c>
    </row>
    <row r="14" spans="1:6" x14ac:dyDescent="0.3">
      <c r="A14" s="1" t="s">
        <v>5</v>
      </c>
      <c r="B14" s="1" t="s">
        <v>7</v>
      </c>
      <c r="C14" s="1">
        <v>25.79</v>
      </c>
      <c r="D14" s="1">
        <f>AVERAGE(C14:C19)</f>
        <v>25.355</v>
      </c>
      <c r="E14" s="8">
        <v>10000</v>
      </c>
      <c r="F14" s="4" t="s">
        <v>13</v>
      </c>
    </row>
    <row r="15" spans="1:6" x14ac:dyDescent="0.3">
      <c r="A15" s="1" t="s">
        <v>5</v>
      </c>
      <c r="B15" s="1" t="s">
        <v>7</v>
      </c>
      <c r="C15" s="1">
        <v>25.24</v>
      </c>
      <c r="E15" s="8">
        <v>10000</v>
      </c>
    </row>
    <row r="16" spans="1:6" x14ac:dyDescent="0.3">
      <c r="A16" s="1" t="s">
        <v>5</v>
      </c>
      <c r="B16" s="1" t="s">
        <v>7</v>
      </c>
      <c r="C16" s="1">
        <v>25.28</v>
      </c>
      <c r="E16" s="8">
        <v>10000</v>
      </c>
    </row>
    <row r="17" spans="1:6" x14ac:dyDescent="0.3">
      <c r="A17" s="1" t="s">
        <v>5</v>
      </c>
      <c r="B17" s="1" t="s">
        <v>7</v>
      </c>
      <c r="C17" s="1">
        <v>25.42</v>
      </c>
      <c r="E17" s="8">
        <v>10000</v>
      </c>
    </row>
    <row r="18" spans="1:6" x14ac:dyDescent="0.3">
      <c r="A18" s="1" t="s">
        <v>5</v>
      </c>
      <c r="B18" s="1" t="s">
        <v>7</v>
      </c>
      <c r="C18" s="1">
        <v>25.19</v>
      </c>
      <c r="E18" s="8">
        <v>10000</v>
      </c>
    </row>
    <row r="19" spans="1:6" x14ac:dyDescent="0.3">
      <c r="A19" s="1" t="s">
        <v>5</v>
      </c>
      <c r="B19" s="1" t="s">
        <v>7</v>
      </c>
      <c r="C19" s="1">
        <v>25.21</v>
      </c>
      <c r="E19" s="8">
        <v>10000</v>
      </c>
    </row>
    <row r="20" spans="1:6" x14ac:dyDescent="0.3">
      <c r="A20" s="1" t="s">
        <v>5</v>
      </c>
      <c r="B20" s="1" t="s">
        <v>8</v>
      </c>
      <c r="C20" s="1">
        <v>28.91</v>
      </c>
      <c r="D20" s="1">
        <f>AVERAGE(C20:C25)</f>
        <v>28.7</v>
      </c>
      <c r="E20" s="8">
        <v>1000</v>
      </c>
      <c r="F20" s="4" t="s">
        <v>13</v>
      </c>
    </row>
    <row r="21" spans="1:6" x14ac:dyDescent="0.3">
      <c r="A21" s="1" t="s">
        <v>5</v>
      </c>
      <c r="B21" s="1" t="s">
        <v>8</v>
      </c>
      <c r="C21" s="1">
        <v>29.19</v>
      </c>
      <c r="E21" s="8">
        <v>1000</v>
      </c>
    </row>
    <row r="22" spans="1:6" x14ac:dyDescent="0.3">
      <c r="A22" s="1" t="s">
        <v>5</v>
      </c>
      <c r="B22" s="1" t="s">
        <v>8</v>
      </c>
      <c r="C22" s="1">
        <v>28.4</v>
      </c>
      <c r="E22" s="8">
        <v>1000</v>
      </c>
    </row>
    <row r="23" spans="1:6" x14ac:dyDescent="0.3">
      <c r="A23" s="1" t="s">
        <v>5</v>
      </c>
      <c r="B23" s="1" t="s">
        <v>8</v>
      </c>
      <c r="C23" s="1">
        <v>28.57</v>
      </c>
      <c r="E23" s="8">
        <v>1000</v>
      </c>
    </row>
    <row r="24" spans="1:6" x14ac:dyDescent="0.3">
      <c r="A24" s="1" t="s">
        <v>5</v>
      </c>
      <c r="B24" s="1" t="s">
        <v>8</v>
      </c>
      <c r="C24" s="1">
        <v>28.5</v>
      </c>
      <c r="E24" s="8">
        <v>1000</v>
      </c>
    </row>
    <row r="25" spans="1:6" x14ac:dyDescent="0.3">
      <c r="A25" s="1" t="s">
        <v>5</v>
      </c>
      <c r="B25" s="1" t="s">
        <v>8</v>
      </c>
      <c r="C25" s="1">
        <v>28.63</v>
      </c>
      <c r="E25" s="8">
        <v>1000</v>
      </c>
    </row>
    <row r="26" spans="1:6" x14ac:dyDescent="0.3">
      <c r="A26" s="1" t="s">
        <v>5</v>
      </c>
      <c r="B26" s="1" t="s">
        <v>9</v>
      </c>
      <c r="C26" s="1">
        <v>32.020000000000003</v>
      </c>
      <c r="D26" s="1">
        <f>AVERAGE(C26:C31)</f>
        <v>32.158333333333339</v>
      </c>
      <c r="E26" s="8">
        <v>100</v>
      </c>
      <c r="F26" s="4" t="s">
        <v>13</v>
      </c>
    </row>
    <row r="27" spans="1:6" x14ac:dyDescent="0.3">
      <c r="A27" s="1" t="s">
        <v>5</v>
      </c>
      <c r="B27" s="1" t="s">
        <v>9</v>
      </c>
      <c r="C27" s="1">
        <v>32.47</v>
      </c>
      <c r="E27" s="8">
        <v>100</v>
      </c>
    </row>
    <row r="28" spans="1:6" x14ac:dyDescent="0.3">
      <c r="A28" s="1" t="s">
        <v>5</v>
      </c>
      <c r="B28" s="1" t="s">
        <v>9</v>
      </c>
      <c r="C28" s="1">
        <v>31.87</v>
      </c>
      <c r="E28" s="8">
        <v>100</v>
      </c>
    </row>
    <row r="29" spans="1:6" x14ac:dyDescent="0.3">
      <c r="A29" s="1" t="s">
        <v>5</v>
      </c>
      <c r="B29" s="1" t="s">
        <v>9</v>
      </c>
      <c r="C29" s="1">
        <v>32.229999999999997</v>
      </c>
      <c r="E29" s="8">
        <v>100</v>
      </c>
    </row>
    <row r="30" spans="1:6" x14ac:dyDescent="0.3">
      <c r="A30" s="1" t="s">
        <v>5</v>
      </c>
      <c r="B30" s="1" t="s">
        <v>9</v>
      </c>
      <c r="C30" s="1">
        <v>32.15</v>
      </c>
      <c r="E30" s="8">
        <v>100</v>
      </c>
    </row>
    <row r="31" spans="1:6" x14ac:dyDescent="0.3">
      <c r="A31" s="1" t="s">
        <v>5</v>
      </c>
      <c r="B31" s="1" t="s">
        <v>9</v>
      </c>
      <c r="C31" s="1">
        <v>32.21</v>
      </c>
      <c r="E31" s="8">
        <v>100</v>
      </c>
    </row>
    <row r="32" spans="1:6" x14ac:dyDescent="0.3">
      <c r="A32" s="2" t="s">
        <v>5</v>
      </c>
      <c r="B32" s="2" t="s">
        <v>10</v>
      </c>
      <c r="C32" s="2">
        <v>35.97</v>
      </c>
      <c r="D32" s="2">
        <f>AVERAGE(C32:C37)</f>
        <v>35.533333333333331</v>
      </c>
      <c r="E32" s="9">
        <v>10</v>
      </c>
      <c r="F32" s="5" t="s">
        <v>77</v>
      </c>
    </row>
    <row r="33" spans="1:6" x14ac:dyDescent="0.3">
      <c r="A33" s="2" t="s">
        <v>5</v>
      </c>
      <c r="B33" s="2" t="s">
        <v>10</v>
      </c>
      <c r="C33" s="2">
        <v>35.57</v>
      </c>
      <c r="D33" s="2"/>
      <c r="E33" s="9">
        <v>10</v>
      </c>
      <c r="F33" s="6"/>
    </row>
    <row r="34" spans="1:6" x14ac:dyDescent="0.3">
      <c r="A34" s="2" t="s">
        <v>5</v>
      </c>
      <c r="B34" s="2" t="s">
        <v>10</v>
      </c>
      <c r="C34" s="2">
        <v>35.07</v>
      </c>
      <c r="D34" s="2"/>
      <c r="E34" s="9">
        <v>10</v>
      </c>
      <c r="F34" s="6"/>
    </row>
    <row r="35" spans="1:6" x14ac:dyDescent="0.3">
      <c r="A35" s="2" t="s">
        <v>5</v>
      </c>
      <c r="B35" s="2" t="s">
        <v>10</v>
      </c>
      <c r="C35" s="2">
        <v>35.74</v>
      </c>
      <c r="D35" s="2"/>
      <c r="E35" s="9">
        <v>10</v>
      </c>
      <c r="F35" s="6"/>
    </row>
    <row r="36" spans="1:6" x14ac:dyDescent="0.3">
      <c r="A36" s="2" t="s">
        <v>5</v>
      </c>
      <c r="B36" s="2" t="s">
        <v>10</v>
      </c>
      <c r="C36" s="2">
        <v>34.94</v>
      </c>
      <c r="D36" s="2"/>
      <c r="E36" s="9">
        <v>10</v>
      </c>
      <c r="F36" s="6"/>
    </row>
    <row r="37" spans="1:6" x14ac:dyDescent="0.3">
      <c r="A37" s="2" t="s">
        <v>5</v>
      </c>
      <c r="B37" s="2" t="s">
        <v>10</v>
      </c>
      <c r="C37" s="2">
        <v>35.909999999999997</v>
      </c>
      <c r="D37" s="2"/>
      <c r="E37" s="9">
        <v>10</v>
      </c>
      <c r="F37" s="6"/>
    </row>
    <row r="38" spans="1:6" x14ac:dyDescent="0.3">
      <c r="A38" s="1" t="s">
        <v>5</v>
      </c>
      <c r="B38" s="1" t="s">
        <v>11</v>
      </c>
      <c r="C38" s="1">
        <v>38.76</v>
      </c>
      <c r="D38" s="1">
        <f>AVERAGE(C42,C41,C40,C39,C38)</f>
        <v>38.286000000000001</v>
      </c>
      <c r="E38" s="8">
        <v>1</v>
      </c>
      <c r="F38" s="4" t="s">
        <v>14</v>
      </c>
    </row>
    <row r="39" spans="1:6" x14ac:dyDescent="0.3">
      <c r="A39" s="1" t="s">
        <v>5</v>
      </c>
      <c r="B39" s="1" t="s">
        <v>11</v>
      </c>
      <c r="C39" s="1">
        <v>38.270000000000003</v>
      </c>
      <c r="E39" s="8">
        <v>1</v>
      </c>
    </row>
    <row r="40" spans="1:6" x14ac:dyDescent="0.3">
      <c r="A40" s="1" t="s">
        <v>5</v>
      </c>
      <c r="B40" s="1" t="s">
        <v>11</v>
      </c>
      <c r="C40" s="1">
        <v>39.22</v>
      </c>
      <c r="E40" s="8">
        <v>1</v>
      </c>
    </row>
    <row r="41" spans="1:6" x14ac:dyDescent="0.3">
      <c r="A41" s="1" t="s">
        <v>5</v>
      </c>
      <c r="B41" s="1" t="s">
        <v>11</v>
      </c>
      <c r="C41" s="1">
        <v>36.770000000000003</v>
      </c>
      <c r="E41" s="8">
        <v>1</v>
      </c>
    </row>
    <row r="42" spans="1:6" x14ac:dyDescent="0.3">
      <c r="A42" s="1" t="s">
        <v>5</v>
      </c>
      <c r="B42" s="1" t="s">
        <v>11</v>
      </c>
      <c r="C42" s="1">
        <v>38.409999999999997</v>
      </c>
      <c r="E42" s="8">
        <v>1</v>
      </c>
    </row>
    <row r="43" spans="1:6" x14ac:dyDescent="0.3">
      <c r="A43" s="1" t="s">
        <v>5</v>
      </c>
      <c r="B43" s="1" t="s">
        <v>11</v>
      </c>
      <c r="C43" s="1">
        <v>0</v>
      </c>
      <c r="E43" s="8">
        <v>1</v>
      </c>
    </row>
    <row r="44" spans="1:6" x14ac:dyDescent="0.3">
      <c r="E44" s="8"/>
      <c r="F44" s="4"/>
    </row>
    <row r="45" spans="1:6" x14ac:dyDescent="0.3">
      <c r="E45" s="8"/>
    </row>
    <row r="46" spans="1:6" x14ac:dyDescent="0.3">
      <c r="E46" s="8"/>
    </row>
    <row r="47" spans="1:6" x14ac:dyDescent="0.3">
      <c r="E47" s="8"/>
    </row>
    <row r="48" spans="1:6" x14ac:dyDescent="0.3">
      <c r="E48" s="8"/>
    </row>
    <row r="49" spans="1:6" ht="43.2" x14ac:dyDescent="0.3">
      <c r="A49" s="1" t="s">
        <v>1</v>
      </c>
      <c r="B49" s="1" t="s">
        <v>0</v>
      </c>
      <c r="C49" s="1" t="s">
        <v>2</v>
      </c>
      <c r="E49" s="1" t="s">
        <v>15</v>
      </c>
      <c r="F49" s="7" t="s">
        <v>3</v>
      </c>
    </row>
    <row r="50" spans="1:6" x14ac:dyDescent="0.3">
      <c r="A50" s="1" t="s">
        <v>12</v>
      </c>
      <c r="B50" s="19" t="s">
        <v>67</v>
      </c>
      <c r="C50" s="1">
        <v>20.69</v>
      </c>
      <c r="D50" s="1">
        <f>AVERAGE(C54,C53,C52,C51,C50)</f>
        <v>20.6</v>
      </c>
      <c r="E50" s="1">
        <v>1000000</v>
      </c>
      <c r="F50" s="4" t="s">
        <v>13</v>
      </c>
    </row>
    <row r="51" spans="1:6" x14ac:dyDescent="0.3">
      <c r="A51" s="1" t="s">
        <v>12</v>
      </c>
      <c r="B51" s="1" t="s">
        <v>67</v>
      </c>
      <c r="C51" s="1">
        <v>20.58</v>
      </c>
      <c r="E51" s="1">
        <v>1000000</v>
      </c>
    </row>
    <row r="52" spans="1:6" x14ac:dyDescent="0.3">
      <c r="A52" s="1" t="s">
        <v>12</v>
      </c>
      <c r="B52" s="1" t="s">
        <v>67</v>
      </c>
      <c r="C52" s="1">
        <v>20.69</v>
      </c>
      <c r="E52" s="1">
        <v>1000000</v>
      </c>
    </row>
    <row r="53" spans="1:6" x14ac:dyDescent="0.3">
      <c r="A53" s="1" t="s">
        <v>12</v>
      </c>
      <c r="B53" s="1" t="s">
        <v>67</v>
      </c>
      <c r="C53" s="1">
        <v>20.47</v>
      </c>
      <c r="E53" s="1">
        <v>1000000</v>
      </c>
    </row>
    <row r="54" spans="1:6" x14ac:dyDescent="0.3">
      <c r="A54" s="1" t="s">
        <v>12</v>
      </c>
      <c r="B54" s="1" t="s">
        <v>67</v>
      </c>
      <c r="C54" s="1">
        <v>20.57</v>
      </c>
      <c r="E54" s="1">
        <v>1000000</v>
      </c>
    </row>
    <row r="55" spans="1:6" x14ac:dyDescent="0.3">
      <c r="A55" s="1" t="s">
        <v>12</v>
      </c>
      <c r="B55" s="1" t="s">
        <v>67</v>
      </c>
      <c r="C55" s="1">
        <v>20.57</v>
      </c>
      <c r="E55" s="1">
        <v>1000000</v>
      </c>
    </row>
    <row r="56" spans="1:6" x14ac:dyDescent="0.3">
      <c r="A56" s="1" t="s">
        <v>12</v>
      </c>
      <c r="B56" s="1" t="s">
        <v>68</v>
      </c>
      <c r="C56" s="1">
        <v>23.95</v>
      </c>
      <c r="D56" s="1">
        <f t="shared" ref="D56" si="0">AVERAGE(C60,C59,C58,C57,C56)</f>
        <v>23.768000000000001</v>
      </c>
      <c r="E56" s="1">
        <v>100000</v>
      </c>
      <c r="F56" s="4" t="s">
        <v>13</v>
      </c>
    </row>
    <row r="57" spans="1:6" x14ac:dyDescent="0.3">
      <c r="A57" s="1" t="s">
        <v>12</v>
      </c>
      <c r="B57" s="1" t="s">
        <v>68</v>
      </c>
      <c r="C57" s="1">
        <v>23.58</v>
      </c>
      <c r="E57" s="1">
        <v>100000</v>
      </c>
    </row>
    <row r="58" spans="1:6" x14ac:dyDescent="0.3">
      <c r="A58" s="1" t="s">
        <v>12</v>
      </c>
      <c r="B58" s="1" t="s">
        <v>68</v>
      </c>
      <c r="C58" s="1">
        <v>23.63</v>
      </c>
      <c r="E58" s="1">
        <v>100000</v>
      </c>
    </row>
    <row r="59" spans="1:6" x14ac:dyDescent="0.3">
      <c r="A59" s="1" t="s">
        <v>12</v>
      </c>
      <c r="B59" s="1" t="s">
        <v>68</v>
      </c>
      <c r="C59" s="1">
        <v>23.84</v>
      </c>
      <c r="E59" s="1">
        <v>100000</v>
      </c>
    </row>
    <row r="60" spans="1:6" x14ac:dyDescent="0.3">
      <c r="A60" s="1" t="s">
        <v>12</v>
      </c>
      <c r="B60" s="1" t="s">
        <v>68</v>
      </c>
      <c r="C60" s="1">
        <v>23.84</v>
      </c>
      <c r="E60" s="1">
        <v>100000</v>
      </c>
    </row>
    <row r="61" spans="1:6" x14ac:dyDescent="0.3">
      <c r="A61" s="1" t="s">
        <v>12</v>
      </c>
      <c r="B61" s="1" t="s">
        <v>68</v>
      </c>
      <c r="C61" s="1">
        <v>23.74</v>
      </c>
      <c r="E61" s="1">
        <v>100000</v>
      </c>
    </row>
    <row r="62" spans="1:6" x14ac:dyDescent="0.3">
      <c r="A62" s="1" t="s">
        <v>12</v>
      </c>
      <c r="B62" s="1" t="s">
        <v>69</v>
      </c>
      <c r="C62" s="1">
        <v>28.12</v>
      </c>
      <c r="D62" s="1">
        <f t="shared" ref="D62" si="1">AVERAGE(C66,C65,C64,C63,C62)</f>
        <v>27.461999999999996</v>
      </c>
      <c r="E62" s="1">
        <v>10000</v>
      </c>
      <c r="F62" s="4" t="s">
        <v>13</v>
      </c>
    </row>
    <row r="63" spans="1:6" x14ac:dyDescent="0.3">
      <c r="A63" s="1" t="s">
        <v>12</v>
      </c>
      <c r="B63" s="1" t="s">
        <v>69</v>
      </c>
      <c r="C63" s="1">
        <v>26.99</v>
      </c>
      <c r="E63" s="1">
        <v>10000</v>
      </c>
    </row>
    <row r="64" spans="1:6" x14ac:dyDescent="0.3">
      <c r="A64" s="1" t="s">
        <v>12</v>
      </c>
      <c r="B64" s="1" t="s">
        <v>69</v>
      </c>
      <c r="C64" s="1">
        <v>27.43</v>
      </c>
      <c r="E64" s="1">
        <v>10000</v>
      </c>
    </row>
    <row r="65" spans="1:6" x14ac:dyDescent="0.3">
      <c r="A65" s="1" t="s">
        <v>12</v>
      </c>
      <c r="B65" s="1" t="s">
        <v>69</v>
      </c>
      <c r="C65" s="1">
        <v>27.39</v>
      </c>
      <c r="E65" s="1">
        <v>10000</v>
      </c>
    </row>
    <row r="66" spans="1:6" x14ac:dyDescent="0.3">
      <c r="A66" s="1" t="s">
        <v>12</v>
      </c>
      <c r="B66" s="1" t="s">
        <v>69</v>
      </c>
      <c r="C66" s="1">
        <v>27.38</v>
      </c>
      <c r="E66" s="1">
        <v>10000</v>
      </c>
    </row>
    <row r="67" spans="1:6" x14ac:dyDescent="0.3">
      <c r="A67" s="1" t="s">
        <v>12</v>
      </c>
      <c r="B67" s="1" t="s">
        <v>69</v>
      </c>
      <c r="C67" s="1">
        <v>27.54</v>
      </c>
      <c r="E67" s="1">
        <v>10000</v>
      </c>
    </row>
    <row r="68" spans="1:6" x14ac:dyDescent="0.3">
      <c r="A68" s="1" t="s">
        <v>12</v>
      </c>
      <c r="B68" s="1" t="s">
        <v>70</v>
      </c>
      <c r="C68" s="1">
        <v>30.49</v>
      </c>
      <c r="D68" s="1">
        <f t="shared" ref="D68:D80" si="2">AVERAGE(C72,C71,C70,C69,C68)</f>
        <v>30.673999999999999</v>
      </c>
      <c r="E68" s="1">
        <v>1000</v>
      </c>
      <c r="F68" s="4" t="s">
        <v>13</v>
      </c>
    </row>
    <row r="69" spans="1:6" x14ac:dyDescent="0.3">
      <c r="A69" s="1" t="s">
        <v>12</v>
      </c>
      <c r="B69" s="1" t="s">
        <v>70</v>
      </c>
      <c r="C69" s="1">
        <v>30.55</v>
      </c>
      <c r="E69" s="1">
        <v>1000</v>
      </c>
    </row>
    <row r="70" spans="1:6" x14ac:dyDescent="0.3">
      <c r="A70" s="1" t="s">
        <v>12</v>
      </c>
      <c r="B70" s="1" t="s">
        <v>70</v>
      </c>
      <c r="C70" s="1">
        <v>30.7</v>
      </c>
      <c r="E70" s="1">
        <v>1000</v>
      </c>
    </row>
    <row r="71" spans="1:6" x14ac:dyDescent="0.3">
      <c r="A71" s="1" t="s">
        <v>12</v>
      </c>
      <c r="B71" s="1" t="s">
        <v>70</v>
      </c>
      <c r="C71" s="1">
        <v>30.79</v>
      </c>
      <c r="E71" s="1">
        <v>1000</v>
      </c>
    </row>
    <row r="72" spans="1:6" x14ac:dyDescent="0.3">
      <c r="A72" s="1" t="s">
        <v>12</v>
      </c>
      <c r="B72" s="1" t="s">
        <v>70</v>
      </c>
      <c r="C72" s="1">
        <v>30.84</v>
      </c>
      <c r="E72" s="1">
        <v>1000</v>
      </c>
    </row>
    <row r="73" spans="1:6" x14ac:dyDescent="0.3">
      <c r="A73" s="1" t="s">
        <v>12</v>
      </c>
      <c r="B73" s="1" t="s">
        <v>70</v>
      </c>
      <c r="C73" s="1">
        <v>30.63</v>
      </c>
      <c r="E73" s="1">
        <v>1000</v>
      </c>
    </row>
    <row r="74" spans="1:6" x14ac:dyDescent="0.3">
      <c r="A74" s="1" t="s">
        <v>12</v>
      </c>
      <c r="B74" s="1" t="s">
        <v>71</v>
      </c>
      <c r="C74" s="1">
        <v>34.14</v>
      </c>
      <c r="D74" s="1">
        <f t="shared" si="2"/>
        <v>33.986000000000004</v>
      </c>
      <c r="E74" s="1">
        <v>100</v>
      </c>
      <c r="F74" s="4" t="s">
        <v>13</v>
      </c>
    </row>
    <row r="75" spans="1:6" x14ac:dyDescent="0.3">
      <c r="A75" s="1" t="s">
        <v>12</v>
      </c>
      <c r="B75" s="1" t="s">
        <v>71</v>
      </c>
      <c r="C75" s="1">
        <v>33.409999999999997</v>
      </c>
      <c r="E75" s="1">
        <v>100</v>
      </c>
    </row>
    <row r="76" spans="1:6" x14ac:dyDescent="0.3">
      <c r="A76" s="1" t="s">
        <v>12</v>
      </c>
      <c r="B76" s="1" t="s">
        <v>71</v>
      </c>
      <c r="C76" s="1">
        <v>34.049999999999997</v>
      </c>
      <c r="E76" s="1">
        <v>100</v>
      </c>
    </row>
    <row r="77" spans="1:6" x14ac:dyDescent="0.3">
      <c r="A77" s="1" t="s">
        <v>12</v>
      </c>
      <c r="B77" s="1" t="s">
        <v>71</v>
      </c>
      <c r="C77" s="1">
        <v>34.03</v>
      </c>
      <c r="E77" s="1">
        <v>100</v>
      </c>
    </row>
    <row r="78" spans="1:6" x14ac:dyDescent="0.3">
      <c r="A78" s="1" t="s">
        <v>12</v>
      </c>
      <c r="B78" s="1" t="s">
        <v>71</v>
      </c>
      <c r="C78" s="1">
        <v>34.299999999999997</v>
      </c>
      <c r="E78" s="1">
        <v>100</v>
      </c>
    </row>
    <row r="79" spans="1:6" x14ac:dyDescent="0.3">
      <c r="A79" s="1" t="s">
        <v>12</v>
      </c>
      <c r="B79" s="1" t="s">
        <v>71</v>
      </c>
      <c r="C79" s="1">
        <v>33.770000000000003</v>
      </c>
      <c r="E79" s="1">
        <v>100</v>
      </c>
    </row>
    <row r="80" spans="1:6" x14ac:dyDescent="0.3">
      <c r="A80" s="1" t="s">
        <v>12</v>
      </c>
      <c r="B80" s="1" t="s">
        <v>72</v>
      </c>
      <c r="C80" s="1">
        <v>37.409999999999997</v>
      </c>
      <c r="D80" s="1">
        <f t="shared" si="2"/>
        <v>37.123999999999995</v>
      </c>
      <c r="E80" s="1">
        <v>10</v>
      </c>
      <c r="F80" s="4" t="s">
        <v>13</v>
      </c>
    </row>
    <row r="81" spans="1:11" x14ac:dyDescent="0.3">
      <c r="A81" s="1" t="s">
        <v>12</v>
      </c>
      <c r="B81" s="1" t="s">
        <v>72</v>
      </c>
      <c r="C81" s="1">
        <v>37.049999999999997</v>
      </c>
      <c r="E81" s="1">
        <v>10</v>
      </c>
    </row>
    <row r="82" spans="1:11" x14ac:dyDescent="0.3">
      <c r="A82" s="1" t="s">
        <v>12</v>
      </c>
      <c r="B82" s="1" t="s">
        <v>72</v>
      </c>
      <c r="C82" s="1">
        <v>37.06</v>
      </c>
      <c r="E82" s="1">
        <v>10</v>
      </c>
    </row>
    <row r="83" spans="1:11" x14ac:dyDescent="0.3">
      <c r="A83" s="1" t="s">
        <v>12</v>
      </c>
      <c r="B83" s="1" t="s">
        <v>72</v>
      </c>
      <c r="C83" s="1">
        <v>37.15</v>
      </c>
      <c r="E83" s="1">
        <v>10</v>
      </c>
    </row>
    <row r="84" spans="1:11" x14ac:dyDescent="0.3">
      <c r="A84" s="1" t="s">
        <v>12</v>
      </c>
      <c r="B84" s="1" t="s">
        <v>72</v>
      </c>
      <c r="C84" s="1">
        <v>36.950000000000003</v>
      </c>
      <c r="E84" s="1">
        <v>10</v>
      </c>
    </row>
    <row r="85" spans="1:11" x14ac:dyDescent="0.3">
      <c r="A85" s="1" t="s">
        <v>12</v>
      </c>
      <c r="B85" s="1" t="s">
        <v>72</v>
      </c>
      <c r="C85" s="1">
        <v>36.200000000000003</v>
      </c>
      <c r="E85" s="1">
        <v>10</v>
      </c>
    </row>
    <row r="86" spans="1:11" x14ac:dyDescent="0.3">
      <c r="A86" s="1" t="s">
        <v>12</v>
      </c>
      <c r="B86" s="1" t="s">
        <v>11</v>
      </c>
      <c r="C86" s="1">
        <v>37.202723925083603</v>
      </c>
      <c r="D86" s="1">
        <f>AVERAGE(C90:C91,C89,C88,C87,C86)</f>
        <v>38.020441256940302</v>
      </c>
      <c r="E86" s="1">
        <v>1</v>
      </c>
      <c r="F86" s="4" t="s">
        <v>13</v>
      </c>
      <c r="G86" s="18" t="s">
        <v>75</v>
      </c>
      <c r="H86" s="20"/>
      <c r="I86" s="20"/>
      <c r="J86" s="20"/>
      <c r="K86" s="20"/>
    </row>
    <row r="87" spans="1:11" x14ac:dyDescent="0.3">
      <c r="A87" s="1" t="s">
        <v>12</v>
      </c>
      <c r="B87" s="1" t="s">
        <v>11</v>
      </c>
      <c r="C87" s="1">
        <v>39.386751621521697</v>
      </c>
      <c r="E87" s="1">
        <v>1</v>
      </c>
    </row>
    <row r="88" spans="1:11" x14ac:dyDescent="0.3">
      <c r="A88" s="1" t="s">
        <v>12</v>
      </c>
      <c r="B88" s="1" t="s">
        <v>11</v>
      </c>
      <c r="C88" s="1">
        <v>38.015248928765203</v>
      </c>
      <c r="E88" s="1">
        <v>1</v>
      </c>
    </row>
    <row r="89" spans="1:11" x14ac:dyDescent="0.3">
      <c r="A89" s="1" t="s">
        <v>12</v>
      </c>
      <c r="B89" s="1" t="s">
        <v>11</v>
      </c>
      <c r="C89" s="1">
        <v>37.349075317591399</v>
      </c>
      <c r="E89" s="1">
        <v>1</v>
      </c>
    </row>
    <row r="90" spans="1:11" x14ac:dyDescent="0.3">
      <c r="A90" s="1" t="s">
        <v>12</v>
      </c>
      <c r="B90" s="1" t="s">
        <v>11</v>
      </c>
      <c r="C90" s="1">
        <v>37.986845121096401</v>
      </c>
      <c r="E90" s="1">
        <v>1</v>
      </c>
    </row>
    <row r="91" spans="1:11" x14ac:dyDescent="0.3">
      <c r="A91" s="1" t="s">
        <v>12</v>
      </c>
      <c r="B91" s="1" t="s">
        <v>11</v>
      </c>
      <c r="C91" s="1">
        <v>38.1820026275835</v>
      </c>
      <c r="E91" s="1">
        <v>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IL-4</vt:lpstr>
      <vt:lpstr>IFNy</vt:lpstr>
      <vt:lpstr>Raw data CFX Run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Meza Cerda</dc:creator>
  <cp:lastModifiedBy>Maria Ignacia Meza C.</cp:lastModifiedBy>
  <dcterms:created xsi:type="dcterms:W3CDTF">2020-01-29T07:28:19Z</dcterms:created>
  <dcterms:modified xsi:type="dcterms:W3CDTF">2020-04-12T09:19:05Z</dcterms:modified>
</cp:coreProperties>
</file>