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 activeTab="7"/>
  </bookViews>
  <sheets>
    <sheet name="2C " sheetId="1" r:id="rId1"/>
    <sheet name="2D " sheetId="3" r:id="rId2"/>
    <sheet name="3A H357" sheetId="4" r:id="rId3"/>
    <sheet name="3B BICR31" sheetId="5" r:id="rId4"/>
    <sheet name="4A H357" sheetId="6" r:id="rId5"/>
    <sheet name="4A H376" sheetId="7" r:id="rId6"/>
    <sheet name="4A BICR31" sheetId="8" r:id="rId7"/>
    <sheet name="4B" sheetId="9" r:id="rId8"/>
    <sheet name="4C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0" l="1"/>
  <c r="K22" i="10"/>
  <c r="K16" i="10"/>
  <c r="K10" i="10"/>
  <c r="G24" i="10"/>
  <c r="G23" i="10"/>
  <c r="G22" i="10"/>
  <c r="J22" i="10" s="1"/>
  <c r="G18" i="10"/>
  <c r="G17" i="10"/>
  <c r="G16" i="10"/>
  <c r="G12" i="10"/>
  <c r="G11" i="10"/>
  <c r="G10" i="10"/>
  <c r="J16" i="10" l="1"/>
  <c r="J10" i="10"/>
  <c r="H10" i="10"/>
  <c r="H16" i="10"/>
  <c r="H22" i="10"/>
  <c r="I10" i="10"/>
  <c r="L10" i="10" s="1"/>
  <c r="I16" i="10"/>
  <c r="L16" i="10" s="1"/>
  <c r="I22" i="10"/>
  <c r="G49" i="10" l="1"/>
  <c r="G48" i="10"/>
  <c r="G47" i="10"/>
  <c r="G43" i="10"/>
  <c r="G42" i="10"/>
  <c r="G41" i="10"/>
  <c r="G37" i="10"/>
  <c r="G36" i="10"/>
  <c r="G35" i="10"/>
  <c r="G31" i="10"/>
  <c r="G30" i="10"/>
  <c r="G29" i="10"/>
  <c r="I29" i="10" l="1"/>
  <c r="J29" i="10"/>
  <c r="J35" i="10"/>
  <c r="I41" i="10"/>
  <c r="L41" i="10" s="1"/>
  <c r="I47" i="10"/>
  <c r="I35" i="10"/>
  <c r="J41" i="10"/>
  <c r="J47" i="10"/>
  <c r="H29" i="10"/>
  <c r="K29" i="10" s="1"/>
  <c r="H35" i="10"/>
  <c r="K35" i="10" s="1"/>
  <c r="H41" i="10"/>
  <c r="H47" i="10"/>
  <c r="K47" i="10" l="1"/>
  <c r="L29" i="10"/>
  <c r="L35" i="10"/>
  <c r="K41" i="10"/>
  <c r="L47" i="10"/>
  <c r="H16" i="1" l="1"/>
  <c r="J16" i="1" s="1"/>
  <c r="M16" i="1" s="1"/>
  <c r="I16" i="1"/>
  <c r="L16" i="1" s="1"/>
  <c r="H17" i="1"/>
  <c r="H18" i="1"/>
  <c r="H22" i="1"/>
  <c r="I22" i="1" s="1"/>
  <c r="L22" i="1" s="1"/>
  <c r="H23" i="1"/>
  <c r="H24" i="1"/>
  <c r="K22" i="1" l="1"/>
  <c r="N22" i="1" s="1"/>
  <c r="J22" i="1"/>
  <c r="M22" i="1" s="1"/>
  <c r="K16" i="1"/>
  <c r="N16" i="1" s="1"/>
  <c r="G6" i="10" l="1"/>
  <c r="G5" i="10"/>
  <c r="G4" i="10"/>
  <c r="J4" i="10" s="1"/>
  <c r="I4" i="10" l="1"/>
  <c r="H4" i="10"/>
  <c r="L4" i="10" l="1"/>
  <c r="K4" i="10"/>
  <c r="E15" i="9" l="1"/>
  <c r="F15" i="9" s="1"/>
  <c r="E14" i="9"/>
  <c r="F14" i="9" s="1"/>
  <c r="E13" i="9"/>
  <c r="F13" i="9" s="1"/>
  <c r="E12" i="9"/>
  <c r="F12" i="9" s="1"/>
  <c r="E11" i="9"/>
  <c r="F11" i="9" s="1"/>
  <c r="E10" i="9"/>
  <c r="F10" i="9" s="1"/>
  <c r="E9" i="9"/>
  <c r="F9" i="9" s="1"/>
  <c r="E8" i="9"/>
  <c r="F8" i="9" s="1"/>
  <c r="E7" i="9"/>
  <c r="F7" i="9" s="1"/>
  <c r="E6" i="9"/>
  <c r="F6" i="9" s="1"/>
  <c r="E5" i="9"/>
  <c r="F5" i="9" s="1"/>
  <c r="E4" i="9"/>
  <c r="F4" i="9" s="1"/>
  <c r="E17" i="5" l="1"/>
  <c r="E16" i="5"/>
  <c r="H15" i="5"/>
  <c r="E15" i="5"/>
  <c r="F15" i="5" s="1"/>
  <c r="G15" i="5" s="1"/>
  <c r="D15" i="5"/>
  <c r="E14" i="5"/>
  <c r="E13" i="5"/>
  <c r="F12" i="5" s="1"/>
  <c r="G12" i="5" s="1"/>
  <c r="H12" i="5"/>
  <c r="E12" i="5"/>
  <c r="D12" i="5"/>
  <c r="E11" i="5"/>
  <c r="E10" i="5"/>
  <c r="H9" i="5"/>
  <c r="E9" i="5"/>
  <c r="D9" i="5"/>
  <c r="E8" i="5"/>
  <c r="E7" i="5"/>
  <c r="H6" i="5"/>
  <c r="E6" i="5"/>
  <c r="D6" i="5"/>
  <c r="I6" i="5" l="1"/>
  <c r="J6" i="5" s="1"/>
  <c r="F9" i="5"/>
  <c r="G9" i="5" s="1"/>
  <c r="I12" i="5"/>
  <c r="J12" i="5" s="1"/>
  <c r="F6" i="5"/>
  <c r="G6" i="5" s="1"/>
  <c r="I15" i="5"/>
  <c r="J15" i="5" s="1"/>
  <c r="I9" i="5"/>
  <c r="J9" i="5" s="1"/>
  <c r="E18" i="4" l="1"/>
  <c r="E17" i="4"/>
  <c r="H16" i="4"/>
  <c r="E16" i="4"/>
  <c r="D16" i="4"/>
  <c r="E15" i="4"/>
  <c r="E14" i="4"/>
  <c r="H13" i="4"/>
  <c r="E13" i="4"/>
  <c r="D13" i="4"/>
  <c r="E12" i="4"/>
  <c r="E11" i="4"/>
  <c r="H10" i="4"/>
  <c r="E10" i="4"/>
  <c r="D10" i="4"/>
  <c r="E9" i="4"/>
  <c r="E8" i="4"/>
  <c r="H7" i="4"/>
  <c r="E7" i="4"/>
  <c r="D7" i="4"/>
  <c r="I16" i="4" l="1"/>
  <c r="J16" i="4" s="1"/>
  <c r="F7" i="4"/>
  <c r="G7" i="4" s="1"/>
  <c r="I10" i="4"/>
  <c r="J10" i="4" s="1"/>
  <c r="I13" i="4"/>
  <c r="J13" i="4" s="1"/>
  <c r="F10" i="4"/>
  <c r="G10" i="4" s="1"/>
  <c r="F13" i="4"/>
  <c r="G13" i="4" s="1"/>
  <c r="I7" i="4"/>
  <c r="J7" i="4" s="1"/>
  <c r="F16" i="4"/>
  <c r="G16" i="4" s="1"/>
  <c r="G11" i="3" l="1"/>
  <c r="G10" i="3"/>
  <c r="G9" i="3"/>
  <c r="G6" i="3"/>
  <c r="G5" i="3"/>
  <c r="G4" i="3"/>
  <c r="H4" i="3" l="1"/>
  <c r="K4" i="3" s="1"/>
  <c r="J9" i="3"/>
  <c r="M9" i="3" s="1"/>
  <c r="I4" i="3"/>
  <c r="L4" i="3" s="1"/>
  <c r="H9" i="3"/>
  <c r="K9" i="3" s="1"/>
  <c r="J4" i="3"/>
  <c r="M4" i="3" s="1"/>
  <c r="I9" i="3"/>
  <c r="L9" i="3" s="1"/>
  <c r="H12" i="1" l="1"/>
  <c r="H11" i="1"/>
  <c r="H10" i="1"/>
  <c r="H6" i="1"/>
  <c r="H5" i="1"/>
  <c r="H4" i="1"/>
  <c r="K4" i="1" l="1"/>
  <c r="N4" i="1" s="1"/>
  <c r="I10" i="1"/>
  <c r="L10" i="1" s="1"/>
  <c r="J10" i="1"/>
  <c r="M10" i="1" s="1"/>
  <c r="K10" i="1"/>
  <c r="N10" i="1" s="1"/>
  <c r="I4" i="1"/>
  <c r="L4" i="1" s="1"/>
  <c r="J4" i="1"/>
  <c r="M4" i="1" s="1"/>
</calcChain>
</file>

<file path=xl/sharedStrings.xml><?xml version="1.0" encoding="utf-8"?>
<sst xmlns="http://schemas.openxmlformats.org/spreadsheetml/2006/main" count="1137" uniqueCount="158">
  <si>
    <t>H357p13</t>
  </si>
  <si>
    <t xml:space="preserve">   </t>
  </si>
  <si>
    <t xml:space="preserve"> 0uM</t>
  </si>
  <si>
    <t>area1</t>
  </si>
  <si>
    <t>area2</t>
  </si>
  <si>
    <t>area3</t>
  </si>
  <si>
    <t>area4</t>
  </si>
  <si>
    <t>area5</t>
  </si>
  <si>
    <t>area6</t>
  </si>
  <si>
    <t>average</t>
  </si>
  <si>
    <t>average (well1-3)</t>
  </si>
  <si>
    <t>SD</t>
  </si>
  <si>
    <t>std error of mean (SEM)</t>
  </si>
  <si>
    <t>% migration</t>
  </si>
  <si>
    <t>migration (SD)</t>
  </si>
  <si>
    <t>migration (SEM)</t>
  </si>
  <si>
    <t>% SD</t>
  </si>
  <si>
    <t>well1</t>
  </si>
  <si>
    <t>0µM</t>
  </si>
  <si>
    <t>well2</t>
  </si>
  <si>
    <t>well3</t>
  </si>
  <si>
    <t>10.0µM</t>
  </si>
  <si>
    <t>error bar</t>
  </si>
  <si>
    <t>10.0uM</t>
  </si>
  <si>
    <t>H376p33</t>
  </si>
  <si>
    <r>
      <t xml:space="preserve"> 0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</t>
    </r>
  </si>
  <si>
    <t>0uM No treatment, with vehicle control</t>
  </si>
  <si>
    <r>
      <t xml:space="preserve"> 0</t>
    </r>
    <r>
      <rPr>
        <sz val="11"/>
        <color theme="1"/>
        <rFont val="Calibri"/>
        <family val="2"/>
      </rPr>
      <t>µM</t>
    </r>
  </si>
  <si>
    <t xml:space="preserve"> (SEM)</t>
  </si>
  <si>
    <r>
      <t xml:space="preserve"> LPA 10</t>
    </r>
    <r>
      <rPr>
        <sz val="11"/>
        <color theme="1"/>
        <rFont val="Calibri"/>
        <family val="2"/>
      </rPr>
      <t>µM</t>
    </r>
  </si>
  <si>
    <t>%  Invasion</t>
  </si>
  <si>
    <t xml:space="preserve"> Invasion (SD)</t>
  </si>
  <si>
    <t xml:space="preserve"> 0µM</t>
  </si>
  <si>
    <t xml:space="preserve"> LPA 10µM</t>
  </si>
  <si>
    <t>10uM LPA</t>
  </si>
  <si>
    <t>PE=(number of colonies counted/no of colonies plated)x100</t>
  </si>
  <si>
    <t>SF= (PE of treated sample/PE of control)x100</t>
  </si>
  <si>
    <t>SD of PE = (SD of no of colonies/no of cells plated)*100</t>
  </si>
  <si>
    <t>SD of SF = (SD of PE/PE of control)*100</t>
  </si>
  <si>
    <t>Dose</t>
  </si>
  <si>
    <t># cells plated</t>
  </si>
  <si>
    <t># colonies</t>
  </si>
  <si>
    <t>Mean of colonies</t>
  </si>
  <si>
    <t xml:space="preserve"> PE</t>
  </si>
  <si>
    <t>Surviving fraction</t>
  </si>
  <si>
    <t xml:space="preserve"> SD of colonies</t>
  </si>
  <si>
    <t>SD of PE</t>
  </si>
  <si>
    <t>SD of SF</t>
  </si>
  <si>
    <t>LPA</t>
  </si>
  <si>
    <t>1Gy</t>
  </si>
  <si>
    <t>LPA and 1Gy</t>
  </si>
  <si>
    <t>H357p9 set2</t>
  </si>
  <si>
    <t>mean of colonies</t>
  </si>
  <si>
    <t>mean PE</t>
  </si>
  <si>
    <t>BICR31/21</t>
  </si>
  <si>
    <t xml:space="preserve">  </t>
  </si>
  <si>
    <t>Block Type</t>
  </si>
  <si>
    <t>96fast</t>
  </si>
  <si>
    <t>Chemistry</t>
  </si>
  <si>
    <t>TAQMAN</t>
  </si>
  <si>
    <t>Experiment File Name</t>
  </si>
  <si>
    <t>C:\Documents and Settings\INSTR-ADMIN\Desktop\MayLeng\240820_COX2.eds</t>
  </si>
  <si>
    <t>Experiment Run End Time</t>
  </si>
  <si>
    <t>2020-08-24 13:48:27 PM SGT</t>
  </si>
  <si>
    <t>Instrument Type</t>
  </si>
  <si>
    <t>sds7500fast</t>
  </si>
  <si>
    <t>Passive Reference</t>
  </si>
  <si>
    <t>ROX</t>
  </si>
  <si>
    <t>Well</t>
  </si>
  <si>
    <t>Sample Name</t>
  </si>
  <si>
    <t>Target Name</t>
  </si>
  <si>
    <t>Task</t>
  </si>
  <si>
    <t>Reporter</t>
  </si>
  <si>
    <t>Quencher</t>
  </si>
  <si>
    <t>RQ</t>
  </si>
  <si>
    <t>RQ Min</t>
  </si>
  <si>
    <t>RQ Max</t>
  </si>
  <si>
    <t>Cт</t>
  </si>
  <si>
    <t>Cт Mean</t>
  </si>
  <si>
    <t>Cт SD</t>
  </si>
  <si>
    <t>ΔCт</t>
  </si>
  <si>
    <t>ΔCт Mean</t>
  </si>
  <si>
    <t>ΔCт SD</t>
  </si>
  <si>
    <t>HK Control ΔCт Mean</t>
  </si>
  <si>
    <t>HK Control ΔCт SD</t>
  </si>
  <si>
    <t>ΔΔCт</t>
  </si>
  <si>
    <t>Automatic Ct Threshold</t>
  </si>
  <si>
    <t>Ct Threshold</t>
  </si>
  <si>
    <t>Automatic Baseline</t>
  </si>
  <si>
    <t>Baseline Start</t>
  </si>
  <si>
    <t>Baseline End</t>
  </si>
  <si>
    <t>Efficiency</t>
  </si>
  <si>
    <t>Comments</t>
  </si>
  <si>
    <t>A8</t>
  </si>
  <si>
    <t>H357_1h-_2</t>
  </si>
  <si>
    <t>COX-2</t>
  </si>
  <si>
    <t>UNKNOWN</t>
  </si>
  <si>
    <t>FAM</t>
  </si>
  <si>
    <t>NFQ-MGB</t>
  </si>
  <si>
    <t/>
  </si>
  <si>
    <t>B8</t>
  </si>
  <si>
    <t>C8</t>
  </si>
  <si>
    <t>D8</t>
  </si>
  <si>
    <t>H357_1h+_2</t>
  </si>
  <si>
    <t>E8</t>
  </si>
  <si>
    <t>F8</t>
  </si>
  <si>
    <t>A9</t>
  </si>
  <si>
    <t>H357_2h+_2</t>
  </si>
  <si>
    <t>B9</t>
  </si>
  <si>
    <t>C9</t>
  </si>
  <si>
    <t>GAPDH</t>
  </si>
  <si>
    <t>VIC</t>
  </si>
  <si>
    <t>Analysis Type</t>
  </si>
  <si>
    <t>Multiplex</t>
  </si>
  <si>
    <t>Endogenous Control</t>
  </si>
  <si>
    <t>RQ Min/Max Standard Deviations</t>
  </si>
  <si>
    <t>1</t>
  </si>
  <si>
    <t>Reference Sample</t>
  </si>
  <si>
    <t>A6</t>
  </si>
  <si>
    <t>H376_1h-_2</t>
  </si>
  <si>
    <t>B6</t>
  </si>
  <si>
    <t>C6</t>
  </si>
  <si>
    <t>D6</t>
  </si>
  <si>
    <t>H376_1h+_2</t>
  </si>
  <si>
    <t>E6</t>
  </si>
  <si>
    <t>F6</t>
  </si>
  <si>
    <t>D7</t>
  </si>
  <si>
    <t>H376_2h+_2</t>
  </si>
  <si>
    <t>E7</t>
  </si>
  <si>
    <t>F7</t>
  </si>
  <si>
    <t>D9</t>
  </si>
  <si>
    <t>BICR31_1h-_2</t>
  </si>
  <si>
    <t>E9</t>
  </si>
  <si>
    <t>F9</t>
  </si>
  <si>
    <t>A10</t>
  </si>
  <si>
    <t>BICR31_1h+_2</t>
  </si>
  <si>
    <t>B10</t>
  </si>
  <si>
    <t>C10</t>
  </si>
  <si>
    <t>D10</t>
  </si>
  <si>
    <t>BICR31_2h+_2</t>
  </si>
  <si>
    <t>E10</t>
  </si>
  <si>
    <t>F10</t>
  </si>
  <si>
    <t>Cell</t>
  </si>
  <si>
    <t>Time (h)</t>
  </si>
  <si>
    <t>β-actin</t>
  </si>
  <si>
    <t>COX-2/β-actin</t>
  </si>
  <si>
    <t>Normalise to 0 h</t>
  </si>
  <si>
    <t>H376</t>
  </si>
  <si>
    <t>H357</t>
  </si>
  <si>
    <t>BICR31</t>
  </si>
  <si>
    <t>10uM LPA &amp;10uM NS398</t>
  </si>
  <si>
    <t>H376p14</t>
  </si>
  <si>
    <t>10µM LPA</t>
  </si>
  <si>
    <t>10µM NS398</t>
  </si>
  <si>
    <t>10µM LPA &amp;10µM NS398</t>
  </si>
  <si>
    <t>H357p6 with10uM LPA and 10uM NS398</t>
  </si>
  <si>
    <t>10uM NS398</t>
  </si>
  <si>
    <t xml:space="preserve">2C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</si>
</sst>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2" fontId="0" fillId="0" borderId="1" xfId="0" applyNumberFormat="1" applyBorder="1"/>
    <xf numFmtId="0" fontId="0" fillId="0" borderId="0" xfId="0" applyFont="1"/>
    <xf numFmtId="0" fontId="0" fillId="0" borderId="1" xfId="0" applyFont="1" applyBorder="1"/>
    <xf numFmtId="0" fontId="0" fillId="0" borderId="0" xfId="0" applyBorder="1"/>
    <xf numFmtId="0" fontId="0" fillId="0" borderId="0" xfId="0" applyFont="1" applyBorder="1"/>
    <xf numFmtId="0" fontId="0" fillId="0" borderId="2" xfId="0" applyBorder="1"/>
    <xf numFmtId="2" fontId="0" fillId="0" borderId="2" xfId="0" applyNumberFormat="1" applyBorder="1"/>
    <xf numFmtId="0" fontId="0" fillId="0" borderId="1" xfId="0" applyFill="1" applyBorder="1"/>
    <xf numFmtId="2" fontId="0" fillId="0" borderId="0" xfId="0" applyNumberFormat="1" applyBorder="1"/>
    <xf numFmtId="0" fontId="3" fillId="0" borderId="1" xfId="0" applyFont="1" applyBorder="1"/>
    <xf numFmtId="0" fontId="1" fillId="0" borderId="0" xfId="0" applyFont="1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0" xfId="0" applyNumberFormat="1"/>
    <xf numFmtId="0" fontId="3" fillId="0" borderId="0" xfId="0" applyFont="1"/>
    <xf numFmtId="0" fontId="0" fillId="0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4" fillId="0" borderId="0" xfId="0" applyFont="1"/>
    <xf numFmtId="0" fontId="0" fillId="0" borderId="3" xfId="0" applyBorder="1"/>
    <xf numFmtId="0" fontId="0" fillId="0" borderId="4" xfId="0" applyBorder="1"/>
    <xf numFmtId="2" fontId="0" fillId="0" borderId="1" xfId="0" applyNumberFormat="1" applyFill="1" applyBorder="1"/>
    <xf numFmtId="0" fontId="0" fillId="0" borderId="4" xfId="0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="60" zoomScaleNormal="60" workbookViewId="0">
      <selection activeCell="E18" sqref="E18"/>
    </sheetView>
  </sheetViews>
  <sheetFormatPr defaultRowHeight="15" x14ac:dyDescent="0.25"/>
  <cols>
    <col min="5" max="5" width="9.140625" customWidth="1"/>
    <col min="14" max="14" width="12" customWidth="1"/>
  </cols>
  <sheetData>
    <row r="1" spans="1:19" x14ac:dyDescent="0.25">
      <c r="A1" t="s">
        <v>157</v>
      </c>
    </row>
    <row r="2" spans="1:19" x14ac:dyDescent="0.25">
      <c r="A2" s="1" t="s">
        <v>0</v>
      </c>
      <c r="N2" t="s">
        <v>1</v>
      </c>
    </row>
    <row r="3" spans="1:19" ht="45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2" t="s">
        <v>10</v>
      </c>
      <c r="J3" s="1" t="s">
        <v>11</v>
      </c>
      <c r="K3" s="2" t="s">
        <v>12</v>
      </c>
      <c r="L3" s="2" t="s">
        <v>13</v>
      </c>
      <c r="M3" s="2" t="s">
        <v>14</v>
      </c>
      <c r="N3" s="3" t="s">
        <v>15</v>
      </c>
      <c r="P3" s="1"/>
      <c r="Q3" s="2" t="s">
        <v>13</v>
      </c>
      <c r="R3" s="3" t="s">
        <v>16</v>
      </c>
      <c r="S3" s="7"/>
    </row>
    <row r="4" spans="1:19" x14ac:dyDescent="0.25">
      <c r="A4" t="s">
        <v>17</v>
      </c>
      <c r="B4" s="1">
        <v>18</v>
      </c>
      <c r="C4" s="1">
        <v>15</v>
      </c>
      <c r="D4" s="1">
        <v>17</v>
      </c>
      <c r="E4" s="1">
        <v>13</v>
      </c>
      <c r="F4" s="1">
        <v>25</v>
      </c>
      <c r="G4" s="1">
        <v>38</v>
      </c>
      <c r="H4" s="4">
        <f>AVERAGE(B4:G4)</f>
        <v>21</v>
      </c>
      <c r="I4" s="4">
        <f>AVERAGE(H4:H6)</f>
        <v>22.833333333333332</v>
      </c>
      <c r="J4" s="4">
        <f>STDEV(H4:H6)</f>
        <v>1.6914819275153696</v>
      </c>
      <c r="K4" s="4">
        <f>STDEV(H4:H6)/SQRT(3)</f>
        <v>0.97657754618038572</v>
      </c>
      <c r="L4" s="4">
        <f>(I4/22.83)*100</f>
        <v>100.0146006716309</v>
      </c>
      <c r="M4" s="4">
        <f>(J4/22.83)*100</f>
        <v>7.4090316579735855</v>
      </c>
      <c r="N4" s="4">
        <f>(K4/22.83)*100</f>
        <v>4.2776064221655092</v>
      </c>
      <c r="P4" s="6" t="s">
        <v>18</v>
      </c>
      <c r="Q4" s="1">
        <v>100</v>
      </c>
      <c r="R4" s="1">
        <v>7.41</v>
      </c>
      <c r="S4" s="7"/>
    </row>
    <row r="5" spans="1:19" x14ac:dyDescent="0.25">
      <c r="A5" s="1" t="s">
        <v>19</v>
      </c>
      <c r="B5" s="1">
        <v>21</v>
      </c>
      <c r="C5" s="1">
        <v>24</v>
      </c>
      <c r="D5" s="1">
        <v>13</v>
      </c>
      <c r="E5" s="1">
        <v>40</v>
      </c>
      <c r="F5" s="1">
        <v>27</v>
      </c>
      <c r="G5" s="1">
        <v>21</v>
      </c>
      <c r="H5" s="4">
        <f t="shared" ref="H5:H6" si="0">AVERAGE(B5:G5)</f>
        <v>24.333333333333332</v>
      </c>
      <c r="P5" s="6" t="s">
        <v>21</v>
      </c>
      <c r="Q5" s="1">
        <v>193.95</v>
      </c>
      <c r="R5" s="1">
        <v>39.799999999999997</v>
      </c>
      <c r="S5" s="7"/>
    </row>
    <row r="6" spans="1:19" x14ac:dyDescent="0.25">
      <c r="A6" s="1" t="s">
        <v>20</v>
      </c>
      <c r="B6" s="1">
        <v>16</v>
      </c>
      <c r="C6" s="1">
        <v>33</v>
      </c>
      <c r="D6" s="1">
        <v>36</v>
      </c>
      <c r="E6" s="1">
        <v>16</v>
      </c>
      <c r="F6" s="1">
        <v>22</v>
      </c>
      <c r="G6" s="1">
        <v>16</v>
      </c>
      <c r="H6" s="4">
        <f t="shared" si="0"/>
        <v>23.166666666666668</v>
      </c>
      <c r="P6" s="8"/>
      <c r="Q6" s="7"/>
      <c r="R6" s="7"/>
      <c r="S6" s="7"/>
    </row>
    <row r="7" spans="1:19" x14ac:dyDescent="0.25">
      <c r="P7" s="8"/>
      <c r="Q7" s="7"/>
      <c r="R7" s="7"/>
      <c r="S7" s="7"/>
    </row>
    <row r="8" spans="1:19" x14ac:dyDescent="0.25">
      <c r="A8" s="1" t="s">
        <v>0</v>
      </c>
      <c r="N8" t="s">
        <v>22</v>
      </c>
    </row>
    <row r="9" spans="1:19" ht="45" x14ac:dyDescent="0.25">
      <c r="A9" s="1" t="s">
        <v>23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2" t="s">
        <v>10</v>
      </c>
      <c r="J9" s="1" t="s">
        <v>11</v>
      </c>
      <c r="K9" s="2" t="s">
        <v>12</v>
      </c>
      <c r="L9" s="2" t="s">
        <v>13</v>
      </c>
      <c r="M9" s="2" t="s">
        <v>14</v>
      </c>
      <c r="N9" s="3" t="s">
        <v>15</v>
      </c>
    </row>
    <row r="10" spans="1:19" x14ac:dyDescent="0.25">
      <c r="A10" t="s">
        <v>17</v>
      </c>
      <c r="B10" s="1">
        <v>41</v>
      </c>
      <c r="C10" s="1">
        <v>43</v>
      </c>
      <c r="D10" s="1">
        <v>36</v>
      </c>
      <c r="E10" s="1">
        <v>48</v>
      </c>
      <c r="F10" s="1">
        <v>54</v>
      </c>
      <c r="G10" s="1">
        <v>42</v>
      </c>
      <c r="H10" s="4">
        <f>AVERAGE(B10:G10)</f>
        <v>44</v>
      </c>
      <c r="I10" s="4">
        <f>AVERAGE(H10:H12)</f>
        <v>44.277777777777779</v>
      </c>
      <c r="J10" s="4">
        <f>STDEV(H10:H12)</f>
        <v>9.0865182999218561</v>
      </c>
      <c r="K10" s="4">
        <f>STDEV(H10:H12)/SQRT(3)</f>
        <v>5.2461037864563442</v>
      </c>
      <c r="L10" s="4">
        <f>(I10/22.83)*100</f>
        <v>193.94558816372222</v>
      </c>
      <c r="M10" s="4">
        <f>(J10/22.83)*100</f>
        <v>39.800780989583252</v>
      </c>
      <c r="N10" s="4">
        <f>(K10/22.83)*100</f>
        <v>22.978991618293232</v>
      </c>
    </row>
    <row r="11" spans="1:19" x14ac:dyDescent="0.25">
      <c r="A11" s="1" t="s">
        <v>19</v>
      </c>
      <c r="B11" s="1">
        <v>34</v>
      </c>
      <c r="C11" s="1">
        <v>48</v>
      </c>
      <c r="D11" s="1">
        <v>28</v>
      </c>
      <c r="E11" s="1">
        <v>37</v>
      </c>
      <c r="F11" s="1">
        <v>32</v>
      </c>
      <c r="G11" s="1">
        <v>33</v>
      </c>
      <c r="H11" s="4">
        <f t="shared" ref="H11:H12" si="1">AVERAGE(B11:G11)</f>
        <v>35.333333333333336</v>
      </c>
    </row>
    <row r="12" spans="1:19" x14ac:dyDescent="0.25">
      <c r="A12" s="1" t="s">
        <v>20</v>
      </c>
      <c r="B12" s="1">
        <v>67</v>
      </c>
      <c r="C12" s="1">
        <v>60</v>
      </c>
      <c r="D12" s="1">
        <v>38</v>
      </c>
      <c r="E12" s="1">
        <v>54</v>
      </c>
      <c r="F12" s="1">
        <v>60</v>
      </c>
      <c r="G12" s="1">
        <v>42</v>
      </c>
      <c r="H12" s="4">
        <f t="shared" si="1"/>
        <v>53.5</v>
      </c>
    </row>
    <row r="14" spans="1:19" x14ac:dyDescent="0.25">
      <c r="A14" s="1" t="s">
        <v>24</v>
      </c>
      <c r="M14" t="s">
        <v>22</v>
      </c>
    </row>
    <row r="15" spans="1:19" ht="45" x14ac:dyDescent="0.25">
      <c r="A15" s="2" t="s">
        <v>2</v>
      </c>
      <c r="B15" s="1" t="s">
        <v>3</v>
      </c>
      <c r="C15" s="1" t="s">
        <v>4</v>
      </c>
      <c r="D15" s="1" t="s">
        <v>5</v>
      </c>
      <c r="E15" s="1" t="s">
        <v>6</v>
      </c>
      <c r="F15" s="1" t="s">
        <v>7</v>
      </c>
      <c r="G15" s="1" t="s">
        <v>8</v>
      </c>
      <c r="H15" s="1" t="s">
        <v>9</v>
      </c>
      <c r="I15" s="2" t="s">
        <v>10</v>
      </c>
      <c r="J15" s="1" t="s">
        <v>11</v>
      </c>
      <c r="K15" s="2" t="s">
        <v>12</v>
      </c>
      <c r="L15" s="2" t="s">
        <v>13</v>
      </c>
      <c r="M15" s="2" t="s">
        <v>14</v>
      </c>
      <c r="N15" s="3" t="s">
        <v>15</v>
      </c>
      <c r="P15" s="1"/>
      <c r="Q15" s="2" t="s">
        <v>13</v>
      </c>
      <c r="R15" s="3" t="s">
        <v>14</v>
      </c>
    </row>
    <row r="16" spans="1:19" x14ac:dyDescent="0.25">
      <c r="A16" t="s">
        <v>17</v>
      </c>
      <c r="B16" s="1">
        <v>45</v>
      </c>
      <c r="C16" s="1">
        <v>27</v>
      </c>
      <c r="D16" s="1">
        <v>32</v>
      </c>
      <c r="E16" s="1">
        <v>33</v>
      </c>
      <c r="F16" s="1">
        <v>40</v>
      </c>
      <c r="G16" s="1">
        <v>28</v>
      </c>
      <c r="H16" s="4">
        <f>AVERAGE(B16:G16)</f>
        <v>34.166666666666664</v>
      </c>
      <c r="I16" s="4">
        <f>AVERAGE(H16:H18)</f>
        <v>36.888888888888886</v>
      </c>
      <c r="J16" s="4">
        <f>STDEV(H16:H18)</f>
        <v>2.3707320325946535</v>
      </c>
      <c r="K16" s="4">
        <f>STDEV(H16:H18)/SQRT(3)</f>
        <v>1.3687427771949918</v>
      </c>
      <c r="L16" s="4">
        <f>(I16/36.89)*100</f>
        <v>99.996988042528841</v>
      </c>
      <c r="M16" s="4">
        <f>(J16/36.89)*100</f>
        <v>6.4264896519237018</v>
      </c>
      <c r="N16" s="4">
        <f>(K16/36.89)*100</f>
        <v>3.7103355304824932</v>
      </c>
      <c r="P16" s="2" t="s">
        <v>25</v>
      </c>
      <c r="Q16" s="4">
        <v>100</v>
      </c>
      <c r="R16" s="1">
        <v>6.43</v>
      </c>
    </row>
    <row r="17" spans="1:18" x14ac:dyDescent="0.25">
      <c r="A17" s="1" t="s">
        <v>19</v>
      </c>
      <c r="B17" s="9">
        <v>42</v>
      </c>
      <c r="C17" s="9">
        <v>33</v>
      </c>
      <c r="D17" s="9">
        <v>43</v>
      </c>
      <c r="E17" s="9">
        <v>43</v>
      </c>
      <c r="F17" s="9">
        <v>44</v>
      </c>
      <c r="G17" s="9">
        <v>26</v>
      </c>
      <c r="H17" s="10">
        <f>AVERAGE(B17:G17)</f>
        <v>38.5</v>
      </c>
      <c r="P17" s="1" t="s">
        <v>21</v>
      </c>
      <c r="Q17" s="1">
        <v>203.01</v>
      </c>
      <c r="R17" s="1">
        <v>14.29</v>
      </c>
    </row>
    <row r="18" spans="1:18" x14ac:dyDescent="0.25">
      <c r="A18" s="1" t="s">
        <v>20</v>
      </c>
      <c r="B18" s="1">
        <v>34</v>
      </c>
      <c r="C18" s="1">
        <v>42</v>
      </c>
      <c r="D18" s="1">
        <v>37</v>
      </c>
      <c r="E18" s="1">
        <v>29</v>
      </c>
      <c r="F18" s="1">
        <v>36</v>
      </c>
      <c r="G18" s="1">
        <v>50</v>
      </c>
      <c r="H18" s="4">
        <f>AVERAGE(B18:G18)</f>
        <v>38</v>
      </c>
      <c r="P18" s="5"/>
    </row>
    <row r="19" spans="1:18" x14ac:dyDescent="0.25">
      <c r="A19" s="1"/>
      <c r="B19" s="1"/>
      <c r="P19" s="5"/>
    </row>
    <row r="20" spans="1:18" x14ac:dyDescent="0.25">
      <c r="A20" s="1"/>
      <c r="B20" s="1"/>
      <c r="M20" t="s">
        <v>22</v>
      </c>
    </row>
    <row r="21" spans="1:18" ht="45" x14ac:dyDescent="0.25">
      <c r="A21" s="1" t="s">
        <v>23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2" t="s">
        <v>10</v>
      </c>
      <c r="J21" s="1" t="s">
        <v>11</v>
      </c>
      <c r="K21" s="1" t="s">
        <v>12</v>
      </c>
      <c r="L21" s="2" t="s">
        <v>13</v>
      </c>
      <c r="M21" s="2" t="s">
        <v>14</v>
      </c>
      <c r="N21" s="3" t="s">
        <v>15</v>
      </c>
    </row>
    <row r="22" spans="1:18" x14ac:dyDescent="0.25">
      <c r="A22" t="s">
        <v>17</v>
      </c>
      <c r="B22" s="11">
        <v>68</v>
      </c>
      <c r="C22" s="11">
        <v>73</v>
      </c>
      <c r="D22" s="11">
        <v>85</v>
      </c>
      <c r="E22" s="11">
        <v>79</v>
      </c>
      <c r="F22" s="11">
        <v>79</v>
      </c>
      <c r="G22" s="11">
        <v>91</v>
      </c>
      <c r="H22" s="4">
        <f>AVERAGE(B22:G22)</f>
        <v>79.166666666666671</v>
      </c>
      <c r="I22" s="4">
        <f>AVERAGE(H22:H24)</f>
        <v>74.8888888888889</v>
      </c>
      <c r="J22" s="4">
        <f>STDEV(H22:H24)</f>
        <v>5.2713411042197844</v>
      </c>
      <c r="K22" s="4">
        <f>STDEV(H22:H24)/SQRT(3)</f>
        <v>3.0434102055116319</v>
      </c>
      <c r="L22" s="4">
        <f>(I22/36.89)*100</f>
        <v>203.00593355621822</v>
      </c>
      <c r="M22" s="4">
        <f>(J22/36.89)*100</f>
        <v>14.289349699701232</v>
      </c>
      <c r="N22" s="4">
        <f>(K22/36.89)*100</f>
        <v>8.2499598956672049</v>
      </c>
    </row>
    <row r="23" spans="1:18" x14ac:dyDescent="0.25">
      <c r="A23" s="1" t="s">
        <v>19</v>
      </c>
      <c r="B23" s="11">
        <v>65</v>
      </c>
      <c r="C23" s="11">
        <v>74</v>
      </c>
      <c r="D23" s="11">
        <v>69</v>
      </c>
      <c r="E23" s="11">
        <v>71</v>
      </c>
      <c r="F23" s="11">
        <v>64</v>
      </c>
      <c r="G23" s="11">
        <v>71</v>
      </c>
      <c r="H23" s="4">
        <f>AVERAGE(B23:G23)</f>
        <v>69</v>
      </c>
    </row>
    <row r="24" spans="1:18" x14ac:dyDescent="0.25">
      <c r="A24" s="1" t="s">
        <v>20</v>
      </c>
      <c r="B24" s="11">
        <v>77</v>
      </c>
      <c r="C24" s="11">
        <v>82</v>
      </c>
      <c r="D24" s="11">
        <v>73</v>
      </c>
      <c r="E24" s="11">
        <v>79</v>
      </c>
      <c r="F24" s="11">
        <v>77</v>
      </c>
      <c r="G24" s="11">
        <v>71</v>
      </c>
      <c r="H24" s="4">
        <f>AVERAGE(B24:G24)</f>
        <v>76.5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="80" zoomScaleNormal="80" workbookViewId="0">
      <selection activeCell="Q10" sqref="Q10"/>
    </sheetView>
  </sheetViews>
  <sheetFormatPr defaultRowHeight="15" x14ac:dyDescent="0.25"/>
  <cols>
    <col min="2" max="2" width="10.42578125" customWidth="1"/>
    <col min="3" max="3" width="11.28515625" customWidth="1"/>
    <col min="11" max="11" width="9.5703125" customWidth="1"/>
    <col min="13" max="13" width="9.7109375" customWidth="1"/>
    <col min="15" max="15" width="12.85546875" customWidth="1"/>
  </cols>
  <sheetData>
    <row r="1" spans="1:17" x14ac:dyDescent="0.25">
      <c r="A1" t="s">
        <v>0</v>
      </c>
    </row>
    <row r="2" spans="1:17" x14ac:dyDescent="0.25">
      <c r="A2" s="1" t="s">
        <v>26</v>
      </c>
      <c r="L2" t="s">
        <v>22</v>
      </c>
    </row>
    <row r="3" spans="1:17" ht="30" x14ac:dyDescent="0.25">
      <c r="A3" s="2" t="s">
        <v>27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9</v>
      </c>
      <c r="H3" s="2" t="s">
        <v>10</v>
      </c>
      <c r="I3" s="1" t="s">
        <v>11</v>
      </c>
      <c r="J3" s="1" t="s">
        <v>28</v>
      </c>
      <c r="K3" s="2" t="s">
        <v>13</v>
      </c>
      <c r="L3" s="2" t="s">
        <v>14</v>
      </c>
      <c r="M3" s="3" t="s">
        <v>15</v>
      </c>
      <c r="O3" s="1"/>
      <c r="P3" s="2" t="s">
        <v>30</v>
      </c>
      <c r="Q3" s="2" t="s">
        <v>31</v>
      </c>
    </row>
    <row r="4" spans="1:17" x14ac:dyDescent="0.25">
      <c r="A4" s="13" t="s">
        <v>17</v>
      </c>
      <c r="B4" s="1">
        <v>22</v>
      </c>
      <c r="C4" s="1">
        <v>21</v>
      </c>
      <c r="D4" s="1">
        <v>26</v>
      </c>
      <c r="E4" s="1">
        <v>28</v>
      </c>
      <c r="F4" s="1">
        <v>30</v>
      </c>
      <c r="G4" s="4">
        <f>AVERAGE(B4:F4)</f>
        <v>25.4</v>
      </c>
      <c r="H4" s="4">
        <f>AVERAGE(G4:G6)</f>
        <v>45.333333333333336</v>
      </c>
      <c r="I4" s="4">
        <f>STDEV(G4:G6)</f>
        <v>17.390035460956756</v>
      </c>
      <c r="J4" s="4">
        <f>STDEV(G4:G6)/SQRT(3)</f>
        <v>10.040141654600522</v>
      </c>
      <c r="K4" s="4">
        <f>(H4/H4)*100</f>
        <v>100</v>
      </c>
      <c r="L4" s="4">
        <f>(I4/H4)*100</f>
        <v>38.360372340345783</v>
      </c>
      <c r="M4" s="4">
        <f>(J4/H4)*100</f>
        <v>22.147371296912912</v>
      </c>
      <c r="O4" s="2" t="s">
        <v>32</v>
      </c>
      <c r="P4" s="4">
        <v>100</v>
      </c>
      <c r="Q4" s="4">
        <v>38.36</v>
      </c>
    </row>
    <row r="5" spans="1:17" x14ac:dyDescent="0.25">
      <c r="A5" s="1" t="s">
        <v>19</v>
      </c>
      <c r="B5" s="1">
        <v>47</v>
      </c>
      <c r="C5" s="1">
        <v>45</v>
      </c>
      <c r="D5" s="1">
        <v>66</v>
      </c>
      <c r="E5" s="1">
        <v>73</v>
      </c>
      <c r="F5" s="1">
        <v>56</v>
      </c>
      <c r="G5" s="4">
        <f>AVERAGE(B5:F5)</f>
        <v>57.4</v>
      </c>
      <c r="O5" s="2" t="s">
        <v>33</v>
      </c>
      <c r="P5" s="4">
        <v>186.76470588235296</v>
      </c>
      <c r="Q5" s="4">
        <v>14.27</v>
      </c>
    </row>
    <row r="6" spans="1:17" x14ac:dyDescent="0.25">
      <c r="A6" s="1" t="s">
        <v>20</v>
      </c>
      <c r="B6" s="1">
        <v>53</v>
      </c>
      <c r="C6" s="1">
        <v>49</v>
      </c>
      <c r="D6" s="1">
        <v>42</v>
      </c>
      <c r="E6" s="11">
        <v>75</v>
      </c>
      <c r="F6" s="11">
        <v>47</v>
      </c>
      <c r="G6" s="4">
        <f>AVERAGE(B6:F6)</f>
        <v>53.2</v>
      </c>
      <c r="I6" s="14"/>
    </row>
    <row r="7" spans="1:17" x14ac:dyDescent="0.25">
      <c r="A7" s="9"/>
      <c r="L7" t="s">
        <v>22</v>
      </c>
    </row>
    <row r="8" spans="1:17" ht="30" x14ac:dyDescent="0.25">
      <c r="A8" s="2" t="s">
        <v>29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9</v>
      </c>
      <c r="H8" s="2" t="s">
        <v>10</v>
      </c>
      <c r="I8" s="1" t="s">
        <v>11</v>
      </c>
      <c r="J8" s="1" t="s">
        <v>28</v>
      </c>
      <c r="K8" s="2" t="s">
        <v>13</v>
      </c>
      <c r="L8" s="2" t="s">
        <v>14</v>
      </c>
      <c r="M8" s="3" t="s">
        <v>15</v>
      </c>
    </row>
    <row r="9" spans="1:17" x14ac:dyDescent="0.25">
      <c r="A9" t="s">
        <v>17</v>
      </c>
      <c r="B9" s="1">
        <v>87</v>
      </c>
      <c r="C9" s="1">
        <v>66</v>
      </c>
      <c r="D9" s="1">
        <v>65</v>
      </c>
      <c r="E9" s="1">
        <v>78</v>
      </c>
      <c r="F9" s="1">
        <v>90</v>
      </c>
      <c r="G9" s="4">
        <f>AVERAGE(B9:F9)</f>
        <v>77.2</v>
      </c>
      <c r="H9" s="4">
        <f>AVERAGE(G9:G11)</f>
        <v>84.666666666666671</v>
      </c>
      <c r="I9" s="4">
        <f>STDEV(G9:G11)</f>
        <v>6.4694152234443338</v>
      </c>
      <c r="J9" s="4">
        <f>STDEV(G9:G11)/SQRT(3)</f>
        <v>3.7351186207550491</v>
      </c>
      <c r="K9" s="4">
        <f>(H9/H4)*100</f>
        <v>186.76470588235296</v>
      </c>
      <c r="L9" s="4">
        <f>(I9/H4)*100</f>
        <v>14.270768875244851</v>
      </c>
      <c r="M9" s="4">
        <f>(J9/H4)*100</f>
        <v>8.2392322516655483</v>
      </c>
    </row>
    <row r="10" spans="1:17" x14ac:dyDescent="0.25">
      <c r="A10" s="1" t="s">
        <v>19</v>
      </c>
      <c r="B10" s="1">
        <v>92</v>
      </c>
      <c r="C10" s="1">
        <v>83</v>
      </c>
      <c r="D10" s="1">
        <v>101</v>
      </c>
      <c r="E10" s="1">
        <v>81</v>
      </c>
      <c r="F10" s="1">
        <v>84</v>
      </c>
      <c r="G10" s="4">
        <f>AVERAGE(B10:F10)</f>
        <v>88.2</v>
      </c>
    </row>
    <row r="11" spans="1:17" x14ac:dyDescent="0.25">
      <c r="A11" s="1" t="s">
        <v>20</v>
      </c>
      <c r="B11" s="1">
        <v>87</v>
      </c>
      <c r="C11" s="1">
        <v>95</v>
      </c>
      <c r="D11" s="1">
        <v>89</v>
      </c>
      <c r="E11" s="11">
        <v>79</v>
      </c>
      <c r="F11" s="11">
        <v>93</v>
      </c>
      <c r="G11" s="4">
        <f>AVERAGE(B11:F11)</f>
        <v>88.6</v>
      </c>
    </row>
    <row r="12" spans="1:17" x14ac:dyDescent="0.25">
      <c r="A12" s="1"/>
    </row>
    <row r="27" ht="20.25" customHeight="1" x14ac:dyDescent="0.25"/>
    <row r="29" ht="33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workbookViewId="0">
      <selection activeCell="A3" sqref="A3"/>
    </sheetView>
  </sheetViews>
  <sheetFormatPr defaultRowHeight="15" x14ac:dyDescent="0.25"/>
  <cols>
    <col min="1" max="1" width="7.140625" customWidth="1"/>
    <col min="2" max="2" width="9.140625" customWidth="1"/>
    <col min="3" max="3" width="8.42578125" customWidth="1"/>
    <col min="4" max="6" width="8.140625" customWidth="1"/>
    <col min="7" max="7" width="9.28515625" customWidth="1"/>
    <col min="9" max="9" width="8.140625" customWidth="1"/>
    <col min="10" max="10" width="6.28515625" customWidth="1"/>
  </cols>
  <sheetData>
    <row r="2" spans="1:14" x14ac:dyDescent="0.25">
      <c r="A2" t="s">
        <v>51</v>
      </c>
      <c r="C2" t="s">
        <v>35</v>
      </c>
    </row>
    <row r="3" spans="1:14" x14ac:dyDescent="0.25">
      <c r="A3" s="15"/>
      <c r="C3" t="s">
        <v>36</v>
      </c>
    </row>
    <row r="4" spans="1:14" x14ac:dyDescent="0.25">
      <c r="C4" t="s">
        <v>37</v>
      </c>
    </row>
    <row r="5" spans="1:14" x14ac:dyDescent="0.25">
      <c r="C5" t="s">
        <v>38</v>
      </c>
    </row>
    <row r="6" spans="1:14" ht="42.75" customHeight="1" x14ac:dyDescent="0.25">
      <c r="A6" s="19" t="s">
        <v>39</v>
      </c>
      <c r="B6" s="19" t="s">
        <v>40</v>
      </c>
      <c r="C6" s="19" t="s">
        <v>41</v>
      </c>
      <c r="D6" s="19" t="s">
        <v>52</v>
      </c>
      <c r="E6" s="19" t="s">
        <v>43</v>
      </c>
      <c r="F6" s="19" t="s">
        <v>53</v>
      </c>
      <c r="G6" s="19" t="s">
        <v>44</v>
      </c>
      <c r="H6" s="22" t="s">
        <v>45</v>
      </c>
      <c r="I6" s="22" t="s">
        <v>46</v>
      </c>
      <c r="J6" s="22" t="s">
        <v>47</v>
      </c>
      <c r="L6" s="16" t="s">
        <v>39</v>
      </c>
      <c r="M6" s="16" t="s">
        <v>44</v>
      </c>
      <c r="N6" s="16" t="s">
        <v>47</v>
      </c>
    </row>
    <row r="7" spans="1:14" x14ac:dyDescent="0.25">
      <c r="A7" s="18">
        <v>0</v>
      </c>
      <c r="B7" s="18">
        <v>300</v>
      </c>
      <c r="C7" s="23">
        <v>115</v>
      </c>
      <c r="D7" s="23">
        <f>AVERAGE(C7:C9)</f>
        <v>112.66666666666667</v>
      </c>
      <c r="E7" s="23">
        <f>(C7/B7)*100</f>
        <v>38.333333333333336</v>
      </c>
      <c r="F7" s="23">
        <f>AVERAGE(E7:E9)</f>
        <v>37.55555555555555</v>
      </c>
      <c r="G7" s="23">
        <f>(F7/37.556)*100</f>
        <v>99.998816582052271</v>
      </c>
      <c r="H7" s="23">
        <f>STDEV(C7:C9)</f>
        <v>2.5166114784235831</v>
      </c>
      <c r="I7" s="23">
        <f>STDEV(E7:E9)</f>
        <v>0.8388704928078633</v>
      </c>
      <c r="J7" s="4">
        <f>(I7/37.556)*100</f>
        <v>2.2336523932470533</v>
      </c>
      <c r="L7" s="18">
        <v>0</v>
      </c>
      <c r="M7" s="4">
        <v>99.998816582052271</v>
      </c>
      <c r="N7" s="4">
        <v>2.2336523932470533</v>
      </c>
    </row>
    <row r="8" spans="1:14" x14ac:dyDescent="0.25">
      <c r="A8" s="18"/>
      <c r="B8" s="18"/>
      <c r="C8" s="23">
        <v>110</v>
      </c>
      <c r="D8" s="23"/>
      <c r="E8" s="23">
        <f>(C8/B7)*100</f>
        <v>36.666666666666664</v>
      </c>
      <c r="F8" s="23"/>
      <c r="G8" s="23"/>
      <c r="H8" s="23"/>
      <c r="I8" s="4"/>
      <c r="J8" s="4"/>
      <c r="L8" s="19" t="s">
        <v>48</v>
      </c>
      <c r="M8" s="4">
        <v>102.66150696441463</v>
      </c>
      <c r="N8" s="4">
        <v>1.8476106786897109</v>
      </c>
    </row>
    <row r="9" spans="1:14" x14ac:dyDescent="0.25">
      <c r="A9" s="19"/>
      <c r="B9" s="18"/>
      <c r="C9" s="23">
        <v>113</v>
      </c>
      <c r="D9" s="23"/>
      <c r="E9" s="23">
        <f>(C9/B7)*100</f>
        <v>37.666666666666664</v>
      </c>
      <c r="F9" s="23"/>
      <c r="G9" s="23"/>
      <c r="H9" s="23"/>
      <c r="I9" s="4"/>
      <c r="J9" s="4"/>
      <c r="L9" s="19" t="s">
        <v>49</v>
      </c>
      <c r="M9" s="4">
        <v>59.170897385829768</v>
      </c>
      <c r="N9" s="4">
        <v>5.2006472796910543</v>
      </c>
    </row>
    <row r="10" spans="1:14" ht="30" x14ac:dyDescent="0.25">
      <c r="A10" s="19" t="s">
        <v>48</v>
      </c>
      <c r="B10" s="18">
        <v>300</v>
      </c>
      <c r="C10" s="23">
        <v>114</v>
      </c>
      <c r="D10" s="23">
        <f>AVERAGE(C10:C12)</f>
        <v>115.66666666666667</v>
      </c>
      <c r="E10" s="23">
        <f>(C10/B10)*100</f>
        <v>38</v>
      </c>
      <c r="F10" s="23">
        <f>AVERAGE(E10:E12)</f>
        <v>38.555555555555557</v>
      </c>
      <c r="G10" s="23">
        <f>(F10/37.556)*100</f>
        <v>102.66150696441463</v>
      </c>
      <c r="H10" s="23">
        <f>STDEV(C10:C12)</f>
        <v>2.0816659994661331</v>
      </c>
      <c r="I10" s="23">
        <f>STDEV(E10:E12)</f>
        <v>0.69388866648870784</v>
      </c>
      <c r="J10" s="4">
        <f>(I10/37.556)*100</f>
        <v>1.8476106786897109</v>
      </c>
      <c r="L10" s="19" t="s">
        <v>50</v>
      </c>
      <c r="M10" s="4">
        <v>82.247547366303365</v>
      </c>
      <c r="N10" s="4">
        <v>4.888318375480261</v>
      </c>
    </row>
    <row r="11" spans="1:14" x14ac:dyDescent="0.25">
      <c r="A11" s="19"/>
      <c r="B11" s="18"/>
      <c r="C11" s="23">
        <v>115</v>
      </c>
      <c r="D11" s="23"/>
      <c r="E11" s="23">
        <f>(C11/B10)*100</f>
        <v>38.333333333333336</v>
      </c>
      <c r="F11" s="23"/>
      <c r="G11" s="23"/>
      <c r="H11" s="23"/>
      <c r="I11" s="4"/>
      <c r="J11" s="4"/>
    </row>
    <row r="12" spans="1:14" x14ac:dyDescent="0.25">
      <c r="A12" s="19"/>
      <c r="B12" s="18"/>
      <c r="C12" s="23">
        <v>118</v>
      </c>
      <c r="D12" s="23"/>
      <c r="E12" s="23">
        <f>(C12/B10)*100</f>
        <v>39.333333333333329</v>
      </c>
      <c r="F12" s="23"/>
      <c r="G12" s="23"/>
      <c r="H12" s="23"/>
      <c r="I12" s="4"/>
      <c r="J12" s="4"/>
    </row>
    <row r="13" spans="1:14" x14ac:dyDescent="0.25">
      <c r="A13" s="19" t="s">
        <v>49</v>
      </c>
      <c r="B13" s="18">
        <v>300</v>
      </c>
      <c r="C13" s="23">
        <v>71</v>
      </c>
      <c r="D13" s="23">
        <f>AVERAGE(C13:C15)</f>
        <v>66.666666666666671</v>
      </c>
      <c r="E13" s="23">
        <f>(C13/B13)*100</f>
        <v>23.666666666666668</v>
      </c>
      <c r="F13" s="23">
        <f>AVERAGE(E13:E15)</f>
        <v>22.222222222222225</v>
      </c>
      <c r="G13" s="23">
        <f>(F13/37.556)*100</f>
        <v>59.170897385829768</v>
      </c>
      <c r="H13" s="23">
        <f>STDEV(C13:C15)</f>
        <v>5.8594652770823146</v>
      </c>
      <c r="I13" s="23">
        <f>STDEV(E13:E15)</f>
        <v>1.9531550923607721</v>
      </c>
      <c r="J13" s="4">
        <f>(I13/37.556)*100</f>
        <v>5.2006472796910543</v>
      </c>
    </row>
    <row r="14" spans="1:14" x14ac:dyDescent="0.25">
      <c r="A14" s="19"/>
      <c r="B14" s="18"/>
      <c r="C14" s="23">
        <v>69</v>
      </c>
      <c r="D14" s="23"/>
      <c r="E14" s="23">
        <f>(C14/B13)*100</f>
        <v>23</v>
      </c>
      <c r="F14" s="23"/>
      <c r="G14" s="23"/>
      <c r="H14" s="23"/>
      <c r="I14" s="4"/>
      <c r="J14" s="4"/>
    </row>
    <row r="15" spans="1:14" x14ac:dyDescent="0.25">
      <c r="A15" s="19"/>
      <c r="B15" s="18"/>
      <c r="C15" s="23">
        <v>60</v>
      </c>
      <c r="D15" s="23"/>
      <c r="E15" s="23">
        <f>(C15/B13)*100</f>
        <v>20</v>
      </c>
      <c r="F15" s="23"/>
      <c r="G15" s="23"/>
      <c r="H15" s="23"/>
      <c r="I15" s="4"/>
      <c r="J15" s="4"/>
    </row>
    <row r="16" spans="1:14" ht="45" x14ac:dyDescent="0.25">
      <c r="A16" s="19" t="s">
        <v>50</v>
      </c>
      <c r="B16" s="18">
        <v>300</v>
      </c>
      <c r="C16" s="23">
        <v>90</v>
      </c>
      <c r="D16" s="23">
        <f>AVERAGE(C16:C18)</f>
        <v>92.666666666666671</v>
      </c>
      <c r="E16" s="23">
        <f>(C16/B16)*100</f>
        <v>30</v>
      </c>
      <c r="F16" s="23">
        <f>AVERAGE(E16:E18)</f>
        <v>30.888888888888889</v>
      </c>
      <c r="G16" s="23">
        <f>(F16/37.556)*100</f>
        <v>82.247547366303365</v>
      </c>
      <c r="H16" s="23">
        <f>STDEV(C16:C18)</f>
        <v>5.5075705472861021</v>
      </c>
      <c r="I16" s="23">
        <f>STDEV(E16:E18)</f>
        <v>1.8358568490953668</v>
      </c>
      <c r="J16" s="4">
        <f>(I16/37.556)*100</f>
        <v>4.888318375480261</v>
      </c>
    </row>
    <row r="17" spans="1:10" x14ac:dyDescent="0.25">
      <c r="A17" s="19"/>
      <c r="B17" s="18"/>
      <c r="C17" s="23">
        <v>99</v>
      </c>
      <c r="D17" s="23"/>
      <c r="E17" s="23">
        <f>(C17/B16)*100</f>
        <v>33</v>
      </c>
      <c r="F17" s="23"/>
      <c r="G17" s="23"/>
      <c r="H17" s="23"/>
      <c r="I17" s="4"/>
      <c r="J17" s="4"/>
    </row>
    <row r="18" spans="1:10" x14ac:dyDescent="0.25">
      <c r="A18" s="19"/>
      <c r="B18" s="18"/>
      <c r="C18" s="23">
        <v>89</v>
      </c>
      <c r="D18" s="23"/>
      <c r="E18" s="23">
        <f>(C18/B16)*100</f>
        <v>29.666666666666668</v>
      </c>
      <c r="F18" s="23"/>
      <c r="G18" s="23"/>
      <c r="H18" s="23"/>
      <c r="I18" s="4"/>
      <c r="J18" s="4"/>
    </row>
    <row r="19" spans="1:10" x14ac:dyDescent="0.25">
      <c r="D19" s="17"/>
    </row>
    <row r="20" spans="1:10" x14ac:dyDescent="0.25">
      <c r="D20" s="12"/>
    </row>
    <row r="21" spans="1:10" x14ac:dyDescent="0.25">
      <c r="D21" s="12"/>
    </row>
    <row r="22" spans="1:10" x14ac:dyDescent="0.25">
      <c r="D22" s="12"/>
    </row>
    <row r="23" spans="1:10" x14ac:dyDescent="0.25">
      <c r="D23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A2" sqref="A2"/>
    </sheetView>
  </sheetViews>
  <sheetFormatPr defaultRowHeight="15" x14ac:dyDescent="0.25"/>
  <cols>
    <col min="1" max="1" width="7.140625" customWidth="1"/>
    <col min="2" max="2" width="9.140625" customWidth="1"/>
    <col min="3" max="3" width="8.42578125" customWidth="1"/>
    <col min="4" max="6" width="8.140625" customWidth="1"/>
    <col min="7" max="7" width="9.28515625" customWidth="1"/>
    <col min="9" max="9" width="8.140625" customWidth="1"/>
    <col min="10" max="10" width="6.28515625" customWidth="1"/>
  </cols>
  <sheetData>
    <row r="1" spans="1:14" x14ac:dyDescent="0.25">
      <c r="A1" t="s">
        <v>54</v>
      </c>
      <c r="C1" t="s">
        <v>35</v>
      </c>
    </row>
    <row r="2" spans="1:14" x14ac:dyDescent="0.25">
      <c r="C2" t="s">
        <v>36</v>
      </c>
    </row>
    <row r="3" spans="1:14" x14ac:dyDescent="0.25">
      <c r="C3" t="s">
        <v>37</v>
      </c>
    </row>
    <row r="4" spans="1:14" x14ac:dyDescent="0.25">
      <c r="C4" t="s">
        <v>38</v>
      </c>
    </row>
    <row r="5" spans="1:14" ht="60" x14ac:dyDescent="0.25">
      <c r="A5" s="19" t="s">
        <v>39</v>
      </c>
      <c r="B5" s="19" t="s">
        <v>40</v>
      </c>
      <c r="C5" s="19" t="s">
        <v>41</v>
      </c>
      <c r="D5" s="19" t="s">
        <v>42</v>
      </c>
      <c r="E5" s="19" t="s">
        <v>43</v>
      </c>
      <c r="F5" s="19" t="s">
        <v>53</v>
      </c>
      <c r="G5" s="19" t="s">
        <v>44</v>
      </c>
      <c r="H5" s="22" t="s">
        <v>45</v>
      </c>
      <c r="I5" s="22" t="s">
        <v>46</v>
      </c>
      <c r="J5" s="22" t="s">
        <v>47</v>
      </c>
      <c r="L5" s="19" t="s">
        <v>39</v>
      </c>
      <c r="M5" s="19" t="s">
        <v>44</v>
      </c>
      <c r="N5" s="2" t="s">
        <v>55</v>
      </c>
    </row>
    <row r="6" spans="1:14" x14ac:dyDescent="0.25">
      <c r="A6" s="18">
        <v>0</v>
      </c>
      <c r="B6" s="18">
        <v>300</v>
      </c>
      <c r="C6" s="23">
        <v>53</v>
      </c>
      <c r="D6" s="23">
        <f>AVERAGE(C6:C8)</f>
        <v>52.333333333333336</v>
      </c>
      <c r="E6" s="23">
        <f>(C6/B6)*100</f>
        <v>17.666666666666668</v>
      </c>
      <c r="F6" s="23">
        <f>AVERAGE(E6:E8)</f>
        <v>17.444444444444446</v>
      </c>
      <c r="G6" s="23">
        <f>(F6/17.444)*100</f>
        <v>100.00254783561367</v>
      </c>
      <c r="H6" s="23">
        <f>STDEV(C6:C8)</f>
        <v>2.0816659994661326</v>
      </c>
      <c r="I6" s="23">
        <f>STDEV(E6:E8)</f>
        <v>0.6938886664887125</v>
      </c>
      <c r="J6" s="4">
        <f>(I6/17.44)*100</f>
        <v>3.9787194179398648</v>
      </c>
      <c r="L6" s="19">
        <v>0</v>
      </c>
      <c r="M6" s="4">
        <v>100.00254783561367</v>
      </c>
      <c r="N6" s="4">
        <v>3.9779591046553273</v>
      </c>
    </row>
    <row r="7" spans="1:14" x14ac:dyDescent="0.25">
      <c r="A7" s="18"/>
      <c r="B7" s="18"/>
      <c r="C7" s="23">
        <v>54</v>
      </c>
      <c r="D7" s="23"/>
      <c r="E7" s="23">
        <f>(C7/B6)*100</f>
        <v>18</v>
      </c>
      <c r="F7" s="23"/>
      <c r="G7" s="23"/>
      <c r="H7" s="23"/>
      <c r="I7" s="4"/>
      <c r="J7" s="4"/>
      <c r="L7" s="19" t="s">
        <v>48</v>
      </c>
      <c r="M7" s="4">
        <v>124.23547400611621</v>
      </c>
      <c r="N7" s="4">
        <v>3.8218994840435698</v>
      </c>
    </row>
    <row r="8" spans="1:14" x14ac:dyDescent="0.25">
      <c r="A8" s="19"/>
      <c r="B8" s="18"/>
      <c r="C8" s="23">
        <v>50</v>
      </c>
      <c r="D8" s="23"/>
      <c r="E8" s="23">
        <f>(C8/B6)*100</f>
        <v>16.666666666666664</v>
      </c>
      <c r="F8" s="23"/>
      <c r="G8" s="23"/>
      <c r="H8" s="23"/>
      <c r="I8" s="4"/>
      <c r="J8" s="4"/>
      <c r="L8" s="19" t="s">
        <v>49</v>
      </c>
      <c r="M8" s="4">
        <v>93.01732925586137</v>
      </c>
      <c r="N8" s="4">
        <v>3.9779591046553273</v>
      </c>
    </row>
    <row r="9" spans="1:14" ht="30" x14ac:dyDescent="0.25">
      <c r="A9" s="19" t="s">
        <v>48</v>
      </c>
      <c r="B9" s="18">
        <v>300</v>
      </c>
      <c r="C9" s="23">
        <v>65</v>
      </c>
      <c r="D9" s="23">
        <f>AVERAGE(C9:C11)</f>
        <v>65</v>
      </c>
      <c r="E9" s="23">
        <f>(C9/B9)*100</f>
        <v>21.666666666666668</v>
      </c>
      <c r="F9" s="23">
        <f>AVERAGE(E9:E11)</f>
        <v>21.666666666666668</v>
      </c>
      <c r="G9" s="23">
        <f>(F9/17.44)*100</f>
        <v>124.23547400611621</v>
      </c>
      <c r="H9" s="23">
        <f>STDEV(C9:C11)</f>
        <v>2</v>
      </c>
      <c r="I9" s="23">
        <f>STDEV(E9:E11)</f>
        <v>0.66666666666666607</v>
      </c>
      <c r="J9" s="4">
        <f>(I9/17.44)*100</f>
        <v>3.8226299694189567</v>
      </c>
      <c r="L9" s="19" t="s">
        <v>50</v>
      </c>
      <c r="M9" s="4">
        <v>128.05810397553515</v>
      </c>
      <c r="N9" s="4">
        <v>11.936158253819569</v>
      </c>
    </row>
    <row r="10" spans="1:14" x14ac:dyDescent="0.25">
      <c r="A10" s="19"/>
      <c r="B10" s="18"/>
      <c r="C10" s="23">
        <v>63</v>
      </c>
      <c r="D10" s="23"/>
      <c r="E10" s="23">
        <f>(C10/B9)*100</f>
        <v>21</v>
      </c>
      <c r="F10" s="23"/>
      <c r="G10" s="23"/>
      <c r="H10" s="23"/>
      <c r="I10" s="4"/>
      <c r="J10" s="4"/>
      <c r="M10" s="20"/>
      <c r="N10" s="20"/>
    </row>
    <row r="11" spans="1:14" x14ac:dyDescent="0.25">
      <c r="A11" s="19"/>
      <c r="B11" s="18"/>
      <c r="C11" s="23">
        <v>67</v>
      </c>
      <c r="D11" s="23"/>
      <c r="E11" s="23">
        <f>(C11/B9)*100</f>
        <v>22.333333333333332</v>
      </c>
      <c r="F11" s="23"/>
      <c r="G11" s="23"/>
      <c r="H11" s="23"/>
      <c r="I11" s="4"/>
      <c r="J11" s="4"/>
      <c r="M11" s="20"/>
      <c r="N11" s="20"/>
    </row>
    <row r="12" spans="1:14" x14ac:dyDescent="0.25">
      <c r="A12" s="19" t="s">
        <v>49</v>
      </c>
      <c r="B12" s="18">
        <v>300</v>
      </c>
      <c r="C12" s="23">
        <v>48</v>
      </c>
      <c r="D12" s="23">
        <f>AVERAGE(C12:C12)</f>
        <v>48</v>
      </c>
      <c r="E12" s="23">
        <f>(C12/B12)*100</f>
        <v>16</v>
      </c>
      <c r="F12" s="23">
        <f>AVERAGE(E12:E14)</f>
        <v>16.222222222222225</v>
      </c>
      <c r="G12" s="23">
        <f>(F12/17.44)*100</f>
        <v>93.01732925586137</v>
      </c>
      <c r="H12" s="23">
        <f>STDEV(C12:C14)</f>
        <v>2.0816659994661326</v>
      </c>
      <c r="I12" s="23">
        <f>STDEV(E12:E14)</f>
        <v>0.6938886664887105</v>
      </c>
      <c r="J12" s="4">
        <f>(I12/17.44)*100</f>
        <v>3.9787194179398537</v>
      </c>
      <c r="M12" s="20"/>
      <c r="N12" s="20"/>
    </row>
    <row r="13" spans="1:14" x14ac:dyDescent="0.25">
      <c r="A13" s="19"/>
      <c r="B13" s="18"/>
      <c r="C13" s="23">
        <v>51</v>
      </c>
      <c r="D13" s="23"/>
      <c r="E13" s="23">
        <f>(C13/B12)*100</f>
        <v>17</v>
      </c>
      <c r="F13" s="23"/>
      <c r="G13" s="23"/>
      <c r="H13" s="23"/>
      <c r="I13" s="4"/>
      <c r="J13" s="4"/>
      <c r="M13" s="20"/>
      <c r="N13" s="20"/>
    </row>
    <row r="14" spans="1:14" x14ac:dyDescent="0.25">
      <c r="A14" s="19"/>
      <c r="B14" s="18"/>
      <c r="C14" s="23">
        <v>47</v>
      </c>
      <c r="D14" s="23"/>
      <c r="E14" s="23">
        <f>(C14/B12)*100</f>
        <v>15.666666666666668</v>
      </c>
      <c r="F14" s="23"/>
      <c r="G14" s="23"/>
      <c r="H14" s="23"/>
      <c r="I14" s="4"/>
      <c r="J14" s="4"/>
      <c r="M14" s="20"/>
      <c r="N14" s="20"/>
    </row>
    <row r="15" spans="1:14" ht="45" x14ac:dyDescent="0.25">
      <c r="A15" s="19" t="s">
        <v>50</v>
      </c>
      <c r="B15" s="18">
        <v>300</v>
      </c>
      <c r="C15" s="23">
        <v>72</v>
      </c>
      <c r="D15" s="23">
        <f>AVERAGE(C15:C17)</f>
        <v>67</v>
      </c>
      <c r="E15" s="23">
        <f>(C15/B15)*100</f>
        <v>24</v>
      </c>
      <c r="F15" s="23">
        <f>AVERAGE(E15:E17)</f>
        <v>22.333333333333332</v>
      </c>
      <c r="G15" s="23">
        <f>(F15/17.44)*100</f>
        <v>128.05810397553515</v>
      </c>
      <c r="H15" s="23">
        <f>STDEV(C15:C17)</f>
        <v>6.2449979983983983</v>
      </c>
      <c r="I15" s="23">
        <f>STDEV(E15:E17)</f>
        <v>2.0816659994661331</v>
      </c>
      <c r="J15" s="4">
        <f>(I15/17.44)*100</f>
        <v>11.936158253819569</v>
      </c>
      <c r="M15" s="20"/>
      <c r="N15" s="20"/>
    </row>
    <row r="16" spans="1:14" x14ac:dyDescent="0.25">
      <c r="A16" s="19"/>
      <c r="B16" s="18"/>
      <c r="C16" s="23">
        <v>69</v>
      </c>
      <c r="D16" s="23"/>
      <c r="E16" s="23">
        <f>(C16/B15)*100</f>
        <v>23</v>
      </c>
      <c r="F16" s="23"/>
      <c r="G16" s="23"/>
      <c r="H16" s="23"/>
      <c r="I16" s="4"/>
      <c r="J16" s="4"/>
    </row>
    <row r="17" spans="1:10" x14ac:dyDescent="0.25">
      <c r="A17" s="19"/>
      <c r="B17" s="18"/>
      <c r="C17" s="23">
        <v>60</v>
      </c>
      <c r="D17" s="23"/>
      <c r="E17" s="23">
        <f>(C17/B15)*100</f>
        <v>20</v>
      </c>
      <c r="F17" s="23"/>
      <c r="G17" s="23"/>
      <c r="H17" s="23"/>
      <c r="I17" s="4"/>
      <c r="J17" s="4"/>
    </row>
    <row r="23" spans="1:10" ht="15" customHeight="1" x14ac:dyDescent="0.25"/>
    <row r="35" ht="15.7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workbookViewId="0">
      <selection activeCell="H21" sqref="H21"/>
    </sheetView>
  </sheetViews>
  <sheetFormatPr defaultRowHeight="15" x14ac:dyDescent="0.25"/>
  <sheetData>
    <row r="1" spans="1:25" x14ac:dyDescent="0.25">
      <c r="A1" t="s">
        <v>56</v>
      </c>
      <c r="B1" t="s">
        <v>57</v>
      </c>
    </row>
    <row r="2" spans="1:25" x14ac:dyDescent="0.25">
      <c r="A2" t="s">
        <v>58</v>
      </c>
      <c r="B2" t="s">
        <v>59</v>
      </c>
    </row>
    <row r="3" spans="1:25" x14ac:dyDescent="0.25">
      <c r="A3" t="s">
        <v>60</v>
      </c>
      <c r="B3" t="s">
        <v>61</v>
      </c>
    </row>
    <row r="4" spans="1:25" x14ac:dyDescent="0.25">
      <c r="A4" t="s">
        <v>62</v>
      </c>
      <c r="B4" t="s">
        <v>63</v>
      </c>
    </row>
    <row r="5" spans="1:25" x14ac:dyDescent="0.25">
      <c r="A5" t="s">
        <v>64</v>
      </c>
      <c r="B5" t="s">
        <v>65</v>
      </c>
    </row>
    <row r="6" spans="1:25" x14ac:dyDescent="0.25">
      <c r="A6" t="s">
        <v>66</v>
      </c>
      <c r="B6" t="s">
        <v>67</v>
      </c>
    </row>
    <row r="8" spans="1:25" x14ac:dyDescent="0.25">
      <c r="A8" t="s">
        <v>68</v>
      </c>
      <c r="B8" t="s">
        <v>69</v>
      </c>
      <c r="C8" t="s">
        <v>70</v>
      </c>
      <c r="D8" t="s">
        <v>71</v>
      </c>
      <c r="E8" t="s">
        <v>72</v>
      </c>
      <c r="F8" t="s">
        <v>73</v>
      </c>
      <c r="G8" t="s">
        <v>74</v>
      </c>
      <c r="H8" t="s">
        <v>75</v>
      </c>
      <c r="I8" t="s">
        <v>76</v>
      </c>
      <c r="J8" t="s">
        <v>77</v>
      </c>
      <c r="K8" t="s">
        <v>78</v>
      </c>
      <c r="L8" t="s">
        <v>79</v>
      </c>
      <c r="M8" t="s">
        <v>80</v>
      </c>
      <c r="N8" t="s">
        <v>81</v>
      </c>
      <c r="O8" t="s">
        <v>82</v>
      </c>
      <c r="P8" t="s">
        <v>83</v>
      </c>
      <c r="Q8" t="s">
        <v>84</v>
      </c>
      <c r="R8" t="s">
        <v>85</v>
      </c>
      <c r="S8" t="s">
        <v>86</v>
      </c>
      <c r="T8" t="s">
        <v>87</v>
      </c>
      <c r="U8" t="s">
        <v>88</v>
      </c>
      <c r="V8" t="s">
        <v>89</v>
      </c>
      <c r="W8" t="s">
        <v>90</v>
      </c>
      <c r="X8" t="s">
        <v>91</v>
      </c>
      <c r="Y8" t="s">
        <v>92</v>
      </c>
    </row>
    <row r="9" spans="1:25" x14ac:dyDescent="0.25">
      <c r="A9" t="s">
        <v>93</v>
      </c>
      <c r="B9" t="s">
        <v>94</v>
      </c>
      <c r="C9" t="s">
        <v>95</v>
      </c>
      <c r="D9" t="s">
        <v>96</v>
      </c>
      <c r="E9" t="s">
        <v>97</v>
      </c>
      <c r="F9" t="s">
        <v>98</v>
      </c>
      <c r="G9">
        <v>1</v>
      </c>
      <c r="H9">
        <v>0.96732103824615479</v>
      </c>
      <c r="I9">
        <v>1.033782958984375</v>
      </c>
      <c r="J9">
        <v>29.149105072021484</v>
      </c>
      <c r="K9">
        <v>29.280282974243164</v>
      </c>
      <c r="L9">
        <v>0.11974457651376724</v>
      </c>
      <c r="M9">
        <v>8.0779552459716797</v>
      </c>
      <c r="N9">
        <v>8.1252803802490234</v>
      </c>
      <c r="O9">
        <v>4.7933287918567657E-2</v>
      </c>
      <c r="P9" t="s">
        <v>99</v>
      </c>
      <c r="Q9" t="s">
        <v>99</v>
      </c>
      <c r="R9">
        <v>0</v>
      </c>
      <c r="S9" t="b">
        <v>1</v>
      </c>
      <c r="T9">
        <v>0.55776990932576798</v>
      </c>
      <c r="U9" t="b">
        <v>1</v>
      </c>
      <c r="V9">
        <v>3</v>
      </c>
      <c r="W9">
        <v>21</v>
      </c>
      <c r="X9">
        <v>1</v>
      </c>
      <c r="Y9" t="s">
        <v>99</v>
      </c>
    </row>
    <row r="10" spans="1:25" x14ac:dyDescent="0.25">
      <c r="A10" t="s">
        <v>100</v>
      </c>
      <c r="B10" t="s">
        <v>94</v>
      </c>
      <c r="C10" t="s">
        <v>95</v>
      </c>
      <c r="D10" t="s">
        <v>96</v>
      </c>
      <c r="E10" t="s">
        <v>97</v>
      </c>
      <c r="F10" t="s">
        <v>98</v>
      </c>
      <c r="G10">
        <v>1</v>
      </c>
      <c r="H10">
        <v>0.96732103824615479</v>
      </c>
      <c r="I10">
        <v>1.033782958984375</v>
      </c>
      <c r="J10">
        <v>29.308013916015625</v>
      </c>
      <c r="K10">
        <v>29.280282974243164</v>
      </c>
      <c r="L10">
        <v>0.11974457651376724</v>
      </c>
      <c r="M10">
        <v>8.1737995147705078</v>
      </c>
      <c r="N10">
        <v>8.1252803802490234</v>
      </c>
      <c r="O10">
        <v>4.7933287918567657E-2</v>
      </c>
      <c r="P10" t="s">
        <v>99</v>
      </c>
      <c r="Q10" t="s">
        <v>99</v>
      </c>
      <c r="R10">
        <v>0</v>
      </c>
      <c r="S10" t="b">
        <v>1</v>
      </c>
      <c r="T10">
        <v>0.55776990932576798</v>
      </c>
      <c r="U10" t="b">
        <v>1</v>
      </c>
      <c r="V10">
        <v>3</v>
      </c>
      <c r="W10">
        <v>23</v>
      </c>
      <c r="X10">
        <v>1</v>
      </c>
      <c r="Y10" t="s">
        <v>99</v>
      </c>
    </row>
    <row r="11" spans="1:25" x14ac:dyDescent="0.25">
      <c r="A11" t="s">
        <v>101</v>
      </c>
      <c r="B11" t="s">
        <v>94</v>
      </c>
      <c r="C11" t="s">
        <v>95</v>
      </c>
      <c r="D11" t="s">
        <v>96</v>
      </c>
      <c r="E11" t="s">
        <v>97</v>
      </c>
      <c r="F11" t="s">
        <v>98</v>
      </c>
      <c r="G11">
        <v>1</v>
      </c>
      <c r="H11">
        <v>0.96732103824615479</v>
      </c>
      <c r="I11">
        <v>1.033782958984375</v>
      </c>
      <c r="J11">
        <v>29.38372802734375</v>
      </c>
      <c r="K11">
        <v>29.280282974243164</v>
      </c>
      <c r="L11">
        <v>0.11974457651376724</v>
      </c>
      <c r="M11">
        <v>8.1240863800048828</v>
      </c>
      <c r="N11">
        <v>8.1252803802490234</v>
      </c>
      <c r="O11">
        <v>4.7933287918567657E-2</v>
      </c>
      <c r="P11" t="s">
        <v>99</v>
      </c>
      <c r="Q11" t="s">
        <v>99</v>
      </c>
      <c r="R11">
        <v>0</v>
      </c>
      <c r="S11" t="b">
        <v>1</v>
      </c>
      <c r="T11">
        <v>0.55776990932576798</v>
      </c>
      <c r="U11" t="b">
        <v>1</v>
      </c>
      <c r="V11">
        <v>3</v>
      </c>
      <c r="W11">
        <v>22</v>
      </c>
      <c r="X11">
        <v>1</v>
      </c>
      <c r="Y11" t="s">
        <v>99</v>
      </c>
    </row>
    <row r="12" spans="1:25" x14ac:dyDescent="0.25">
      <c r="A12" t="s">
        <v>102</v>
      </c>
      <c r="B12" t="s">
        <v>103</v>
      </c>
      <c r="C12" t="s">
        <v>95</v>
      </c>
      <c r="D12" t="s">
        <v>96</v>
      </c>
      <c r="E12" t="s">
        <v>97</v>
      </c>
      <c r="F12" t="s">
        <v>98</v>
      </c>
      <c r="G12">
        <v>19.520696640014648</v>
      </c>
      <c r="H12">
        <v>19.053478240966797</v>
      </c>
      <c r="I12">
        <v>19.999370574951172</v>
      </c>
      <c r="J12">
        <v>24.991678237915039</v>
      </c>
      <c r="K12">
        <v>24.972160339355469</v>
      </c>
      <c r="L12">
        <v>2.1501803770661354E-2</v>
      </c>
      <c r="M12">
        <v>3.8772029876708984</v>
      </c>
      <c r="N12">
        <v>3.8383476734161377</v>
      </c>
      <c r="O12">
        <v>3.4950088709592819E-2</v>
      </c>
      <c r="P12" t="s">
        <v>99</v>
      </c>
      <c r="Q12" t="s">
        <v>99</v>
      </c>
      <c r="R12">
        <v>-4.2869324684143066</v>
      </c>
      <c r="S12" t="b">
        <v>1</v>
      </c>
      <c r="T12">
        <v>0.55776990932576798</v>
      </c>
      <c r="U12" t="b">
        <v>1</v>
      </c>
      <c r="V12">
        <v>3</v>
      </c>
      <c r="W12">
        <v>19</v>
      </c>
      <c r="X12">
        <v>1</v>
      </c>
      <c r="Y12" t="s">
        <v>99</v>
      </c>
    </row>
    <row r="13" spans="1:25" x14ac:dyDescent="0.25">
      <c r="A13" t="s">
        <v>104</v>
      </c>
      <c r="B13" t="s">
        <v>103</v>
      </c>
      <c r="C13" t="s">
        <v>95</v>
      </c>
      <c r="D13" t="s">
        <v>96</v>
      </c>
      <c r="E13" t="s">
        <v>97</v>
      </c>
      <c r="F13" t="s">
        <v>98</v>
      </c>
      <c r="G13">
        <v>19.520696640014648</v>
      </c>
      <c r="H13">
        <v>19.053478240966797</v>
      </c>
      <c r="I13">
        <v>19.999370574951172</v>
      </c>
      <c r="J13">
        <v>24.949111938476563</v>
      </c>
      <c r="K13">
        <v>24.972160339355469</v>
      </c>
      <c r="L13">
        <v>2.1501803770661354E-2</v>
      </c>
      <c r="M13">
        <v>3.8094749450683594</v>
      </c>
      <c r="N13">
        <v>3.8383476734161377</v>
      </c>
      <c r="O13">
        <v>3.4950088709592819E-2</v>
      </c>
      <c r="P13" t="s">
        <v>99</v>
      </c>
      <c r="Q13" t="s">
        <v>99</v>
      </c>
      <c r="R13">
        <v>-4.2869324684143066</v>
      </c>
      <c r="S13" t="b">
        <v>1</v>
      </c>
      <c r="T13">
        <v>0.55776990932576798</v>
      </c>
      <c r="U13" t="b">
        <v>1</v>
      </c>
      <c r="V13">
        <v>3</v>
      </c>
      <c r="W13">
        <v>18</v>
      </c>
      <c r="X13">
        <v>1</v>
      </c>
      <c r="Y13" t="s">
        <v>99</v>
      </c>
    </row>
    <row r="14" spans="1:25" x14ac:dyDescent="0.25">
      <c r="A14" t="s">
        <v>105</v>
      </c>
      <c r="B14" t="s">
        <v>103</v>
      </c>
      <c r="C14" t="s">
        <v>95</v>
      </c>
      <c r="D14" t="s">
        <v>96</v>
      </c>
      <c r="E14" t="s">
        <v>97</v>
      </c>
      <c r="F14" t="s">
        <v>98</v>
      </c>
      <c r="G14">
        <v>19.520696640014648</v>
      </c>
      <c r="H14">
        <v>19.053478240966797</v>
      </c>
      <c r="I14">
        <v>19.999370574951172</v>
      </c>
      <c r="J14">
        <v>24.975692749023438</v>
      </c>
      <c r="K14">
        <v>24.972160339355469</v>
      </c>
      <c r="L14">
        <v>2.1501803770661354E-2</v>
      </c>
      <c r="M14">
        <v>3.8283653259277344</v>
      </c>
      <c r="N14">
        <v>3.8383476734161377</v>
      </c>
      <c r="O14">
        <v>3.4950088709592819E-2</v>
      </c>
      <c r="P14" t="s">
        <v>99</v>
      </c>
      <c r="Q14" t="s">
        <v>99</v>
      </c>
      <c r="R14">
        <v>-4.2869324684143066</v>
      </c>
      <c r="S14" t="b">
        <v>1</v>
      </c>
      <c r="T14">
        <v>0.55776990932576798</v>
      </c>
      <c r="U14" t="b">
        <v>1</v>
      </c>
      <c r="V14">
        <v>3</v>
      </c>
      <c r="W14">
        <v>18</v>
      </c>
      <c r="X14">
        <v>1</v>
      </c>
      <c r="Y14" t="s">
        <v>99</v>
      </c>
    </row>
    <row r="15" spans="1:25" x14ac:dyDescent="0.25">
      <c r="A15" t="s">
        <v>106</v>
      </c>
      <c r="B15" t="s">
        <v>107</v>
      </c>
      <c r="C15" t="s">
        <v>95</v>
      </c>
      <c r="D15" t="s">
        <v>96</v>
      </c>
      <c r="E15" t="s">
        <v>97</v>
      </c>
      <c r="F15" t="s">
        <v>98</v>
      </c>
      <c r="G15">
        <v>9.2797660827636719</v>
      </c>
      <c r="H15">
        <v>8.863581657409668</v>
      </c>
      <c r="I15">
        <v>9.7154922485351562</v>
      </c>
      <c r="J15">
        <v>25.275127410888672</v>
      </c>
      <c r="K15">
        <v>25.42254638671875</v>
      </c>
      <c r="L15">
        <v>0.12863630056381226</v>
      </c>
      <c r="M15">
        <v>4.9751205444335937</v>
      </c>
      <c r="N15">
        <v>4.9111919403076172</v>
      </c>
      <c r="O15">
        <v>6.6198676824569702E-2</v>
      </c>
      <c r="P15" t="s">
        <v>99</v>
      </c>
      <c r="Q15" t="s">
        <v>99</v>
      </c>
      <c r="R15">
        <v>-3.2140884399414062</v>
      </c>
      <c r="S15" t="b">
        <v>1</v>
      </c>
      <c r="T15">
        <v>0.55776990932576798</v>
      </c>
      <c r="U15" t="b">
        <v>1</v>
      </c>
      <c r="V15">
        <v>3</v>
      </c>
      <c r="W15">
        <v>19</v>
      </c>
      <c r="X15">
        <v>1</v>
      </c>
      <c r="Y15" t="s">
        <v>99</v>
      </c>
    </row>
    <row r="16" spans="1:25" x14ac:dyDescent="0.25">
      <c r="A16" t="s">
        <v>108</v>
      </c>
      <c r="B16" t="s">
        <v>107</v>
      </c>
      <c r="C16" t="s">
        <v>95</v>
      </c>
      <c r="D16" t="s">
        <v>96</v>
      </c>
      <c r="E16" t="s">
        <v>97</v>
      </c>
      <c r="F16" t="s">
        <v>98</v>
      </c>
      <c r="G16">
        <v>9.2797660827636719</v>
      </c>
      <c r="H16">
        <v>8.863581657409668</v>
      </c>
      <c r="I16">
        <v>9.7154922485351562</v>
      </c>
      <c r="J16">
        <v>25.512004852294922</v>
      </c>
      <c r="K16">
        <v>25.42254638671875</v>
      </c>
      <c r="L16">
        <v>0.12863630056381226</v>
      </c>
      <c r="M16">
        <v>4.8429355621337891</v>
      </c>
      <c r="N16">
        <v>4.9111919403076172</v>
      </c>
      <c r="O16">
        <v>6.6198676824569702E-2</v>
      </c>
      <c r="P16" t="s">
        <v>99</v>
      </c>
      <c r="Q16" t="s">
        <v>99</v>
      </c>
      <c r="R16">
        <v>-3.2140884399414062</v>
      </c>
      <c r="S16" t="b">
        <v>1</v>
      </c>
      <c r="T16">
        <v>0.55776990932576798</v>
      </c>
      <c r="U16" t="b">
        <v>1</v>
      </c>
      <c r="V16">
        <v>3</v>
      </c>
      <c r="W16">
        <v>19</v>
      </c>
      <c r="X16">
        <v>1</v>
      </c>
      <c r="Y16" t="s">
        <v>99</v>
      </c>
    </row>
    <row r="17" spans="1:25" x14ac:dyDescent="0.25">
      <c r="A17" t="s">
        <v>109</v>
      </c>
      <c r="B17" t="s">
        <v>107</v>
      </c>
      <c r="C17" t="s">
        <v>95</v>
      </c>
      <c r="D17" t="s">
        <v>96</v>
      </c>
      <c r="E17" t="s">
        <v>97</v>
      </c>
      <c r="F17" t="s">
        <v>98</v>
      </c>
      <c r="G17">
        <v>9.2797660827636719</v>
      </c>
      <c r="H17">
        <v>8.863581657409668</v>
      </c>
      <c r="I17">
        <v>9.7154922485351562</v>
      </c>
      <c r="J17">
        <v>25.480506896972656</v>
      </c>
      <c r="K17">
        <v>25.42254638671875</v>
      </c>
      <c r="L17">
        <v>0.12863630056381226</v>
      </c>
      <c r="M17">
        <v>4.9155197143554687</v>
      </c>
      <c r="N17">
        <v>4.9111919403076172</v>
      </c>
      <c r="O17">
        <v>6.6198676824569702E-2</v>
      </c>
      <c r="P17" t="s">
        <v>99</v>
      </c>
      <c r="Q17" t="s">
        <v>99</v>
      </c>
      <c r="R17">
        <v>-3.2140884399414062</v>
      </c>
      <c r="S17" t="b">
        <v>1</v>
      </c>
      <c r="T17">
        <v>0.55776990932576798</v>
      </c>
      <c r="U17" t="b">
        <v>1</v>
      </c>
      <c r="V17">
        <v>3</v>
      </c>
      <c r="W17">
        <v>19</v>
      </c>
      <c r="X17">
        <v>1</v>
      </c>
      <c r="Y17" t="s">
        <v>99</v>
      </c>
    </row>
    <row r="18" spans="1:25" x14ac:dyDescent="0.25">
      <c r="A18" t="s">
        <v>93</v>
      </c>
      <c r="B18" t="s">
        <v>94</v>
      </c>
      <c r="C18" t="s">
        <v>110</v>
      </c>
      <c r="D18" t="s">
        <v>96</v>
      </c>
      <c r="E18" t="s">
        <v>111</v>
      </c>
      <c r="F18" t="s">
        <v>98</v>
      </c>
      <c r="G18" t="s">
        <v>99</v>
      </c>
      <c r="H18" t="s">
        <v>99</v>
      </c>
      <c r="I18" t="s">
        <v>99</v>
      </c>
      <c r="J18">
        <v>21.071149826049805</v>
      </c>
      <c r="K18">
        <v>21.155000686645508</v>
      </c>
      <c r="L18">
        <v>9.5949903130531311E-2</v>
      </c>
      <c r="M18" t="s">
        <v>99</v>
      </c>
      <c r="N18" t="s">
        <v>99</v>
      </c>
      <c r="O18" t="s">
        <v>99</v>
      </c>
      <c r="P18" t="s">
        <v>99</v>
      </c>
      <c r="Q18" t="s">
        <v>99</v>
      </c>
      <c r="R18" t="s">
        <v>99</v>
      </c>
      <c r="S18" t="b">
        <v>1</v>
      </c>
      <c r="T18">
        <v>0.20266946675358238</v>
      </c>
      <c r="U18" t="b">
        <v>1</v>
      </c>
      <c r="V18">
        <v>3</v>
      </c>
      <c r="W18">
        <v>16</v>
      </c>
      <c r="X18">
        <v>1</v>
      </c>
      <c r="Y18" t="s">
        <v>99</v>
      </c>
    </row>
    <row r="19" spans="1:25" x14ac:dyDescent="0.25">
      <c r="A19" t="s">
        <v>100</v>
      </c>
      <c r="B19" t="s">
        <v>94</v>
      </c>
      <c r="C19" t="s">
        <v>110</v>
      </c>
      <c r="D19" t="s">
        <v>96</v>
      </c>
      <c r="E19" t="s">
        <v>111</v>
      </c>
      <c r="F19" t="s">
        <v>98</v>
      </c>
      <c r="G19" t="s">
        <v>99</v>
      </c>
      <c r="H19" t="s">
        <v>99</v>
      </c>
      <c r="I19" t="s">
        <v>99</v>
      </c>
      <c r="J19">
        <v>21.134214401245117</v>
      </c>
      <c r="K19">
        <v>21.155000686645508</v>
      </c>
      <c r="L19">
        <v>9.5949903130531311E-2</v>
      </c>
      <c r="M19" t="s">
        <v>99</v>
      </c>
      <c r="N19" t="s">
        <v>99</v>
      </c>
      <c r="O19" t="s">
        <v>99</v>
      </c>
      <c r="P19" t="s">
        <v>99</v>
      </c>
      <c r="Q19" t="s">
        <v>99</v>
      </c>
      <c r="R19" t="s">
        <v>99</v>
      </c>
      <c r="S19" t="b">
        <v>1</v>
      </c>
      <c r="T19">
        <v>0.20266946675358238</v>
      </c>
      <c r="U19" t="b">
        <v>1</v>
      </c>
      <c r="V19">
        <v>3</v>
      </c>
      <c r="W19">
        <v>16</v>
      </c>
      <c r="X19">
        <v>1</v>
      </c>
      <c r="Y19" t="s">
        <v>99</v>
      </c>
    </row>
    <row r="20" spans="1:25" x14ac:dyDescent="0.25">
      <c r="A20" t="s">
        <v>101</v>
      </c>
      <c r="B20" t="s">
        <v>94</v>
      </c>
      <c r="C20" t="s">
        <v>110</v>
      </c>
      <c r="D20" t="s">
        <v>96</v>
      </c>
      <c r="E20" t="s">
        <v>111</v>
      </c>
      <c r="F20" t="s">
        <v>98</v>
      </c>
      <c r="G20" t="s">
        <v>99</v>
      </c>
      <c r="H20" t="s">
        <v>99</v>
      </c>
      <c r="I20" t="s">
        <v>99</v>
      </c>
      <c r="J20">
        <v>21.259641647338867</v>
      </c>
      <c r="K20">
        <v>21.155000686645508</v>
      </c>
      <c r="L20">
        <v>9.5949903130531311E-2</v>
      </c>
      <c r="M20" t="s">
        <v>99</v>
      </c>
      <c r="N20" t="s">
        <v>99</v>
      </c>
      <c r="O20" t="s">
        <v>99</v>
      </c>
      <c r="P20" t="s">
        <v>99</v>
      </c>
      <c r="Q20" t="s">
        <v>99</v>
      </c>
      <c r="R20" t="s">
        <v>99</v>
      </c>
      <c r="S20" t="b">
        <v>1</v>
      </c>
      <c r="T20">
        <v>0.20266946675358238</v>
      </c>
      <c r="U20" t="b">
        <v>1</v>
      </c>
      <c r="V20">
        <v>3</v>
      </c>
      <c r="W20">
        <v>16</v>
      </c>
      <c r="X20">
        <v>1</v>
      </c>
      <c r="Y20" t="s">
        <v>99</v>
      </c>
    </row>
    <row r="21" spans="1:25" x14ac:dyDescent="0.25">
      <c r="A21" t="s">
        <v>102</v>
      </c>
      <c r="B21" t="s">
        <v>103</v>
      </c>
      <c r="C21" t="s">
        <v>110</v>
      </c>
      <c r="D21" t="s">
        <v>96</v>
      </c>
      <c r="E21" t="s">
        <v>111</v>
      </c>
      <c r="F21" t="s">
        <v>98</v>
      </c>
      <c r="G21" t="s">
        <v>99</v>
      </c>
      <c r="H21" t="s">
        <v>99</v>
      </c>
      <c r="I21" t="s">
        <v>99</v>
      </c>
      <c r="J21">
        <v>21.114475250244141</v>
      </c>
      <c r="K21">
        <v>21.133813858032227</v>
      </c>
      <c r="L21">
        <v>1.7182944342494011E-2</v>
      </c>
      <c r="M21" t="s">
        <v>99</v>
      </c>
      <c r="N21" t="s">
        <v>99</v>
      </c>
      <c r="O21" t="s">
        <v>99</v>
      </c>
      <c r="P21" t="s">
        <v>99</v>
      </c>
      <c r="Q21" t="s">
        <v>99</v>
      </c>
      <c r="R21" t="s">
        <v>99</v>
      </c>
      <c r="S21" t="b">
        <v>1</v>
      </c>
      <c r="T21">
        <v>0.20266946675358238</v>
      </c>
      <c r="U21" t="b">
        <v>1</v>
      </c>
      <c r="V21">
        <v>3</v>
      </c>
      <c r="W21">
        <v>15</v>
      </c>
      <c r="X21">
        <v>1</v>
      </c>
      <c r="Y21" t="s">
        <v>99</v>
      </c>
    </row>
    <row r="22" spans="1:25" x14ac:dyDescent="0.25">
      <c r="A22" t="s">
        <v>104</v>
      </c>
      <c r="B22" t="s">
        <v>103</v>
      </c>
      <c r="C22" t="s">
        <v>110</v>
      </c>
      <c r="D22" t="s">
        <v>96</v>
      </c>
      <c r="E22" t="s">
        <v>111</v>
      </c>
      <c r="F22" t="s">
        <v>98</v>
      </c>
      <c r="G22" t="s">
        <v>99</v>
      </c>
      <c r="H22" t="s">
        <v>99</v>
      </c>
      <c r="I22" t="s">
        <v>99</v>
      </c>
      <c r="J22">
        <v>21.139636993408203</v>
      </c>
      <c r="K22">
        <v>21.133813858032227</v>
      </c>
      <c r="L22">
        <v>1.7182944342494011E-2</v>
      </c>
      <c r="M22" t="s">
        <v>99</v>
      </c>
      <c r="N22" t="s">
        <v>99</v>
      </c>
      <c r="O22" t="s">
        <v>99</v>
      </c>
      <c r="P22" t="s">
        <v>99</v>
      </c>
      <c r="Q22" t="s">
        <v>99</v>
      </c>
      <c r="R22" t="s">
        <v>99</v>
      </c>
      <c r="S22" t="b">
        <v>1</v>
      </c>
      <c r="T22">
        <v>0.20266946675358238</v>
      </c>
      <c r="U22" t="b">
        <v>1</v>
      </c>
      <c r="V22">
        <v>3</v>
      </c>
      <c r="W22">
        <v>16</v>
      </c>
      <c r="X22">
        <v>1</v>
      </c>
      <c r="Y22" t="s">
        <v>99</v>
      </c>
    </row>
    <row r="23" spans="1:25" x14ac:dyDescent="0.25">
      <c r="A23" t="s">
        <v>105</v>
      </c>
      <c r="B23" t="s">
        <v>103</v>
      </c>
      <c r="C23" t="s">
        <v>110</v>
      </c>
      <c r="D23" t="s">
        <v>96</v>
      </c>
      <c r="E23" t="s">
        <v>111</v>
      </c>
      <c r="F23" t="s">
        <v>98</v>
      </c>
      <c r="G23" t="s">
        <v>99</v>
      </c>
      <c r="H23" t="s">
        <v>99</v>
      </c>
      <c r="I23" t="s">
        <v>99</v>
      </c>
      <c r="J23">
        <v>21.147327423095703</v>
      </c>
      <c r="K23">
        <v>21.133813858032227</v>
      </c>
      <c r="L23">
        <v>1.7182944342494011E-2</v>
      </c>
      <c r="M23" t="s">
        <v>99</v>
      </c>
      <c r="N23" t="s">
        <v>99</v>
      </c>
      <c r="O23" t="s">
        <v>99</v>
      </c>
      <c r="P23" t="s">
        <v>99</v>
      </c>
      <c r="Q23" t="s">
        <v>99</v>
      </c>
      <c r="R23" t="s">
        <v>99</v>
      </c>
      <c r="S23" t="b">
        <v>1</v>
      </c>
      <c r="T23">
        <v>0.20266946675358238</v>
      </c>
      <c r="U23" t="b">
        <v>1</v>
      </c>
      <c r="V23">
        <v>3</v>
      </c>
      <c r="W23">
        <v>15</v>
      </c>
      <c r="X23">
        <v>1</v>
      </c>
      <c r="Y23" t="s">
        <v>99</v>
      </c>
    </row>
    <row r="24" spans="1:25" x14ac:dyDescent="0.25">
      <c r="A24" t="s">
        <v>106</v>
      </c>
      <c r="B24" t="s">
        <v>107</v>
      </c>
      <c r="C24" t="s">
        <v>110</v>
      </c>
      <c r="D24" t="s">
        <v>96</v>
      </c>
      <c r="E24" t="s">
        <v>111</v>
      </c>
      <c r="F24" t="s">
        <v>98</v>
      </c>
      <c r="G24" t="s">
        <v>99</v>
      </c>
      <c r="H24" t="s">
        <v>99</v>
      </c>
      <c r="I24" t="s">
        <v>99</v>
      </c>
      <c r="J24">
        <v>20.300006866455078</v>
      </c>
      <c r="K24">
        <v>20.511354446411133</v>
      </c>
      <c r="L24">
        <v>0.19028694927692413</v>
      </c>
      <c r="M24" t="s">
        <v>99</v>
      </c>
      <c r="N24" t="s">
        <v>99</v>
      </c>
      <c r="O24" t="s">
        <v>99</v>
      </c>
      <c r="P24" t="s">
        <v>99</v>
      </c>
      <c r="Q24" t="s">
        <v>99</v>
      </c>
      <c r="R24" t="s">
        <v>99</v>
      </c>
      <c r="S24" t="b">
        <v>1</v>
      </c>
      <c r="T24">
        <v>0.20266946675358238</v>
      </c>
      <c r="U24" t="b">
        <v>1</v>
      </c>
      <c r="V24">
        <v>3</v>
      </c>
      <c r="W24">
        <v>14</v>
      </c>
      <c r="X24">
        <v>1</v>
      </c>
      <c r="Y24" t="s">
        <v>99</v>
      </c>
    </row>
    <row r="25" spans="1:25" x14ac:dyDescent="0.25">
      <c r="A25" t="s">
        <v>108</v>
      </c>
      <c r="B25" t="s">
        <v>107</v>
      </c>
      <c r="C25" t="s">
        <v>110</v>
      </c>
      <c r="D25" t="s">
        <v>96</v>
      </c>
      <c r="E25" t="s">
        <v>111</v>
      </c>
      <c r="F25" t="s">
        <v>98</v>
      </c>
      <c r="G25" t="s">
        <v>99</v>
      </c>
      <c r="H25" t="s">
        <v>99</v>
      </c>
      <c r="I25" t="s">
        <v>99</v>
      </c>
      <c r="J25">
        <v>20.669069290161133</v>
      </c>
      <c r="K25">
        <v>20.511354446411133</v>
      </c>
      <c r="L25">
        <v>0.19028694927692413</v>
      </c>
      <c r="M25" t="s">
        <v>99</v>
      </c>
      <c r="N25" t="s">
        <v>99</v>
      </c>
      <c r="O25" t="s">
        <v>99</v>
      </c>
      <c r="P25" t="s">
        <v>99</v>
      </c>
      <c r="Q25" t="s">
        <v>99</v>
      </c>
      <c r="R25" t="s">
        <v>99</v>
      </c>
      <c r="S25" t="b">
        <v>1</v>
      </c>
      <c r="T25">
        <v>0.20266946675358238</v>
      </c>
      <c r="U25" t="b">
        <v>1</v>
      </c>
      <c r="V25">
        <v>3</v>
      </c>
      <c r="W25">
        <v>15</v>
      </c>
      <c r="X25">
        <v>1</v>
      </c>
      <c r="Y25" t="s">
        <v>99</v>
      </c>
    </row>
    <row r="26" spans="1:25" x14ac:dyDescent="0.25">
      <c r="A26" t="s">
        <v>109</v>
      </c>
      <c r="B26" t="s">
        <v>107</v>
      </c>
      <c r="C26" t="s">
        <v>110</v>
      </c>
      <c r="D26" t="s">
        <v>96</v>
      </c>
      <c r="E26" t="s">
        <v>111</v>
      </c>
      <c r="F26" t="s">
        <v>98</v>
      </c>
      <c r="G26" t="s">
        <v>99</v>
      </c>
      <c r="H26" t="s">
        <v>99</v>
      </c>
      <c r="I26" t="s">
        <v>99</v>
      </c>
      <c r="J26">
        <v>20.564987182617187</v>
      </c>
      <c r="K26">
        <v>20.511354446411133</v>
      </c>
      <c r="L26">
        <v>0.19028694927692413</v>
      </c>
      <c r="M26" t="s">
        <v>99</v>
      </c>
      <c r="N26" t="s">
        <v>99</v>
      </c>
      <c r="O26" t="s">
        <v>99</v>
      </c>
      <c r="P26" t="s">
        <v>99</v>
      </c>
      <c r="Q26" t="s">
        <v>99</v>
      </c>
      <c r="R26" t="s">
        <v>99</v>
      </c>
      <c r="S26" t="b">
        <v>1</v>
      </c>
      <c r="T26">
        <v>0.20266946675358238</v>
      </c>
      <c r="U26" t="b">
        <v>1</v>
      </c>
      <c r="V26">
        <v>3</v>
      </c>
      <c r="W26">
        <v>15</v>
      </c>
      <c r="X26">
        <v>1</v>
      </c>
      <c r="Y26" t="s">
        <v>99</v>
      </c>
    </row>
    <row r="28" spans="1:25" x14ac:dyDescent="0.25">
      <c r="A28" t="s">
        <v>112</v>
      </c>
      <c r="B28" t="s">
        <v>113</v>
      </c>
    </row>
    <row r="29" spans="1:25" x14ac:dyDescent="0.25">
      <c r="A29" t="s">
        <v>114</v>
      </c>
      <c r="B29" t="s">
        <v>110</v>
      </c>
    </row>
    <row r="30" spans="1:25" x14ac:dyDescent="0.25">
      <c r="A30" t="s">
        <v>115</v>
      </c>
      <c r="B30" t="s">
        <v>116</v>
      </c>
    </row>
    <row r="31" spans="1:25" x14ac:dyDescent="0.25">
      <c r="A31" t="s">
        <v>117</v>
      </c>
      <c r="B31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opLeftCell="A10" workbookViewId="0">
      <selection activeCell="F46" sqref="F46"/>
    </sheetView>
  </sheetViews>
  <sheetFormatPr defaultRowHeight="15" x14ac:dyDescent="0.25"/>
  <sheetData>
    <row r="1" spans="1:25" x14ac:dyDescent="0.25">
      <c r="A1" t="s">
        <v>56</v>
      </c>
      <c r="B1" t="s">
        <v>57</v>
      </c>
    </row>
    <row r="2" spans="1:25" x14ac:dyDescent="0.25">
      <c r="A2" t="s">
        <v>58</v>
      </c>
      <c r="B2" t="s">
        <v>59</v>
      </c>
    </row>
    <row r="3" spans="1:25" x14ac:dyDescent="0.25">
      <c r="A3" t="s">
        <v>60</v>
      </c>
      <c r="B3" t="s">
        <v>61</v>
      </c>
    </row>
    <row r="4" spans="1:25" x14ac:dyDescent="0.25">
      <c r="A4" t="s">
        <v>62</v>
      </c>
      <c r="B4" t="s">
        <v>63</v>
      </c>
    </row>
    <row r="5" spans="1:25" x14ac:dyDescent="0.25">
      <c r="A5" t="s">
        <v>64</v>
      </c>
      <c r="B5" t="s">
        <v>65</v>
      </c>
    </row>
    <row r="6" spans="1:25" x14ac:dyDescent="0.25">
      <c r="A6" t="s">
        <v>66</v>
      </c>
      <c r="B6" t="s">
        <v>67</v>
      </c>
    </row>
    <row r="8" spans="1:25" x14ac:dyDescent="0.25">
      <c r="A8" t="s">
        <v>68</v>
      </c>
      <c r="B8" t="s">
        <v>69</v>
      </c>
      <c r="C8" t="s">
        <v>70</v>
      </c>
      <c r="D8" t="s">
        <v>71</v>
      </c>
      <c r="E8" t="s">
        <v>72</v>
      </c>
      <c r="F8" t="s">
        <v>73</v>
      </c>
      <c r="G8" t="s">
        <v>74</v>
      </c>
      <c r="H8" t="s">
        <v>75</v>
      </c>
      <c r="I8" t="s">
        <v>76</v>
      </c>
      <c r="J8" t="s">
        <v>77</v>
      </c>
      <c r="K8" t="s">
        <v>78</v>
      </c>
      <c r="L8" t="s">
        <v>79</v>
      </c>
      <c r="M8" t="s">
        <v>80</v>
      </c>
      <c r="N8" t="s">
        <v>81</v>
      </c>
      <c r="O8" t="s">
        <v>82</v>
      </c>
      <c r="P8" t="s">
        <v>83</v>
      </c>
      <c r="Q8" t="s">
        <v>84</v>
      </c>
      <c r="R8" t="s">
        <v>85</v>
      </c>
      <c r="S8" t="s">
        <v>86</v>
      </c>
      <c r="T8" t="s">
        <v>87</v>
      </c>
      <c r="U8" t="s">
        <v>88</v>
      </c>
      <c r="V8" t="s">
        <v>89</v>
      </c>
      <c r="W8" t="s">
        <v>90</v>
      </c>
      <c r="X8" t="s">
        <v>91</v>
      </c>
      <c r="Y8" t="s">
        <v>92</v>
      </c>
    </row>
    <row r="9" spans="1:25" x14ac:dyDescent="0.25">
      <c r="A9" t="s">
        <v>118</v>
      </c>
      <c r="B9" t="s">
        <v>119</v>
      </c>
      <c r="C9" t="s">
        <v>95</v>
      </c>
      <c r="D9" t="s">
        <v>96</v>
      </c>
      <c r="E9" t="s">
        <v>97</v>
      </c>
      <c r="F9" t="s">
        <v>98</v>
      </c>
      <c r="G9">
        <v>1</v>
      </c>
      <c r="H9">
        <v>0.95684254169464111</v>
      </c>
      <c r="I9">
        <v>1.0451040267944336</v>
      </c>
      <c r="J9">
        <v>29.406646728515625</v>
      </c>
      <c r="K9">
        <v>29.337760925292969</v>
      </c>
      <c r="L9">
        <v>9.4343788921833038E-2</v>
      </c>
      <c r="M9">
        <v>8.8549671173095703</v>
      </c>
      <c r="N9">
        <v>8.9238100051879883</v>
      </c>
      <c r="O9">
        <v>6.3646562397480011E-2</v>
      </c>
      <c r="P9" t="s">
        <v>99</v>
      </c>
      <c r="Q9" t="s">
        <v>99</v>
      </c>
      <c r="R9">
        <v>0</v>
      </c>
      <c r="S9" t="b">
        <v>1</v>
      </c>
      <c r="T9">
        <v>0.55776990932576798</v>
      </c>
      <c r="U9" t="b">
        <v>1</v>
      </c>
      <c r="V9">
        <v>3</v>
      </c>
      <c r="W9">
        <v>22</v>
      </c>
      <c r="X9">
        <v>1</v>
      </c>
      <c r="Y9" t="s">
        <v>99</v>
      </c>
    </row>
    <row r="10" spans="1:25" x14ac:dyDescent="0.25">
      <c r="A10" t="s">
        <v>120</v>
      </c>
      <c r="B10" t="s">
        <v>119</v>
      </c>
      <c r="C10" t="s">
        <v>95</v>
      </c>
      <c r="D10" t="s">
        <v>96</v>
      </c>
      <c r="E10" t="s">
        <v>97</v>
      </c>
      <c r="F10" t="s">
        <v>98</v>
      </c>
      <c r="G10">
        <v>1</v>
      </c>
      <c r="H10">
        <v>0.95684254169464111</v>
      </c>
      <c r="I10">
        <v>1.0451040267944336</v>
      </c>
      <c r="J10">
        <v>29.230230331420898</v>
      </c>
      <c r="K10">
        <v>29.337760925292969</v>
      </c>
      <c r="L10">
        <v>9.4343788921833038E-2</v>
      </c>
      <c r="M10">
        <v>8.9359531402587891</v>
      </c>
      <c r="N10">
        <v>8.9238100051879883</v>
      </c>
      <c r="O10">
        <v>6.3646562397480011E-2</v>
      </c>
      <c r="P10" t="s">
        <v>99</v>
      </c>
      <c r="Q10" t="s">
        <v>99</v>
      </c>
      <c r="R10">
        <v>0</v>
      </c>
      <c r="S10" t="b">
        <v>1</v>
      </c>
      <c r="T10">
        <v>0.55776990932576798</v>
      </c>
      <c r="U10" t="b">
        <v>1</v>
      </c>
      <c r="V10">
        <v>3</v>
      </c>
      <c r="W10">
        <v>22</v>
      </c>
      <c r="X10">
        <v>1</v>
      </c>
      <c r="Y10" t="s">
        <v>99</v>
      </c>
    </row>
    <row r="11" spans="1:25" x14ac:dyDescent="0.25">
      <c r="A11" t="s">
        <v>121</v>
      </c>
      <c r="B11" t="s">
        <v>119</v>
      </c>
      <c r="C11" t="s">
        <v>95</v>
      </c>
      <c r="D11" t="s">
        <v>96</v>
      </c>
      <c r="E11" t="s">
        <v>97</v>
      </c>
      <c r="F11" t="s">
        <v>98</v>
      </c>
      <c r="G11">
        <v>1</v>
      </c>
      <c r="H11">
        <v>0.95684254169464111</v>
      </c>
      <c r="I11">
        <v>1.0451040267944336</v>
      </c>
      <c r="J11">
        <v>29.376405715942383</v>
      </c>
      <c r="K11">
        <v>29.337760925292969</v>
      </c>
      <c r="L11">
        <v>9.4343788921833038E-2</v>
      </c>
      <c r="M11">
        <v>8.9805107116699219</v>
      </c>
      <c r="N11">
        <v>8.9238100051879883</v>
      </c>
      <c r="O11">
        <v>6.3646562397480011E-2</v>
      </c>
      <c r="P11" t="s">
        <v>99</v>
      </c>
      <c r="Q11" t="s">
        <v>99</v>
      </c>
      <c r="R11">
        <v>0</v>
      </c>
      <c r="S11" t="b">
        <v>1</v>
      </c>
      <c r="T11">
        <v>0.55776990932576798</v>
      </c>
      <c r="U11" t="b">
        <v>1</v>
      </c>
      <c r="V11">
        <v>3</v>
      </c>
      <c r="W11">
        <v>22</v>
      </c>
      <c r="X11">
        <v>1</v>
      </c>
      <c r="Y11" t="s">
        <v>99</v>
      </c>
    </row>
    <row r="12" spans="1:25" x14ac:dyDescent="0.25">
      <c r="A12" t="s">
        <v>122</v>
      </c>
      <c r="B12" t="s">
        <v>123</v>
      </c>
      <c r="C12" t="s">
        <v>95</v>
      </c>
      <c r="D12" t="s">
        <v>96</v>
      </c>
      <c r="E12" t="s">
        <v>97</v>
      </c>
      <c r="F12" t="s">
        <v>98</v>
      </c>
      <c r="G12">
        <v>7.6054172515869141</v>
      </c>
      <c r="H12">
        <v>7.5338883399963379</v>
      </c>
      <c r="I12">
        <v>7.6776251792907715</v>
      </c>
      <c r="J12">
        <v>26.547983169555664</v>
      </c>
      <c r="K12">
        <v>26.532081604003906</v>
      </c>
      <c r="L12">
        <v>1.5677724033594131E-2</v>
      </c>
      <c r="M12">
        <v>6.0097255706787109</v>
      </c>
      <c r="N12">
        <v>5.9967827796936035</v>
      </c>
      <c r="O12">
        <v>1.363275945186615E-2</v>
      </c>
      <c r="P12" t="s">
        <v>99</v>
      </c>
      <c r="Q12" t="s">
        <v>99</v>
      </c>
      <c r="R12">
        <v>-2.9270274639129639</v>
      </c>
      <c r="S12" t="b">
        <v>1</v>
      </c>
      <c r="T12">
        <v>0.55776990932576798</v>
      </c>
      <c r="U12" t="b">
        <v>1</v>
      </c>
      <c r="V12">
        <v>3</v>
      </c>
      <c r="W12">
        <v>19</v>
      </c>
      <c r="X12">
        <v>1</v>
      </c>
      <c r="Y12" t="s">
        <v>99</v>
      </c>
    </row>
    <row r="13" spans="1:25" x14ac:dyDescent="0.25">
      <c r="A13" t="s">
        <v>124</v>
      </c>
      <c r="B13" t="s">
        <v>123</v>
      </c>
      <c r="C13" t="s">
        <v>95</v>
      </c>
      <c r="D13" t="s">
        <v>96</v>
      </c>
      <c r="E13" t="s">
        <v>97</v>
      </c>
      <c r="F13" t="s">
        <v>98</v>
      </c>
      <c r="G13">
        <v>7.6054172515869141</v>
      </c>
      <c r="H13">
        <v>7.5338883399963379</v>
      </c>
      <c r="I13">
        <v>7.6776251792907715</v>
      </c>
      <c r="J13">
        <v>26.516637802124023</v>
      </c>
      <c r="K13">
        <v>26.532081604003906</v>
      </c>
      <c r="L13">
        <v>1.5677724033594131E-2</v>
      </c>
      <c r="M13">
        <v>5.9825515747070313</v>
      </c>
      <c r="N13">
        <v>5.9967827796936035</v>
      </c>
      <c r="O13">
        <v>1.363275945186615E-2</v>
      </c>
      <c r="P13" t="s">
        <v>99</v>
      </c>
      <c r="Q13" t="s">
        <v>99</v>
      </c>
      <c r="R13">
        <v>-2.9270274639129639</v>
      </c>
      <c r="S13" t="b">
        <v>1</v>
      </c>
      <c r="T13">
        <v>0.55776990932576798</v>
      </c>
      <c r="U13" t="b">
        <v>1</v>
      </c>
      <c r="V13">
        <v>3</v>
      </c>
      <c r="W13">
        <v>20</v>
      </c>
      <c r="X13">
        <v>1</v>
      </c>
      <c r="Y13" t="s">
        <v>99</v>
      </c>
    </row>
    <row r="14" spans="1:25" x14ac:dyDescent="0.25">
      <c r="A14" t="s">
        <v>125</v>
      </c>
      <c r="B14" t="s">
        <v>123</v>
      </c>
      <c r="C14" t="s">
        <v>95</v>
      </c>
      <c r="D14" t="s">
        <v>96</v>
      </c>
      <c r="E14" t="s">
        <v>97</v>
      </c>
      <c r="F14" t="s">
        <v>98</v>
      </c>
      <c r="G14">
        <v>7.6054172515869141</v>
      </c>
      <c r="H14">
        <v>7.5338883399963379</v>
      </c>
      <c r="I14">
        <v>7.6776251792907715</v>
      </c>
      <c r="J14">
        <v>26.531621932983398</v>
      </c>
      <c r="K14">
        <v>26.532081604003906</v>
      </c>
      <c r="L14">
        <v>1.5677724033594131E-2</v>
      </c>
      <c r="M14">
        <v>5.9980716705322266</v>
      </c>
      <c r="N14">
        <v>5.9967827796936035</v>
      </c>
      <c r="O14">
        <v>1.363275945186615E-2</v>
      </c>
      <c r="P14" t="s">
        <v>99</v>
      </c>
      <c r="Q14" t="s">
        <v>99</v>
      </c>
      <c r="R14">
        <v>-2.9270274639129639</v>
      </c>
      <c r="S14" t="b">
        <v>1</v>
      </c>
      <c r="T14">
        <v>0.55776990932576798</v>
      </c>
      <c r="U14" t="b">
        <v>1</v>
      </c>
      <c r="V14">
        <v>3</v>
      </c>
      <c r="W14">
        <v>20</v>
      </c>
      <c r="X14">
        <v>1</v>
      </c>
      <c r="Y14" t="s">
        <v>99</v>
      </c>
    </row>
    <row r="15" spans="1:25" x14ac:dyDescent="0.25">
      <c r="A15" t="s">
        <v>126</v>
      </c>
      <c r="B15" t="s">
        <v>127</v>
      </c>
      <c r="C15" t="s">
        <v>95</v>
      </c>
      <c r="D15" t="s">
        <v>96</v>
      </c>
      <c r="E15" t="s">
        <v>97</v>
      </c>
      <c r="F15" t="s">
        <v>98</v>
      </c>
      <c r="G15">
        <v>6.8795413970947266</v>
      </c>
      <c r="H15">
        <v>6.5853915214538574</v>
      </c>
      <c r="I15">
        <v>7.1868300437927246</v>
      </c>
      <c r="J15">
        <v>26.790859222412109</v>
      </c>
      <c r="K15">
        <v>26.746561050415039</v>
      </c>
      <c r="L15">
        <v>4.1685864329338074E-2</v>
      </c>
      <c r="M15">
        <v>6.2140960693359375</v>
      </c>
      <c r="N15">
        <v>6.1414980888366699</v>
      </c>
      <c r="O15">
        <v>6.3043214380741119E-2</v>
      </c>
      <c r="P15" t="s">
        <v>99</v>
      </c>
      <c r="Q15" t="s">
        <v>99</v>
      </c>
      <c r="R15">
        <v>-2.7823123931884766</v>
      </c>
      <c r="S15" t="b">
        <v>1</v>
      </c>
      <c r="T15">
        <v>0.55776990932576798</v>
      </c>
      <c r="U15" t="b">
        <v>1</v>
      </c>
      <c r="V15">
        <v>3</v>
      </c>
      <c r="W15">
        <v>21</v>
      </c>
      <c r="X15">
        <v>1</v>
      </c>
      <c r="Y15" t="s">
        <v>99</v>
      </c>
    </row>
    <row r="16" spans="1:25" x14ac:dyDescent="0.25">
      <c r="A16" t="s">
        <v>128</v>
      </c>
      <c r="B16" t="s">
        <v>127</v>
      </c>
      <c r="C16" t="s">
        <v>95</v>
      </c>
      <c r="D16" t="s">
        <v>96</v>
      </c>
      <c r="E16" t="s">
        <v>97</v>
      </c>
      <c r="F16" t="s">
        <v>98</v>
      </c>
      <c r="G16">
        <v>6.8795413970947266</v>
      </c>
      <c r="H16">
        <v>6.5853915214538574</v>
      </c>
      <c r="I16">
        <v>7.1868300437927246</v>
      </c>
      <c r="J16">
        <v>26.708103179931641</v>
      </c>
      <c r="K16">
        <v>26.746561050415039</v>
      </c>
      <c r="L16">
        <v>4.1685864329338074E-2</v>
      </c>
      <c r="M16">
        <v>6.1005535125732422</v>
      </c>
      <c r="N16">
        <v>6.1414980888366699</v>
      </c>
      <c r="O16">
        <v>6.3043214380741119E-2</v>
      </c>
      <c r="P16" t="s">
        <v>99</v>
      </c>
      <c r="Q16" t="s">
        <v>99</v>
      </c>
      <c r="R16">
        <v>-2.7823123931884766</v>
      </c>
      <c r="S16" t="b">
        <v>1</v>
      </c>
      <c r="T16">
        <v>0.55776990932576798</v>
      </c>
      <c r="U16" t="b">
        <v>1</v>
      </c>
      <c r="V16">
        <v>3</v>
      </c>
      <c r="W16">
        <v>20</v>
      </c>
      <c r="X16">
        <v>1</v>
      </c>
      <c r="Y16" t="s">
        <v>99</v>
      </c>
    </row>
    <row r="17" spans="1:25" x14ac:dyDescent="0.25">
      <c r="A17" t="s">
        <v>129</v>
      </c>
      <c r="B17" t="s">
        <v>127</v>
      </c>
      <c r="C17" t="s">
        <v>95</v>
      </c>
      <c r="D17" t="s">
        <v>96</v>
      </c>
      <c r="E17" t="s">
        <v>97</v>
      </c>
      <c r="F17" t="s">
        <v>98</v>
      </c>
      <c r="G17">
        <v>6.8795413970947266</v>
      </c>
      <c r="H17">
        <v>6.5853915214538574</v>
      </c>
      <c r="I17">
        <v>7.1868300437927246</v>
      </c>
      <c r="J17">
        <v>26.74072265625</v>
      </c>
      <c r="K17">
        <v>26.746561050415039</v>
      </c>
      <c r="L17">
        <v>4.1685864329338074E-2</v>
      </c>
      <c r="M17">
        <v>6.1098442077636719</v>
      </c>
      <c r="N17">
        <v>6.1414980888366699</v>
      </c>
      <c r="O17">
        <v>6.3043214380741119E-2</v>
      </c>
      <c r="P17" t="s">
        <v>99</v>
      </c>
      <c r="Q17" t="s">
        <v>99</v>
      </c>
      <c r="R17">
        <v>-2.7823123931884766</v>
      </c>
      <c r="S17" t="b">
        <v>1</v>
      </c>
      <c r="T17">
        <v>0.55776990932576798</v>
      </c>
      <c r="U17" t="b">
        <v>1</v>
      </c>
      <c r="V17">
        <v>3</v>
      </c>
      <c r="W17">
        <v>20</v>
      </c>
      <c r="X17">
        <v>1</v>
      </c>
      <c r="Y17" t="s">
        <v>99</v>
      </c>
    </row>
    <row r="18" spans="1:25" x14ac:dyDescent="0.25">
      <c r="A18" t="s">
        <v>118</v>
      </c>
      <c r="B18" t="s">
        <v>119</v>
      </c>
      <c r="C18" t="s">
        <v>110</v>
      </c>
      <c r="D18" t="s">
        <v>96</v>
      </c>
      <c r="E18" t="s">
        <v>111</v>
      </c>
      <c r="F18" t="s">
        <v>98</v>
      </c>
      <c r="G18" t="s">
        <v>99</v>
      </c>
      <c r="H18" t="s">
        <v>99</v>
      </c>
      <c r="I18" t="s">
        <v>99</v>
      </c>
      <c r="J18">
        <v>20.551679611206055</v>
      </c>
      <c r="K18">
        <v>20.413949966430664</v>
      </c>
      <c r="L18">
        <v>0.12964761257171631</v>
      </c>
      <c r="M18" t="s">
        <v>99</v>
      </c>
      <c r="N18" t="s">
        <v>99</v>
      </c>
      <c r="O18" t="s">
        <v>99</v>
      </c>
      <c r="P18" t="s">
        <v>99</v>
      </c>
      <c r="Q18" t="s">
        <v>99</v>
      </c>
      <c r="R18" t="s">
        <v>99</v>
      </c>
      <c r="S18" t="b">
        <v>1</v>
      </c>
      <c r="T18">
        <v>0.20266946675358238</v>
      </c>
      <c r="U18" t="b">
        <v>1</v>
      </c>
      <c r="V18">
        <v>3</v>
      </c>
      <c r="W18">
        <v>15</v>
      </c>
      <c r="X18">
        <v>1</v>
      </c>
      <c r="Y18" t="s">
        <v>99</v>
      </c>
    </row>
    <row r="19" spans="1:25" x14ac:dyDescent="0.25">
      <c r="A19" t="s">
        <v>120</v>
      </c>
      <c r="B19" t="s">
        <v>119</v>
      </c>
      <c r="C19" t="s">
        <v>110</v>
      </c>
      <c r="D19" t="s">
        <v>96</v>
      </c>
      <c r="E19" t="s">
        <v>111</v>
      </c>
      <c r="F19" t="s">
        <v>98</v>
      </c>
      <c r="G19" t="s">
        <v>99</v>
      </c>
      <c r="H19" t="s">
        <v>99</v>
      </c>
      <c r="I19" t="s">
        <v>99</v>
      </c>
      <c r="J19">
        <v>20.294277191162109</v>
      </c>
      <c r="K19">
        <v>20.413949966430664</v>
      </c>
      <c r="L19">
        <v>0.12964761257171631</v>
      </c>
      <c r="M19" t="s">
        <v>99</v>
      </c>
      <c r="N19" t="s">
        <v>99</v>
      </c>
      <c r="O19" t="s">
        <v>99</v>
      </c>
      <c r="P19" t="s">
        <v>99</v>
      </c>
      <c r="Q19" t="s">
        <v>99</v>
      </c>
      <c r="R19" t="s">
        <v>99</v>
      </c>
      <c r="S19" t="b">
        <v>1</v>
      </c>
      <c r="T19">
        <v>0.20266946675358238</v>
      </c>
      <c r="U19" t="b">
        <v>1</v>
      </c>
      <c r="V19">
        <v>3</v>
      </c>
      <c r="W19">
        <v>14</v>
      </c>
      <c r="X19">
        <v>1</v>
      </c>
      <c r="Y19" t="s">
        <v>99</v>
      </c>
    </row>
    <row r="20" spans="1:25" x14ac:dyDescent="0.25">
      <c r="A20" t="s">
        <v>121</v>
      </c>
      <c r="B20" t="s">
        <v>119</v>
      </c>
      <c r="C20" t="s">
        <v>110</v>
      </c>
      <c r="D20" t="s">
        <v>96</v>
      </c>
      <c r="E20" t="s">
        <v>111</v>
      </c>
      <c r="F20" t="s">
        <v>98</v>
      </c>
      <c r="G20" t="s">
        <v>99</v>
      </c>
      <c r="H20" t="s">
        <v>99</v>
      </c>
      <c r="I20" t="s">
        <v>99</v>
      </c>
      <c r="J20">
        <v>20.395895004272461</v>
      </c>
      <c r="K20">
        <v>20.413949966430664</v>
      </c>
      <c r="L20">
        <v>0.12964761257171631</v>
      </c>
      <c r="M20" t="s">
        <v>99</v>
      </c>
      <c r="N20" t="s">
        <v>99</v>
      </c>
      <c r="O20" t="s">
        <v>99</v>
      </c>
      <c r="P20" t="s">
        <v>99</v>
      </c>
      <c r="Q20" t="s">
        <v>99</v>
      </c>
      <c r="R20" t="s">
        <v>99</v>
      </c>
      <c r="S20" t="b">
        <v>1</v>
      </c>
      <c r="T20">
        <v>0.20266946675358238</v>
      </c>
      <c r="U20" t="b">
        <v>1</v>
      </c>
      <c r="V20">
        <v>3</v>
      </c>
      <c r="W20">
        <v>14</v>
      </c>
      <c r="X20">
        <v>1</v>
      </c>
      <c r="Y20" t="s">
        <v>99</v>
      </c>
    </row>
    <row r="21" spans="1:25" x14ac:dyDescent="0.25">
      <c r="A21" t="s">
        <v>122</v>
      </c>
      <c r="B21" t="s">
        <v>123</v>
      </c>
      <c r="C21" t="s">
        <v>110</v>
      </c>
      <c r="D21" t="s">
        <v>96</v>
      </c>
      <c r="E21" t="s">
        <v>111</v>
      </c>
      <c r="F21" t="s">
        <v>98</v>
      </c>
      <c r="G21" t="s">
        <v>99</v>
      </c>
      <c r="H21" t="s">
        <v>99</v>
      </c>
      <c r="I21" t="s">
        <v>99</v>
      </c>
      <c r="J21">
        <v>20.538257598876953</v>
      </c>
      <c r="K21">
        <v>20.535297393798828</v>
      </c>
      <c r="L21">
        <v>2.5770335923880339E-3</v>
      </c>
      <c r="M21" t="s">
        <v>99</v>
      </c>
      <c r="N21" t="s">
        <v>99</v>
      </c>
      <c r="O21" t="s">
        <v>99</v>
      </c>
      <c r="P21" t="s">
        <v>99</v>
      </c>
      <c r="Q21" t="s">
        <v>99</v>
      </c>
      <c r="R21" t="s">
        <v>99</v>
      </c>
      <c r="S21" t="b">
        <v>1</v>
      </c>
      <c r="T21">
        <v>0.20266946675358238</v>
      </c>
      <c r="U21" t="b">
        <v>1</v>
      </c>
      <c r="V21">
        <v>3</v>
      </c>
      <c r="W21">
        <v>15</v>
      </c>
      <c r="X21">
        <v>1</v>
      </c>
      <c r="Y21" t="s">
        <v>99</v>
      </c>
    </row>
    <row r="22" spans="1:25" x14ac:dyDescent="0.25">
      <c r="A22" t="s">
        <v>124</v>
      </c>
      <c r="B22" t="s">
        <v>123</v>
      </c>
      <c r="C22" t="s">
        <v>110</v>
      </c>
      <c r="D22" t="s">
        <v>96</v>
      </c>
      <c r="E22" t="s">
        <v>111</v>
      </c>
      <c r="F22" t="s">
        <v>98</v>
      </c>
      <c r="G22" t="s">
        <v>99</v>
      </c>
      <c r="H22" t="s">
        <v>99</v>
      </c>
      <c r="I22" t="s">
        <v>99</v>
      </c>
      <c r="J22">
        <v>20.534086227416992</v>
      </c>
      <c r="K22">
        <v>20.535297393798828</v>
      </c>
      <c r="L22">
        <v>2.5770335923880339E-3</v>
      </c>
      <c r="M22" t="s">
        <v>99</v>
      </c>
      <c r="N22" t="s">
        <v>99</v>
      </c>
      <c r="O22" t="s">
        <v>99</v>
      </c>
      <c r="P22" t="s">
        <v>99</v>
      </c>
      <c r="Q22" t="s">
        <v>99</v>
      </c>
      <c r="R22" t="s">
        <v>99</v>
      </c>
      <c r="S22" t="b">
        <v>1</v>
      </c>
      <c r="T22">
        <v>0.20266946675358238</v>
      </c>
      <c r="U22" t="b">
        <v>1</v>
      </c>
      <c r="V22">
        <v>3</v>
      </c>
      <c r="W22">
        <v>15</v>
      </c>
      <c r="X22">
        <v>1</v>
      </c>
      <c r="Y22" t="s">
        <v>99</v>
      </c>
    </row>
    <row r="23" spans="1:25" x14ac:dyDescent="0.25">
      <c r="A23" t="s">
        <v>125</v>
      </c>
      <c r="B23" t="s">
        <v>123</v>
      </c>
      <c r="C23" t="s">
        <v>110</v>
      </c>
      <c r="D23" t="s">
        <v>96</v>
      </c>
      <c r="E23" t="s">
        <v>111</v>
      </c>
      <c r="F23" t="s">
        <v>98</v>
      </c>
      <c r="G23" t="s">
        <v>99</v>
      </c>
      <c r="H23" t="s">
        <v>99</v>
      </c>
      <c r="I23" t="s">
        <v>99</v>
      </c>
      <c r="J23">
        <v>20.533550262451172</v>
      </c>
      <c r="K23">
        <v>20.535297393798828</v>
      </c>
      <c r="L23">
        <v>2.5770335923880339E-3</v>
      </c>
      <c r="M23" t="s">
        <v>99</v>
      </c>
      <c r="N23" t="s">
        <v>99</v>
      </c>
      <c r="O23" t="s">
        <v>99</v>
      </c>
      <c r="P23" t="s">
        <v>99</v>
      </c>
      <c r="Q23" t="s">
        <v>99</v>
      </c>
      <c r="R23" t="s">
        <v>99</v>
      </c>
      <c r="S23" t="b">
        <v>1</v>
      </c>
      <c r="T23">
        <v>0.20266946675358238</v>
      </c>
      <c r="U23" t="b">
        <v>1</v>
      </c>
      <c r="V23">
        <v>3</v>
      </c>
      <c r="W23">
        <v>15</v>
      </c>
      <c r="X23">
        <v>1</v>
      </c>
      <c r="Y23" t="s">
        <v>99</v>
      </c>
    </row>
    <row r="24" spans="1:25" x14ac:dyDescent="0.25">
      <c r="A24" t="s">
        <v>126</v>
      </c>
      <c r="B24" t="s">
        <v>127</v>
      </c>
      <c r="C24" t="s">
        <v>110</v>
      </c>
      <c r="D24" t="s">
        <v>96</v>
      </c>
      <c r="E24" t="s">
        <v>111</v>
      </c>
      <c r="F24" t="s">
        <v>98</v>
      </c>
      <c r="G24" t="s">
        <v>99</v>
      </c>
      <c r="H24" t="s">
        <v>99</v>
      </c>
      <c r="I24" t="s">
        <v>99</v>
      </c>
      <c r="J24">
        <v>20.576763153076172</v>
      </c>
      <c r="K24">
        <v>20.605062484741211</v>
      </c>
      <c r="L24">
        <v>2.7143159881234169E-2</v>
      </c>
      <c r="M24" t="s">
        <v>99</v>
      </c>
      <c r="N24" t="s">
        <v>99</v>
      </c>
      <c r="O24" t="s">
        <v>99</v>
      </c>
      <c r="P24" t="s">
        <v>99</v>
      </c>
      <c r="Q24" t="s">
        <v>99</v>
      </c>
      <c r="R24" t="s">
        <v>99</v>
      </c>
      <c r="S24" t="b">
        <v>1</v>
      </c>
      <c r="T24">
        <v>0.20266946675358238</v>
      </c>
      <c r="U24" t="b">
        <v>1</v>
      </c>
      <c r="V24">
        <v>3</v>
      </c>
      <c r="W24">
        <v>15</v>
      </c>
      <c r="X24">
        <v>1</v>
      </c>
      <c r="Y24" t="s">
        <v>99</v>
      </c>
    </row>
    <row r="25" spans="1:25" x14ac:dyDescent="0.25">
      <c r="A25" t="s">
        <v>128</v>
      </c>
      <c r="B25" t="s">
        <v>127</v>
      </c>
      <c r="C25" t="s">
        <v>110</v>
      </c>
      <c r="D25" t="s">
        <v>96</v>
      </c>
      <c r="E25" t="s">
        <v>111</v>
      </c>
      <c r="F25" t="s">
        <v>98</v>
      </c>
      <c r="G25" t="s">
        <v>99</v>
      </c>
      <c r="H25" t="s">
        <v>99</v>
      </c>
      <c r="I25" t="s">
        <v>99</v>
      </c>
      <c r="J25">
        <v>20.607549667358398</v>
      </c>
      <c r="K25">
        <v>20.605062484741211</v>
      </c>
      <c r="L25">
        <v>2.7143159881234169E-2</v>
      </c>
      <c r="M25" t="s">
        <v>99</v>
      </c>
      <c r="N25" t="s">
        <v>99</v>
      </c>
      <c r="O25" t="s">
        <v>99</v>
      </c>
      <c r="P25" t="s">
        <v>99</v>
      </c>
      <c r="Q25" t="s">
        <v>99</v>
      </c>
      <c r="R25" t="s">
        <v>99</v>
      </c>
      <c r="S25" t="b">
        <v>1</v>
      </c>
      <c r="T25">
        <v>0.20266946675358238</v>
      </c>
      <c r="U25" t="b">
        <v>1</v>
      </c>
      <c r="V25">
        <v>3</v>
      </c>
      <c r="W25">
        <v>15</v>
      </c>
      <c r="X25">
        <v>1</v>
      </c>
      <c r="Y25" t="s">
        <v>99</v>
      </c>
    </row>
    <row r="26" spans="1:25" x14ac:dyDescent="0.25">
      <c r="A26" t="s">
        <v>129</v>
      </c>
      <c r="B26" t="s">
        <v>127</v>
      </c>
      <c r="C26" t="s">
        <v>110</v>
      </c>
      <c r="D26" t="s">
        <v>96</v>
      </c>
      <c r="E26" t="s">
        <v>111</v>
      </c>
      <c r="F26" t="s">
        <v>98</v>
      </c>
      <c r="G26" t="s">
        <v>99</v>
      </c>
      <c r="H26" t="s">
        <v>99</v>
      </c>
      <c r="I26" t="s">
        <v>99</v>
      </c>
      <c r="J26">
        <v>20.630878448486328</v>
      </c>
      <c r="K26">
        <v>20.605062484741211</v>
      </c>
      <c r="L26">
        <v>2.7143159881234169E-2</v>
      </c>
      <c r="M26" t="s">
        <v>99</v>
      </c>
      <c r="N26" t="s">
        <v>99</v>
      </c>
      <c r="O26" t="s">
        <v>99</v>
      </c>
      <c r="P26" t="s">
        <v>99</v>
      </c>
      <c r="Q26" t="s">
        <v>99</v>
      </c>
      <c r="R26" t="s">
        <v>99</v>
      </c>
      <c r="S26" t="b">
        <v>1</v>
      </c>
      <c r="T26">
        <v>0.20266946675358238</v>
      </c>
      <c r="U26" t="b">
        <v>1</v>
      </c>
      <c r="V26">
        <v>3</v>
      </c>
      <c r="W26">
        <v>15</v>
      </c>
      <c r="X26">
        <v>1</v>
      </c>
      <c r="Y26" t="s">
        <v>99</v>
      </c>
    </row>
    <row r="28" spans="1:25" x14ac:dyDescent="0.25">
      <c r="A28" t="s">
        <v>112</v>
      </c>
      <c r="B28" t="s">
        <v>113</v>
      </c>
    </row>
    <row r="29" spans="1:25" x14ac:dyDescent="0.25">
      <c r="A29" t="s">
        <v>114</v>
      </c>
      <c r="B29" t="s">
        <v>110</v>
      </c>
    </row>
    <row r="30" spans="1:25" x14ac:dyDescent="0.25">
      <c r="A30" t="s">
        <v>115</v>
      </c>
      <c r="B30" t="s">
        <v>116</v>
      </c>
    </row>
    <row r="31" spans="1:25" x14ac:dyDescent="0.25">
      <c r="A31" t="s">
        <v>117</v>
      </c>
      <c r="B3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workbookViewId="0">
      <selection activeCell="I20" sqref="I20"/>
    </sheetView>
  </sheetViews>
  <sheetFormatPr defaultRowHeight="15" x14ac:dyDescent="0.25"/>
  <sheetData>
    <row r="1" spans="1:25" x14ac:dyDescent="0.25">
      <c r="A1" t="s">
        <v>56</v>
      </c>
      <c r="B1" t="s">
        <v>57</v>
      </c>
    </row>
    <row r="2" spans="1:25" x14ac:dyDescent="0.25">
      <c r="A2" t="s">
        <v>58</v>
      </c>
      <c r="B2" t="s">
        <v>59</v>
      </c>
    </row>
    <row r="3" spans="1:25" x14ac:dyDescent="0.25">
      <c r="A3" t="s">
        <v>60</v>
      </c>
      <c r="B3" t="s">
        <v>61</v>
      </c>
    </row>
    <row r="4" spans="1:25" x14ac:dyDescent="0.25">
      <c r="A4" t="s">
        <v>62</v>
      </c>
      <c r="B4" t="s">
        <v>63</v>
      </c>
    </row>
    <row r="5" spans="1:25" x14ac:dyDescent="0.25">
      <c r="A5" t="s">
        <v>64</v>
      </c>
      <c r="B5" t="s">
        <v>65</v>
      </c>
    </row>
    <row r="6" spans="1:25" x14ac:dyDescent="0.25">
      <c r="A6" t="s">
        <v>66</v>
      </c>
      <c r="B6" t="s">
        <v>67</v>
      </c>
    </row>
    <row r="8" spans="1:25" x14ac:dyDescent="0.25">
      <c r="A8" t="s">
        <v>68</v>
      </c>
      <c r="B8" t="s">
        <v>69</v>
      </c>
      <c r="C8" t="s">
        <v>70</v>
      </c>
      <c r="D8" t="s">
        <v>71</v>
      </c>
      <c r="E8" t="s">
        <v>72</v>
      </c>
      <c r="F8" t="s">
        <v>73</v>
      </c>
      <c r="G8" t="s">
        <v>74</v>
      </c>
      <c r="H8" t="s">
        <v>75</v>
      </c>
      <c r="I8" t="s">
        <v>76</v>
      </c>
      <c r="J8" t="s">
        <v>77</v>
      </c>
      <c r="K8" t="s">
        <v>78</v>
      </c>
      <c r="L8" t="s">
        <v>79</v>
      </c>
      <c r="M8" t="s">
        <v>80</v>
      </c>
      <c r="N8" t="s">
        <v>81</v>
      </c>
      <c r="O8" t="s">
        <v>82</v>
      </c>
      <c r="P8" t="s">
        <v>83</v>
      </c>
      <c r="Q8" t="s">
        <v>84</v>
      </c>
      <c r="R8" t="s">
        <v>85</v>
      </c>
      <c r="S8" t="s">
        <v>86</v>
      </c>
      <c r="T8" t="s">
        <v>87</v>
      </c>
      <c r="U8" t="s">
        <v>88</v>
      </c>
      <c r="V8" t="s">
        <v>89</v>
      </c>
      <c r="W8" t="s">
        <v>90</v>
      </c>
      <c r="X8" t="s">
        <v>91</v>
      </c>
      <c r="Y8" t="s">
        <v>92</v>
      </c>
    </row>
    <row r="9" spans="1:25" x14ac:dyDescent="0.25">
      <c r="A9" t="s">
        <v>130</v>
      </c>
      <c r="B9" t="s">
        <v>131</v>
      </c>
      <c r="C9" t="s">
        <v>95</v>
      </c>
      <c r="D9" t="s">
        <v>96</v>
      </c>
      <c r="E9" t="s">
        <v>97</v>
      </c>
      <c r="F9" t="s">
        <v>98</v>
      </c>
      <c r="G9">
        <v>1</v>
      </c>
      <c r="H9">
        <v>0.97452163696289063</v>
      </c>
      <c r="I9">
        <v>1.0261445045471191</v>
      </c>
      <c r="J9">
        <v>28.945301055908203</v>
      </c>
      <c r="K9">
        <v>28.954523086547852</v>
      </c>
      <c r="L9">
        <v>1.0219911113381386E-2</v>
      </c>
      <c r="M9">
        <v>7.6555595397949219</v>
      </c>
      <c r="N9">
        <v>7.6131329536437988</v>
      </c>
      <c r="O9">
        <v>3.7233900278806686E-2</v>
      </c>
      <c r="P9" t="s">
        <v>99</v>
      </c>
      <c r="Q9" t="s">
        <v>99</v>
      </c>
      <c r="R9">
        <v>0</v>
      </c>
      <c r="S9" t="b">
        <v>1</v>
      </c>
      <c r="T9">
        <v>0.55776990932576798</v>
      </c>
      <c r="U9" t="b">
        <v>1</v>
      </c>
      <c r="V9">
        <v>3</v>
      </c>
      <c r="W9">
        <v>22</v>
      </c>
      <c r="X9">
        <v>1</v>
      </c>
      <c r="Y9" t="s">
        <v>99</v>
      </c>
    </row>
    <row r="10" spans="1:25" x14ac:dyDescent="0.25">
      <c r="A10" t="s">
        <v>132</v>
      </c>
      <c r="B10" t="s">
        <v>131</v>
      </c>
      <c r="C10" t="s">
        <v>95</v>
      </c>
      <c r="D10" t="s">
        <v>96</v>
      </c>
      <c r="E10" t="s">
        <v>97</v>
      </c>
      <c r="F10" t="s">
        <v>98</v>
      </c>
      <c r="G10">
        <v>1</v>
      </c>
      <c r="H10">
        <v>0.97452163696289063</v>
      </c>
      <c r="I10">
        <v>1.0261445045471191</v>
      </c>
      <c r="J10">
        <v>28.952760696411133</v>
      </c>
      <c r="K10">
        <v>28.954523086547852</v>
      </c>
      <c r="L10">
        <v>1.0219911113381386E-2</v>
      </c>
      <c r="M10">
        <v>7.5858898162841797</v>
      </c>
      <c r="N10">
        <v>7.6131329536437988</v>
      </c>
      <c r="O10">
        <v>3.7233900278806686E-2</v>
      </c>
      <c r="P10" t="s">
        <v>99</v>
      </c>
      <c r="Q10" t="s">
        <v>99</v>
      </c>
      <c r="R10">
        <v>0</v>
      </c>
      <c r="S10" t="b">
        <v>1</v>
      </c>
      <c r="T10">
        <v>0.55776990932576798</v>
      </c>
      <c r="U10" t="b">
        <v>1</v>
      </c>
      <c r="V10">
        <v>3</v>
      </c>
      <c r="W10">
        <v>22</v>
      </c>
      <c r="X10">
        <v>1</v>
      </c>
      <c r="Y10" t="s">
        <v>99</v>
      </c>
    </row>
    <row r="11" spans="1:25" x14ac:dyDescent="0.25">
      <c r="A11" t="s">
        <v>133</v>
      </c>
      <c r="B11" t="s">
        <v>131</v>
      </c>
      <c r="C11" t="s">
        <v>95</v>
      </c>
      <c r="D11" t="s">
        <v>96</v>
      </c>
      <c r="E11" t="s">
        <v>97</v>
      </c>
      <c r="F11" t="s">
        <v>98</v>
      </c>
      <c r="G11">
        <v>1</v>
      </c>
      <c r="H11">
        <v>0.97452163696289063</v>
      </c>
      <c r="I11">
        <v>1.0261445045471191</v>
      </c>
      <c r="J11">
        <v>28.965511322021484</v>
      </c>
      <c r="K11">
        <v>28.954523086547852</v>
      </c>
      <c r="L11">
        <v>1.0219911113381386E-2</v>
      </c>
      <c r="M11">
        <v>7.5979499816894531</v>
      </c>
      <c r="N11">
        <v>7.6131329536437988</v>
      </c>
      <c r="O11">
        <v>3.7233900278806686E-2</v>
      </c>
      <c r="P11" t="s">
        <v>99</v>
      </c>
      <c r="Q11" t="s">
        <v>99</v>
      </c>
      <c r="R11">
        <v>0</v>
      </c>
      <c r="S11" t="b">
        <v>1</v>
      </c>
      <c r="T11">
        <v>0.55776990932576798</v>
      </c>
      <c r="U11" t="b">
        <v>1</v>
      </c>
      <c r="V11">
        <v>3</v>
      </c>
      <c r="W11">
        <v>22</v>
      </c>
      <c r="X11">
        <v>1</v>
      </c>
      <c r="Y11" t="s">
        <v>99</v>
      </c>
    </row>
    <row r="12" spans="1:25" x14ac:dyDescent="0.25">
      <c r="A12" t="s">
        <v>134</v>
      </c>
      <c r="B12" t="s">
        <v>135</v>
      </c>
      <c r="C12" t="s">
        <v>95</v>
      </c>
      <c r="D12" t="s">
        <v>96</v>
      </c>
      <c r="E12" t="s">
        <v>97</v>
      </c>
      <c r="F12" t="s">
        <v>98</v>
      </c>
      <c r="G12">
        <v>4.451991081237793</v>
      </c>
      <c r="H12">
        <v>4.3650064468383789</v>
      </c>
      <c r="I12">
        <v>4.5407094955444336</v>
      </c>
      <c r="J12">
        <v>27.020627975463867</v>
      </c>
      <c r="K12">
        <v>27.020599365234375</v>
      </c>
      <c r="L12">
        <v>7.3843454010784626E-3</v>
      </c>
      <c r="M12">
        <v>5.4560928344726563</v>
      </c>
      <c r="N12">
        <v>5.4586825370788574</v>
      </c>
      <c r="O12">
        <v>2.8466960415244102E-2</v>
      </c>
      <c r="P12" t="s">
        <v>99</v>
      </c>
      <c r="Q12" t="s">
        <v>99</v>
      </c>
      <c r="R12">
        <v>-2.1544506549835205</v>
      </c>
      <c r="S12" t="b">
        <v>1</v>
      </c>
      <c r="T12">
        <v>0.55776990932576798</v>
      </c>
      <c r="U12" t="b">
        <v>1</v>
      </c>
      <c r="V12">
        <v>3</v>
      </c>
      <c r="W12">
        <v>20</v>
      </c>
      <c r="X12">
        <v>1</v>
      </c>
      <c r="Y12" t="s">
        <v>99</v>
      </c>
    </row>
    <row r="13" spans="1:25" x14ac:dyDescent="0.25">
      <c r="A13" t="s">
        <v>136</v>
      </c>
      <c r="B13" t="s">
        <v>135</v>
      </c>
      <c r="C13" t="s">
        <v>95</v>
      </c>
      <c r="D13" t="s">
        <v>96</v>
      </c>
      <c r="E13" t="s">
        <v>97</v>
      </c>
      <c r="F13" t="s">
        <v>98</v>
      </c>
      <c r="G13">
        <v>4.451991081237793</v>
      </c>
      <c r="H13">
        <v>4.3650064468383789</v>
      </c>
      <c r="I13">
        <v>4.5407094955444336</v>
      </c>
      <c r="J13">
        <v>27.02796745300293</v>
      </c>
      <c r="K13">
        <v>27.020599365234375</v>
      </c>
      <c r="L13">
        <v>7.3843454010784626E-3</v>
      </c>
      <c r="M13">
        <v>5.4883556365966797</v>
      </c>
      <c r="N13">
        <v>5.4586825370788574</v>
      </c>
      <c r="O13">
        <v>2.8466960415244102E-2</v>
      </c>
      <c r="P13" t="s">
        <v>99</v>
      </c>
      <c r="Q13" t="s">
        <v>99</v>
      </c>
      <c r="R13">
        <v>-2.1544506549835205</v>
      </c>
      <c r="S13" t="b">
        <v>1</v>
      </c>
      <c r="T13">
        <v>0.55776990932576798</v>
      </c>
      <c r="U13" t="b">
        <v>1</v>
      </c>
      <c r="V13">
        <v>3</v>
      </c>
      <c r="W13">
        <v>21</v>
      </c>
      <c r="X13">
        <v>1</v>
      </c>
      <c r="Y13" t="s">
        <v>99</v>
      </c>
    </row>
    <row r="14" spans="1:25" x14ac:dyDescent="0.25">
      <c r="A14" t="s">
        <v>137</v>
      </c>
      <c r="B14" t="s">
        <v>135</v>
      </c>
      <c r="C14" t="s">
        <v>95</v>
      </c>
      <c r="D14" t="s">
        <v>96</v>
      </c>
      <c r="E14" t="s">
        <v>97</v>
      </c>
      <c r="F14" t="s">
        <v>98</v>
      </c>
      <c r="G14">
        <v>4.451991081237793</v>
      </c>
      <c r="H14">
        <v>4.3650064468383789</v>
      </c>
      <c r="I14">
        <v>4.5407094955444336</v>
      </c>
      <c r="J14">
        <v>27.013198852539063</v>
      </c>
      <c r="K14">
        <v>27.020599365234375</v>
      </c>
      <c r="L14">
        <v>7.3843454010784626E-3</v>
      </c>
      <c r="M14">
        <v>5.4315986633300781</v>
      </c>
      <c r="N14">
        <v>5.4586825370788574</v>
      </c>
      <c r="O14">
        <v>2.8466960415244102E-2</v>
      </c>
      <c r="P14" t="s">
        <v>99</v>
      </c>
      <c r="Q14" t="s">
        <v>99</v>
      </c>
      <c r="R14">
        <v>-2.1544506549835205</v>
      </c>
      <c r="S14" t="b">
        <v>1</v>
      </c>
      <c r="T14">
        <v>0.55776990932576798</v>
      </c>
      <c r="U14" t="b">
        <v>1</v>
      </c>
      <c r="V14">
        <v>3</v>
      </c>
      <c r="W14">
        <v>20</v>
      </c>
      <c r="X14">
        <v>1</v>
      </c>
      <c r="Y14" t="s">
        <v>99</v>
      </c>
    </row>
    <row r="15" spans="1:25" x14ac:dyDescent="0.25">
      <c r="A15" t="s">
        <v>138</v>
      </c>
      <c r="B15" t="s">
        <v>139</v>
      </c>
      <c r="C15" t="s">
        <v>95</v>
      </c>
      <c r="D15" t="s">
        <v>96</v>
      </c>
      <c r="E15" t="s">
        <v>97</v>
      </c>
      <c r="F15" t="s">
        <v>98</v>
      </c>
      <c r="G15">
        <v>3.8724172115325928</v>
      </c>
      <c r="H15">
        <v>3.8228244781494141</v>
      </c>
      <c r="I15">
        <v>3.9226529598236084</v>
      </c>
      <c r="J15">
        <v>26.837812423706055</v>
      </c>
      <c r="K15">
        <v>26.900794982910156</v>
      </c>
      <c r="L15">
        <v>7.1726217865943909E-2</v>
      </c>
      <c r="M15">
        <v>5.638458251953125</v>
      </c>
      <c r="N15">
        <v>5.6598987579345703</v>
      </c>
      <c r="O15">
        <v>1.8595365807414055E-2</v>
      </c>
      <c r="P15" t="s">
        <v>99</v>
      </c>
      <c r="Q15" t="s">
        <v>99</v>
      </c>
      <c r="R15">
        <v>-1.9532343149185181</v>
      </c>
      <c r="S15" t="b">
        <v>1</v>
      </c>
      <c r="T15">
        <v>0.55776990932576798</v>
      </c>
      <c r="U15" t="b">
        <v>1</v>
      </c>
      <c r="V15">
        <v>3</v>
      </c>
      <c r="W15">
        <v>20</v>
      </c>
      <c r="X15">
        <v>1</v>
      </c>
      <c r="Y15" t="s">
        <v>99</v>
      </c>
    </row>
    <row r="16" spans="1:25" x14ac:dyDescent="0.25">
      <c r="A16" t="s">
        <v>140</v>
      </c>
      <c r="B16" t="s">
        <v>139</v>
      </c>
      <c r="C16" t="s">
        <v>95</v>
      </c>
      <c r="D16" t="s">
        <v>96</v>
      </c>
      <c r="E16" t="s">
        <v>97</v>
      </c>
      <c r="F16" t="s">
        <v>98</v>
      </c>
      <c r="G16">
        <v>3.8724172115325928</v>
      </c>
      <c r="H16">
        <v>3.8228244781494141</v>
      </c>
      <c r="I16">
        <v>3.9226529598236084</v>
      </c>
      <c r="J16">
        <v>26.885707855224609</v>
      </c>
      <c r="K16">
        <v>26.900794982910156</v>
      </c>
      <c r="L16">
        <v>7.1726217865943909E-2</v>
      </c>
      <c r="M16">
        <v>5.6696109771728516</v>
      </c>
      <c r="N16">
        <v>5.6598987579345703</v>
      </c>
      <c r="O16">
        <v>1.8595365807414055E-2</v>
      </c>
      <c r="P16" t="s">
        <v>99</v>
      </c>
      <c r="Q16" t="s">
        <v>99</v>
      </c>
      <c r="R16">
        <v>-1.9532343149185181</v>
      </c>
      <c r="S16" t="b">
        <v>1</v>
      </c>
      <c r="T16">
        <v>0.55776990932576798</v>
      </c>
      <c r="U16" t="b">
        <v>1</v>
      </c>
      <c r="V16">
        <v>3</v>
      </c>
      <c r="W16">
        <v>20</v>
      </c>
      <c r="X16">
        <v>1</v>
      </c>
      <c r="Y16" t="s">
        <v>99</v>
      </c>
    </row>
    <row r="17" spans="1:25" x14ac:dyDescent="0.25">
      <c r="A17" t="s">
        <v>141</v>
      </c>
      <c r="B17" t="s">
        <v>139</v>
      </c>
      <c r="C17" t="s">
        <v>95</v>
      </c>
      <c r="D17" t="s">
        <v>96</v>
      </c>
      <c r="E17" t="s">
        <v>97</v>
      </c>
      <c r="F17" t="s">
        <v>98</v>
      </c>
      <c r="G17">
        <v>3.8724172115325928</v>
      </c>
      <c r="H17">
        <v>3.8228244781494141</v>
      </c>
      <c r="I17">
        <v>3.9226529598236084</v>
      </c>
      <c r="J17">
        <v>26.978864669799805</v>
      </c>
      <c r="K17">
        <v>26.900794982910156</v>
      </c>
      <c r="L17">
        <v>7.1726217865943909E-2</v>
      </c>
      <c r="M17">
        <v>5.6716270446777344</v>
      </c>
      <c r="N17">
        <v>5.6598987579345703</v>
      </c>
      <c r="O17">
        <v>1.8595365807414055E-2</v>
      </c>
      <c r="P17" t="s">
        <v>99</v>
      </c>
      <c r="Q17" t="s">
        <v>99</v>
      </c>
      <c r="R17">
        <v>-1.9532343149185181</v>
      </c>
      <c r="S17" t="b">
        <v>1</v>
      </c>
      <c r="T17">
        <v>0.55776990932576798</v>
      </c>
      <c r="U17" t="b">
        <v>1</v>
      </c>
      <c r="V17">
        <v>3</v>
      </c>
      <c r="W17">
        <v>20</v>
      </c>
      <c r="X17">
        <v>1</v>
      </c>
      <c r="Y17" t="s">
        <v>99</v>
      </c>
    </row>
    <row r="18" spans="1:25" x14ac:dyDescent="0.25">
      <c r="A18" t="s">
        <v>130</v>
      </c>
      <c r="B18" t="s">
        <v>131</v>
      </c>
      <c r="C18" t="s">
        <v>110</v>
      </c>
      <c r="D18" t="s">
        <v>96</v>
      </c>
      <c r="E18" t="s">
        <v>111</v>
      </c>
      <c r="F18" t="s">
        <v>98</v>
      </c>
      <c r="G18" t="s">
        <v>99</v>
      </c>
      <c r="H18" t="s">
        <v>99</v>
      </c>
      <c r="I18" t="s">
        <v>99</v>
      </c>
      <c r="J18">
        <v>21.289741516113281</v>
      </c>
      <c r="K18">
        <v>21.341390609741211</v>
      </c>
      <c r="L18">
        <v>4.4731311500072479E-2</v>
      </c>
      <c r="M18" t="s">
        <v>99</v>
      </c>
      <c r="N18" t="s">
        <v>99</v>
      </c>
      <c r="O18" t="s">
        <v>99</v>
      </c>
      <c r="P18" t="s">
        <v>99</v>
      </c>
      <c r="Q18" t="s">
        <v>99</v>
      </c>
      <c r="R18" t="s">
        <v>99</v>
      </c>
      <c r="S18" t="b">
        <v>1</v>
      </c>
      <c r="T18">
        <v>0.20266946675358238</v>
      </c>
      <c r="U18" t="b">
        <v>1</v>
      </c>
      <c r="V18">
        <v>3</v>
      </c>
      <c r="W18">
        <v>16</v>
      </c>
      <c r="X18">
        <v>1</v>
      </c>
      <c r="Y18" t="s">
        <v>99</v>
      </c>
    </row>
    <row r="19" spans="1:25" x14ac:dyDescent="0.25">
      <c r="A19" t="s">
        <v>132</v>
      </c>
      <c r="B19" t="s">
        <v>131</v>
      </c>
      <c r="C19" t="s">
        <v>110</v>
      </c>
      <c r="D19" t="s">
        <v>96</v>
      </c>
      <c r="E19" t="s">
        <v>111</v>
      </c>
      <c r="F19" t="s">
        <v>98</v>
      </c>
      <c r="G19" t="s">
        <v>99</v>
      </c>
      <c r="H19" t="s">
        <v>99</v>
      </c>
      <c r="I19" t="s">
        <v>99</v>
      </c>
      <c r="J19">
        <v>21.366870880126953</v>
      </c>
      <c r="K19">
        <v>21.341390609741211</v>
      </c>
      <c r="L19">
        <v>4.4731311500072479E-2</v>
      </c>
      <c r="M19" t="s">
        <v>99</v>
      </c>
      <c r="N19" t="s">
        <v>99</v>
      </c>
      <c r="O19" t="s">
        <v>99</v>
      </c>
      <c r="P19" t="s">
        <v>99</v>
      </c>
      <c r="Q19" t="s">
        <v>99</v>
      </c>
      <c r="R19" t="s">
        <v>99</v>
      </c>
      <c r="S19" t="b">
        <v>1</v>
      </c>
      <c r="T19">
        <v>0.20266946675358238</v>
      </c>
      <c r="U19" t="b">
        <v>1</v>
      </c>
      <c r="V19">
        <v>3</v>
      </c>
      <c r="W19">
        <v>16</v>
      </c>
      <c r="X19">
        <v>1</v>
      </c>
      <c r="Y19" t="s">
        <v>99</v>
      </c>
    </row>
    <row r="20" spans="1:25" x14ac:dyDescent="0.25">
      <c r="A20" t="s">
        <v>133</v>
      </c>
      <c r="B20" t="s">
        <v>131</v>
      </c>
      <c r="C20" t="s">
        <v>110</v>
      </c>
      <c r="D20" t="s">
        <v>96</v>
      </c>
      <c r="E20" t="s">
        <v>111</v>
      </c>
      <c r="F20" t="s">
        <v>98</v>
      </c>
      <c r="G20" t="s">
        <v>99</v>
      </c>
      <c r="H20" t="s">
        <v>99</v>
      </c>
      <c r="I20" t="s">
        <v>99</v>
      </c>
      <c r="J20">
        <v>21.367561340332031</v>
      </c>
      <c r="K20">
        <v>21.341390609741211</v>
      </c>
      <c r="L20">
        <v>4.4731311500072479E-2</v>
      </c>
      <c r="M20" t="s">
        <v>99</v>
      </c>
      <c r="N20" t="s">
        <v>99</v>
      </c>
      <c r="O20" t="s">
        <v>99</v>
      </c>
      <c r="P20" t="s">
        <v>99</v>
      </c>
      <c r="Q20" t="s">
        <v>99</v>
      </c>
      <c r="R20" t="s">
        <v>99</v>
      </c>
      <c r="S20" t="b">
        <v>1</v>
      </c>
      <c r="T20">
        <v>0.20266946675358238</v>
      </c>
      <c r="U20" t="b">
        <v>1</v>
      </c>
      <c r="V20">
        <v>3</v>
      </c>
      <c r="W20">
        <v>16</v>
      </c>
      <c r="X20">
        <v>1</v>
      </c>
      <c r="Y20" t="s">
        <v>99</v>
      </c>
    </row>
    <row r="21" spans="1:25" x14ac:dyDescent="0.25">
      <c r="A21" t="s">
        <v>134</v>
      </c>
      <c r="B21" t="s">
        <v>135</v>
      </c>
      <c r="C21" t="s">
        <v>110</v>
      </c>
      <c r="D21" t="s">
        <v>96</v>
      </c>
      <c r="E21" t="s">
        <v>111</v>
      </c>
      <c r="F21" t="s">
        <v>98</v>
      </c>
      <c r="G21" t="s">
        <v>99</v>
      </c>
      <c r="H21" t="s">
        <v>99</v>
      </c>
      <c r="I21" t="s">
        <v>99</v>
      </c>
      <c r="J21">
        <v>21.564535140991211</v>
      </c>
      <c r="K21">
        <v>21.561914443969727</v>
      </c>
      <c r="L21">
        <v>2.1116388961672783E-2</v>
      </c>
      <c r="M21" t="s">
        <v>99</v>
      </c>
      <c r="N21" t="s">
        <v>99</v>
      </c>
      <c r="O21" t="s">
        <v>99</v>
      </c>
      <c r="P21" t="s">
        <v>99</v>
      </c>
      <c r="Q21" t="s">
        <v>99</v>
      </c>
      <c r="R21" t="s">
        <v>99</v>
      </c>
      <c r="S21" t="b">
        <v>1</v>
      </c>
      <c r="T21">
        <v>0.20266946675358238</v>
      </c>
      <c r="U21" t="b">
        <v>1</v>
      </c>
      <c r="V21">
        <v>3</v>
      </c>
      <c r="W21">
        <v>16</v>
      </c>
      <c r="X21">
        <v>1</v>
      </c>
      <c r="Y21" t="s">
        <v>99</v>
      </c>
    </row>
    <row r="22" spans="1:25" x14ac:dyDescent="0.25">
      <c r="A22" t="s">
        <v>136</v>
      </c>
      <c r="B22" t="s">
        <v>135</v>
      </c>
      <c r="C22" t="s">
        <v>110</v>
      </c>
      <c r="D22" t="s">
        <v>96</v>
      </c>
      <c r="E22" t="s">
        <v>111</v>
      </c>
      <c r="F22" t="s">
        <v>98</v>
      </c>
      <c r="G22" t="s">
        <v>99</v>
      </c>
      <c r="H22" t="s">
        <v>99</v>
      </c>
      <c r="I22" t="s">
        <v>99</v>
      </c>
      <c r="J22">
        <v>21.53961181640625</v>
      </c>
      <c r="K22">
        <v>21.561914443969727</v>
      </c>
      <c r="L22">
        <v>2.1116388961672783E-2</v>
      </c>
      <c r="M22" t="s">
        <v>99</v>
      </c>
      <c r="N22" t="s">
        <v>99</v>
      </c>
      <c r="O22" t="s">
        <v>99</v>
      </c>
      <c r="P22" t="s">
        <v>99</v>
      </c>
      <c r="Q22" t="s">
        <v>99</v>
      </c>
      <c r="R22" t="s">
        <v>99</v>
      </c>
      <c r="S22" t="b">
        <v>1</v>
      </c>
      <c r="T22">
        <v>0.20266946675358238</v>
      </c>
      <c r="U22" t="b">
        <v>1</v>
      </c>
      <c r="V22">
        <v>3</v>
      </c>
      <c r="W22">
        <v>16</v>
      </c>
      <c r="X22">
        <v>1</v>
      </c>
      <c r="Y22" t="s">
        <v>99</v>
      </c>
    </row>
    <row r="23" spans="1:25" x14ac:dyDescent="0.25">
      <c r="A23" t="s">
        <v>137</v>
      </c>
      <c r="B23" t="s">
        <v>135</v>
      </c>
      <c r="C23" t="s">
        <v>110</v>
      </c>
      <c r="D23" t="s">
        <v>96</v>
      </c>
      <c r="E23" t="s">
        <v>111</v>
      </c>
      <c r="F23" t="s">
        <v>98</v>
      </c>
      <c r="G23" t="s">
        <v>99</v>
      </c>
      <c r="H23" t="s">
        <v>99</v>
      </c>
      <c r="I23" t="s">
        <v>99</v>
      </c>
      <c r="J23">
        <v>21.581600189208984</v>
      </c>
      <c r="K23">
        <v>21.561914443969727</v>
      </c>
      <c r="L23">
        <v>2.1116388961672783E-2</v>
      </c>
      <c r="M23" t="s">
        <v>99</v>
      </c>
      <c r="N23" t="s">
        <v>99</v>
      </c>
      <c r="O23" t="s">
        <v>99</v>
      </c>
      <c r="P23" t="s">
        <v>99</v>
      </c>
      <c r="Q23" t="s">
        <v>99</v>
      </c>
      <c r="R23" t="s">
        <v>99</v>
      </c>
      <c r="S23" t="b">
        <v>1</v>
      </c>
      <c r="T23">
        <v>0.20266946675358238</v>
      </c>
      <c r="U23" t="b">
        <v>1</v>
      </c>
      <c r="V23">
        <v>3</v>
      </c>
      <c r="W23">
        <v>15</v>
      </c>
      <c r="X23">
        <v>1</v>
      </c>
      <c r="Y23" t="s">
        <v>99</v>
      </c>
    </row>
    <row r="24" spans="1:25" x14ac:dyDescent="0.25">
      <c r="A24" t="s">
        <v>138</v>
      </c>
      <c r="B24" t="s">
        <v>139</v>
      </c>
      <c r="C24" t="s">
        <v>110</v>
      </c>
      <c r="D24" t="s">
        <v>96</v>
      </c>
      <c r="E24" t="s">
        <v>111</v>
      </c>
      <c r="F24" t="s">
        <v>98</v>
      </c>
      <c r="G24" t="s">
        <v>99</v>
      </c>
      <c r="H24" t="s">
        <v>99</v>
      </c>
      <c r="I24" t="s">
        <v>99</v>
      </c>
      <c r="J24">
        <v>21.19935417175293</v>
      </c>
      <c r="K24">
        <v>21.240896224975586</v>
      </c>
      <c r="L24">
        <v>5.8060016483068466E-2</v>
      </c>
      <c r="M24" t="s">
        <v>99</v>
      </c>
      <c r="N24" t="s">
        <v>99</v>
      </c>
      <c r="O24" t="s">
        <v>99</v>
      </c>
      <c r="P24" t="s">
        <v>99</v>
      </c>
      <c r="Q24" t="s">
        <v>99</v>
      </c>
      <c r="R24" t="s">
        <v>99</v>
      </c>
      <c r="S24" t="b">
        <v>1</v>
      </c>
      <c r="T24">
        <v>0.20266946675358238</v>
      </c>
      <c r="U24" t="b">
        <v>1</v>
      </c>
      <c r="V24">
        <v>3</v>
      </c>
      <c r="W24">
        <v>16</v>
      </c>
      <c r="X24">
        <v>1</v>
      </c>
      <c r="Y24" t="s">
        <v>99</v>
      </c>
    </row>
    <row r="25" spans="1:25" x14ac:dyDescent="0.25">
      <c r="A25" t="s">
        <v>140</v>
      </c>
      <c r="B25" t="s">
        <v>139</v>
      </c>
      <c r="C25" t="s">
        <v>110</v>
      </c>
      <c r="D25" t="s">
        <v>96</v>
      </c>
      <c r="E25" t="s">
        <v>111</v>
      </c>
      <c r="F25" t="s">
        <v>98</v>
      </c>
      <c r="G25" t="s">
        <v>99</v>
      </c>
      <c r="H25" t="s">
        <v>99</v>
      </c>
      <c r="I25" t="s">
        <v>99</v>
      </c>
      <c r="J25">
        <v>21.216096878051758</v>
      </c>
      <c r="K25">
        <v>21.240896224975586</v>
      </c>
      <c r="L25">
        <v>5.8060016483068466E-2</v>
      </c>
      <c r="M25" t="s">
        <v>99</v>
      </c>
      <c r="N25" t="s">
        <v>99</v>
      </c>
      <c r="O25" t="s">
        <v>99</v>
      </c>
      <c r="P25" t="s">
        <v>99</v>
      </c>
      <c r="Q25" t="s">
        <v>99</v>
      </c>
      <c r="R25" t="s">
        <v>99</v>
      </c>
      <c r="S25" t="b">
        <v>1</v>
      </c>
      <c r="T25">
        <v>0.20266946675358238</v>
      </c>
      <c r="U25" t="b">
        <v>1</v>
      </c>
      <c r="V25">
        <v>3</v>
      </c>
      <c r="W25">
        <v>15</v>
      </c>
      <c r="X25">
        <v>1</v>
      </c>
      <c r="Y25" t="s">
        <v>99</v>
      </c>
    </row>
    <row r="26" spans="1:25" x14ac:dyDescent="0.25">
      <c r="A26" t="s">
        <v>141</v>
      </c>
      <c r="B26" t="s">
        <v>139</v>
      </c>
      <c r="C26" t="s">
        <v>110</v>
      </c>
      <c r="D26" t="s">
        <v>96</v>
      </c>
      <c r="E26" t="s">
        <v>111</v>
      </c>
      <c r="F26" t="s">
        <v>98</v>
      </c>
      <c r="G26" t="s">
        <v>99</v>
      </c>
      <c r="H26" t="s">
        <v>99</v>
      </c>
      <c r="I26" t="s">
        <v>99</v>
      </c>
      <c r="J26">
        <v>21.30723762512207</v>
      </c>
      <c r="K26">
        <v>21.240896224975586</v>
      </c>
      <c r="L26">
        <v>5.8060016483068466E-2</v>
      </c>
      <c r="M26" t="s">
        <v>99</v>
      </c>
      <c r="N26" t="s">
        <v>99</v>
      </c>
      <c r="O26" t="s">
        <v>99</v>
      </c>
      <c r="P26" t="s">
        <v>99</v>
      </c>
      <c r="Q26" t="s">
        <v>99</v>
      </c>
      <c r="R26" t="s">
        <v>99</v>
      </c>
      <c r="S26" t="b">
        <v>1</v>
      </c>
      <c r="T26">
        <v>0.20266946675358238</v>
      </c>
      <c r="U26" t="b">
        <v>1</v>
      </c>
      <c r="V26">
        <v>3</v>
      </c>
      <c r="W26">
        <v>16</v>
      </c>
      <c r="X26">
        <v>1</v>
      </c>
      <c r="Y26" t="s">
        <v>99</v>
      </c>
    </row>
    <row r="28" spans="1:25" x14ac:dyDescent="0.25">
      <c r="A28" t="s">
        <v>112</v>
      </c>
      <c r="B28" t="s">
        <v>113</v>
      </c>
    </row>
    <row r="29" spans="1:25" x14ac:dyDescent="0.25">
      <c r="A29" t="s">
        <v>114</v>
      </c>
      <c r="B29" t="s">
        <v>110</v>
      </c>
    </row>
    <row r="30" spans="1:25" x14ac:dyDescent="0.25">
      <c r="A30" t="s">
        <v>115</v>
      </c>
      <c r="B30" t="s">
        <v>116</v>
      </c>
    </row>
    <row r="31" spans="1:25" x14ac:dyDescent="0.25">
      <c r="A31" t="s">
        <v>117</v>
      </c>
      <c r="B31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/>
  </sheetViews>
  <sheetFormatPr defaultRowHeight="15" x14ac:dyDescent="0.25"/>
  <cols>
    <col min="6" max="6" width="10.42578125" customWidth="1"/>
    <col min="13" max="13" width="9.85546875" customWidth="1"/>
  </cols>
  <sheetData>
    <row r="1" spans="1:6" ht="15.75" x14ac:dyDescent="0.25">
      <c r="A1" s="24"/>
    </row>
    <row r="3" spans="1:6" ht="30" customHeight="1" x14ac:dyDescent="0.25">
      <c r="A3" s="25" t="s">
        <v>142</v>
      </c>
      <c r="B3" s="25" t="s">
        <v>143</v>
      </c>
      <c r="C3" s="25" t="s">
        <v>95</v>
      </c>
      <c r="D3" s="1" t="s">
        <v>144</v>
      </c>
      <c r="E3" s="26" t="s">
        <v>145</v>
      </c>
      <c r="F3" s="28" t="s">
        <v>146</v>
      </c>
    </row>
    <row r="4" spans="1:6" x14ac:dyDescent="0.25">
      <c r="A4" s="33" t="s">
        <v>147</v>
      </c>
      <c r="B4" s="1">
        <v>0</v>
      </c>
      <c r="C4" s="27">
        <v>441.04199999999997</v>
      </c>
      <c r="D4" s="27">
        <v>23287.032999999999</v>
      </c>
      <c r="E4" s="27">
        <f>C4/D4</f>
        <v>1.8939381414540872E-2</v>
      </c>
      <c r="F4" s="27">
        <f>E4/E$4</f>
        <v>1</v>
      </c>
    </row>
    <row r="5" spans="1:6" x14ac:dyDescent="0.25">
      <c r="A5" s="34"/>
      <c r="B5" s="1">
        <v>1</v>
      </c>
      <c r="C5" s="27">
        <v>4029.66</v>
      </c>
      <c r="D5" s="27">
        <v>23377.64</v>
      </c>
      <c r="E5" s="27">
        <f t="shared" ref="E5:E15" si="0">C5/D5</f>
        <v>0.17237240371568729</v>
      </c>
      <c r="F5" s="27">
        <f t="shared" ref="F5:F7" si="1">E5/E$4</f>
        <v>9.1012689349688536</v>
      </c>
    </row>
    <row r="6" spans="1:6" x14ac:dyDescent="0.25">
      <c r="A6" s="34"/>
      <c r="B6" s="1">
        <v>2</v>
      </c>
      <c r="C6" s="27">
        <v>11609.166999999999</v>
      </c>
      <c r="D6" s="27">
        <v>24343.933000000001</v>
      </c>
      <c r="E6" s="27">
        <f t="shared" si="0"/>
        <v>0.47688132398326921</v>
      </c>
      <c r="F6" s="27">
        <f t="shared" si="1"/>
        <v>25.179350557729382</v>
      </c>
    </row>
    <row r="7" spans="1:6" x14ac:dyDescent="0.25">
      <c r="A7" s="35"/>
      <c r="B7" s="1">
        <v>4</v>
      </c>
      <c r="C7" s="27">
        <v>19161.723000000002</v>
      </c>
      <c r="D7" s="27">
        <v>26476.882000000001</v>
      </c>
      <c r="E7" s="27">
        <f t="shared" si="0"/>
        <v>0.72371523958145834</v>
      </c>
      <c r="F7" s="27">
        <f t="shared" si="1"/>
        <v>38.212189920089983</v>
      </c>
    </row>
    <row r="8" spans="1:6" x14ac:dyDescent="0.25">
      <c r="A8" s="33" t="s">
        <v>148</v>
      </c>
      <c r="B8" s="1">
        <v>0</v>
      </c>
      <c r="C8" s="27">
        <v>957.66899999999998</v>
      </c>
      <c r="D8" s="27">
        <v>26388.589</v>
      </c>
      <c r="E8" s="27">
        <f t="shared" si="0"/>
        <v>3.6291027155714917E-2</v>
      </c>
      <c r="F8" s="27">
        <f>E8/E$8</f>
        <v>1</v>
      </c>
    </row>
    <row r="9" spans="1:6" x14ac:dyDescent="0.25">
      <c r="A9" s="34"/>
      <c r="B9" s="1">
        <v>1</v>
      </c>
      <c r="C9" s="27">
        <v>3300.4769999999999</v>
      </c>
      <c r="D9" s="27">
        <v>24621.589</v>
      </c>
      <c r="E9" s="27">
        <f t="shared" si="0"/>
        <v>0.13404809088479219</v>
      </c>
      <c r="F9" s="27">
        <f t="shared" ref="F9:F11" si="2">E9/E$8</f>
        <v>3.693697902504339</v>
      </c>
    </row>
    <row r="10" spans="1:6" x14ac:dyDescent="0.25">
      <c r="A10" s="34"/>
      <c r="B10" s="1">
        <v>2</v>
      </c>
      <c r="C10" s="27">
        <v>8430.1749999999993</v>
      </c>
      <c r="D10" s="27">
        <v>22196.174999999999</v>
      </c>
      <c r="E10" s="27">
        <f t="shared" si="0"/>
        <v>0.37980305165191747</v>
      </c>
      <c r="F10" s="27">
        <f t="shared" si="2"/>
        <v>10.46548090309723</v>
      </c>
    </row>
    <row r="11" spans="1:6" x14ac:dyDescent="0.25">
      <c r="A11" s="35"/>
      <c r="B11" s="1">
        <v>4</v>
      </c>
      <c r="C11" s="27">
        <v>14382.103999999999</v>
      </c>
      <c r="D11" s="27">
        <v>21436.518</v>
      </c>
      <c r="E11" s="27">
        <f t="shared" si="0"/>
        <v>0.67091605082504535</v>
      </c>
      <c r="F11" s="27">
        <f t="shared" si="2"/>
        <v>18.48710558525465</v>
      </c>
    </row>
    <row r="12" spans="1:6" x14ac:dyDescent="0.25">
      <c r="A12" s="33" t="s">
        <v>149</v>
      </c>
      <c r="B12" s="1">
        <v>0</v>
      </c>
      <c r="C12" s="27">
        <v>2580.489</v>
      </c>
      <c r="D12" s="27">
        <v>28600.51</v>
      </c>
      <c r="E12" s="27">
        <f t="shared" si="0"/>
        <v>9.022527919956673E-2</v>
      </c>
      <c r="F12" s="27">
        <f>E12/E$12</f>
        <v>1</v>
      </c>
    </row>
    <row r="13" spans="1:6" x14ac:dyDescent="0.25">
      <c r="A13" s="34"/>
      <c r="B13" s="1">
        <v>1</v>
      </c>
      <c r="C13" s="27">
        <v>5860.0330000000004</v>
      </c>
      <c r="D13" s="27">
        <v>28972.316999999999</v>
      </c>
      <c r="E13" s="27">
        <f t="shared" si="0"/>
        <v>0.20226318109110847</v>
      </c>
      <c r="F13" s="27">
        <f t="shared" ref="F13:F15" si="3">E13/E$12</f>
        <v>2.2417573310438672</v>
      </c>
    </row>
    <row r="14" spans="1:6" x14ac:dyDescent="0.25">
      <c r="A14" s="34"/>
      <c r="B14" s="1">
        <v>2</v>
      </c>
      <c r="C14" s="27">
        <v>12686.276</v>
      </c>
      <c r="D14" s="27">
        <v>33318.023999999998</v>
      </c>
      <c r="E14" s="27">
        <f t="shared" si="0"/>
        <v>0.38076315690270229</v>
      </c>
      <c r="F14" s="27">
        <f t="shared" si="3"/>
        <v>4.220138305812311</v>
      </c>
    </row>
    <row r="15" spans="1:6" x14ac:dyDescent="0.25">
      <c r="A15" s="35"/>
      <c r="B15" s="1">
        <v>4</v>
      </c>
      <c r="C15" s="27">
        <v>10748.254999999999</v>
      </c>
      <c r="D15" s="27">
        <v>33468.044999999998</v>
      </c>
      <c r="E15" s="27">
        <f t="shared" si="0"/>
        <v>0.32114977137146788</v>
      </c>
      <c r="F15" s="27">
        <f t="shared" si="3"/>
        <v>3.5594211979230992</v>
      </c>
    </row>
  </sheetData>
  <mergeCells count="3">
    <mergeCell ref="A4:A7"/>
    <mergeCell ref="A8:A11"/>
    <mergeCell ref="A12:A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70" zoomScaleNormal="70" workbookViewId="0">
      <selection activeCell="O22" sqref="O22"/>
    </sheetView>
  </sheetViews>
  <sheetFormatPr defaultRowHeight="15" x14ac:dyDescent="0.25"/>
  <cols>
    <col min="1" max="1" width="15.85546875" customWidth="1"/>
    <col min="11" max="11" width="10" customWidth="1"/>
    <col min="12" max="12" width="10.85546875" customWidth="1"/>
    <col min="14" max="14" width="16" customWidth="1"/>
    <col min="15" max="15" width="12.28515625" customWidth="1"/>
    <col min="16" max="16" width="11.85546875" customWidth="1"/>
    <col min="17" max="17" width="10" customWidth="1"/>
  </cols>
  <sheetData>
    <row r="1" spans="1:16" x14ac:dyDescent="0.25">
      <c r="A1" s="1" t="s">
        <v>155</v>
      </c>
    </row>
    <row r="2" spans="1:16" x14ac:dyDescent="0.25">
      <c r="A2" s="1"/>
      <c r="L2" t="s">
        <v>22</v>
      </c>
      <c r="P2" t="s">
        <v>22</v>
      </c>
    </row>
    <row r="3" spans="1:16" ht="32.25" customHeight="1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9</v>
      </c>
      <c r="H3" s="2" t="s">
        <v>10</v>
      </c>
      <c r="I3" s="1" t="s">
        <v>11</v>
      </c>
      <c r="J3" s="1" t="s">
        <v>28</v>
      </c>
      <c r="K3" s="2" t="s">
        <v>13</v>
      </c>
      <c r="L3" s="2" t="s">
        <v>14</v>
      </c>
      <c r="N3" s="1"/>
      <c r="O3" s="2" t="s">
        <v>13</v>
      </c>
      <c r="P3" s="3" t="s">
        <v>14</v>
      </c>
    </row>
    <row r="4" spans="1:16" x14ac:dyDescent="0.25">
      <c r="A4" t="s">
        <v>17</v>
      </c>
      <c r="B4" s="1">
        <v>42</v>
      </c>
      <c r="C4" s="1">
        <v>46</v>
      </c>
      <c r="D4" s="1">
        <v>56</v>
      </c>
      <c r="E4" s="1">
        <v>53</v>
      </c>
      <c r="F4" s="1">
        <v>46</v>
      </c>
      <c r="G4" s="4">
        <f>AVERAGE(B4:F4)</f>
        <v>48.6</v>
      </c>
      <c r="H4" s="4">
        <f>AVERAGE(G4:G6)</f>
        <v>45</v>
      </c>
      <c r="I4" s="4">
        <f>STDEV(G4:G6)</f>
        <v>5.071488933242386</v>
      </c>
      <c r="J4" s="4">
        <f>STDEV(G4:G6)/SQRT(3)</f>
        <v>2.9280255007996998</v>
      </c>
      <c r="K4" s="4">
        <f>(H4/H4)*100</f>
        <v>100</v>
      </c>
      <c r="L4" s="4">
        <f>(I4/H4)*100</f>
        <v>11.269975407205303</v>
      </c>
      <c r="N4" s="2" t="s">
        <v>27</v>
      </c>
      <c r="O4" s="4">
        <v>100</v>
      </c>
      <c r="P4" s="4">
        <v>11.27</v>
      </c>
    </row>
    <row r="5" spans="1:16" x14ac:dyDescent="0.25">
      <c r="A5" s="1" t="s">
        <v>19</v>
      </c>
      <c r="B5" s="1">
        <v>58</v>
      </c>
      <c r="C5" s="1">
        <v>50</v>
      </c>
      <c r="D5" s="1">
        <v>2</v>
      </c>
      <c r="E5" s="1">
        <v>48</v>
      </c>
      <c r="F5" s="1">
        <v>38</v>
      </c>
      <c r="G5" s="4">
        <f t="shared" ref="G5:G6" si="0">AVERAGE(B5:F5)</f>
        <v>39.200000000000003</v>
      </c>
      <c r="N5" s="1" t="s">
        <v>34</v>
      </c>
      <c r="O5" s="4">
        <v>194.96296296296296</v>
      </c>
      <c r="P5" s="4">
        <v>1.1200000000000001</v>
      </c>
    </row>
    <row r="6" spans="1:16" ht="13.5" customHeight="1" x14ac:dyDescent="0.25">
      <c r="A6" s="1" t="s">
        <v>20</v>
      </c>
      <c r="B6" s="1">
        <v>4</v>
      </c>
      <c r="C6" s="1">
        <v>67</v>
      </c>
      <c r="D6" s="1">
        <v>67</v>
      </c>
      <c r="E6" s="1">
        <v>43</v>
      </c>
      <c r="F6" s="1">
        <v>55</v>
      </c>
      <c r="G6" s="4">
        <f t="shared" si="0"/>
        <v>47.2</v>
      </c>
      <c r="N6" s="2" t="s">
        <v>156</v>
      </c>
      <c r="O6" s="4">
        <v>89.740740740740748</v>
      </c>
      <c r="P6" s="4">
        <v>10.39</v>
      </c>
    </row>
    <row r="7" spans="1:16" ht="28.5" customHeight="1" x14ac:dyDescent="0.25">
      <c r="N7" s="2" t="s">
        <v>150</v>
      </c>
      <c r="O7" s="4">
        <v>81.333333333333329</v>
      </c>
      <c r="P7" s="4">
        <v>8.0399999999999991</v>
      </c>
    </row>
    <row r="8" spans="1:16" x14ac:dyDescent="0.25">
      <c r="A8" s="1"/>
      <c r="L8" t="s">
        <v>22</v>
      </c>
    </row>
    <row r="9" spans="1:16" ht="35.25" customHeight="1" x14ac:dyDescent="0.25">
      <c r="A9" s="1" t="s">
        <v>34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9</v>
      </c>
      <c r="H9" s="2" t="s">
        <v>10</v>
      </c>
      <c r="I9" s="1" t="s">
        <v>11</v>
      </c>
      <c r="J9" s="1" t="s">
        <v>28</v>
      </c>
      <c r="K9" s="2" t="s">
        <v>13</v>
      </c>
      <c r="L9" s="2" t="s">
        <v>14</v>
      </c>
    </row>
    <row r="10" spans="1:16" x14ac:dyDescent="0.25">
      <c r="A10" t="s">
        <v>17</v>
      </c>
      <c r="B10" s="1">
        <v>84</v>
      </c>
      <c r="C10" s="1">
        <v>97</v>
      </c>
      <c r="D10" s="1">
        <v>89</v>
      </c>
      <c r="E10" s="1">
        <v>86</v>
      </c>
      <c r="F10" s="1">
        <v>85</v>
      </c>
      <c r="G10" s="4">
        <f>AVERAGE(B10:F10)</f>
        <v>88.2</v>
      </c>
      <c r="H10" s="4">
        <f>AVERAGE(G10:G12)</f>
        <v>87.733333333333334</v>
      </c>
      <c r="I10" s="4">
        <f>STDEV(G10:G12)</f>
        <v>0.50332229568471631</v>
      </c>
      <c r="J10" s="4">
        <f>STDEV(G10:G12)/SQRT(3)</f>
        <v>0.29059326290271137</v>
      </c>
      <c r="K10" s="4">
        <f>(H10/H4)*100</f>
        <v>194.96296296296296</v>
      </c>
      <c r="L10" s="31">
        <f>(I10/45)*100</f>
        <v>1.1184939904104807</v>
      </c>
    </row>
    <row r="11" spans="1:16" x14ac:dyDescent="0.25">
      <c r="A11" s="1" t="s">
        <v>19</v>
      </c>
      <c r="B11" s="1">
        <v>93</v>
      </c>
      <c r="C11" s="1">
        <v>85</v>
      </c>
      <c r="D11" s="1">
        <v>89</v>
      </c>
      <c r="E11" s="1">
        <v>83</v>
      </c>
      <c r="F11" s="1">
        <v>86</v>
      </c>
      <c r="G11" s="4">
        <f>AVERAGE(B11:F11)</f>
        <v>87.2</v>
      </c>
      <c r="L11" s="21"/>
    </row>
    <row r="12" spans="1:16" x14ac:dyDescent="0.25">
      <c r="A12" s="1" t="s">
        <v>20</v>
      </c>
      <c r="B12" s="1">
        <v>85</v>
      </c>
      <c r="C12" s="1">
        <v>100</v>
      </c>
      <c r="D12" s="1">
        <v>94</v>
      </c>
      <c r="E12" s="1">
        <v>81</v>
      </c>
      <c r="F12" s="1">
        <v>79</v>
      </c>
      <c r="G12" s="4">
        <f>AVERAGE(B12:F12)</f>
        <v>87.8</v>
      </c>
      <c r="L12" s="21"/>
    </row>
    <row r="13" spans="1:16" x14ac:dyDescent="0.25">
      <c r="A13" s="7"/>
      <c r="B13" s="7"/>
      <c r="C13" s="7"/>
      <c r="D13" s="7"/>
      <c r="E13" s="7"/>
      <c r="F13" s="7"/>
      <c r="G13" s="12"/>
      <c r="L13" s="21"/>
    </row>
    <row r="14" spans="1:16" x14ac:dyDescent="0.25">
      <c r="A14" s="1"/>
      <c r="L14" t="s">
        <v>22</v>
      </c>
    </row>
    <row r="15" spans="1:16" ht="31.5" customHeight="1" x14ac:dyDescent="0.25">
      <c r="A15" s="2" t="s">
        <v>156</v>
      </c>
      <c r="B15" s="1" t="s">
        <v>3</v>
      </c>
      <c r="C15" s="1" t="s">
        <v>4</v>
      </c>
      <c r="D15" s="1" t="s">
        <v>5</v>
      </c>
      <c r="E15" s="1" t="s">
        <v>6</v>
      </c>
      <c r="F15" s="1" t="s">
        <v>7</v>
      </c>
      <c r="G15" s="1" t="s">
        <v>9</v>
      </c>
      <c r="H15" s="2" t="s">
        <v>10</v>
      </c>
      <c r="I15" s="1" t="s">
        <v>11</v>
      </c>
      <c r="J15" s="1" t="s">
        <v>28</v>
      </c>
      <c r="K15" s="2" t="s">
        <v>13</v>
      </c>
      <c r="L15" s="32" t="s">
        <v>14</v>
      </c>
    </row>
    <row r="16" spans="1:16" x14ac:dyDescent="0.25">
      <c r="A16" t="s">
        <v>17</v>
      </c>
      <c r="B16">
        <v>37</v>
      </c>
      <c r="C16" s="1">
        <v>40</v>
      </c>
      <c r="D16" s="1">
        <v>49</v>
      </c>
      <c r="E16" s="1">
        <v>45</v>
      </c>
      <c r="F16" s="1">
        <v>49</v>
      </c>
      <c r="G16" s="4">
        <f>AVERAGE(C16:F16)</f>
        <v>45.75</v>
      </c>
      <c r="H16" s="4">
        <f>AVERAGE(G16:G18)</f>
        <v>40.383333333333333</v>
      </c>
      <c r="I16" s="4">
        <f>STDEV(G16:G18)</f>
        <v>4.6744874941894237</v>
      </c>
      <c r="J16" s="4">
        <f>STDEV(G16:G18)/SQRT(3)</f>
        <v>2.6988166130938032</v>
      </c>
      <c r="K16" s="4">
        <f>(H16/H4)*100</f>
        <v>89.740740740740748</v>
      </c>
      <c r="L16" s="31">
        <f>(I16/45)*100</f>
        <v>10.387749987087608</v>
      </c>
    </row>
    <row r="17" spans="1:16" x14ac:dyDescent="0.25">
      <c r="A17" s="1" t="s">
        <v>19</v>
      </c>
      <c r="B17" s="1">
        <v>37</v>
      </c>
      <c r="C17" s="1">
        <v>39</v>
      </c>
      <c r="D17" s="1">
        <v>38</v>
      </c>
      <c r="E17" s="1">
        <v>39</v>
      </c>
      <c r="F17" s="1">
        <v>38</v>
      </c>
      <c r="G17" s="4">
        <f>AVERAGE(B17:F17)</f>
        <v>38.200000000000003</v>
      </c>
    </row>
    <row r="18" spans="1:16" x14ac:dyDescent="0.25">
      <c r="A18" s="1" t="s">
        <v>20</v>
      </c>
      <c r="B18" s="1">
        <v>35</v>
      </c>
      <c r="C18" s="1">
        <v>29</v>
      </c>
      <c r="D18" s="1">
        <v>37</v>
      </c>
      <c r="E18" s="1">
        <v>43</v>
      </c>
      <c r="F18" s="1">
        <v>42</v>
      </c>
      <c r="G18" s="4">
        <f>AVERAGE(B18:F18)</f>
        <v>37.200000000000003</v>
      </c>
    </row>
    <row r="19" spans="1:16" x14ac:dyDescent="0.25">
      <c r="A19" s="7"/>
      <c r="B19" s="7"/>
      <c r="C19" s="7"/>
      <c r="D19" s="7"/>
      <c r="E19" s="7"/>
      <c r="F19" s="7"/>
      <c r="G19" s="12"/>
    </row>
    <row r="20" spans="1:16" x14ac:dyDescent="0.25">
      <c r="A20" s="1"/>
      <c r="L20" t="s">
        <v>22</v>
      </c>
    </row>
    <row r="21" spans="1:16" ht="33.75" customHeight="1" x14ac:dyDescent="0.25">
      <c r="A21" s="2" t="s">
        <v>150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9</v>
      </c>
      <c r="H21" s="2" t="s">
        <v>10</v>
      </c>
      <c r="I21" s="1" t="s">
        <v>11</v>
      </c>
      <c r="J21" s="1" t="s">
        <v>28</v>
      </c>
      <c r="K21" s="2" t="s">
        <v>13</v>
      </c>
      <c r="L21" s="2" t="s">
        <v>14</v>
      </c>
    </row>
    <row r="22" spans="1:16" x14ac:dyDescent="0.25">
      <c r="A22" t="s">
        <v>17</v>
      </c>
      <c r="B22" s="1">
        <v>33</v>
      </c>
      <c r="C22" s="1">
        <v>31</v>
      </c>
      <c r="D22" s="1">
        <v>44</v>
      </c>
      <c r="E22" s="1">
        <v>47</v>
      </c>
      <c r="F22" s="1">
        <v>45</v>
      </c>
      <c r="G22" s="4">
        <f>AVERAGE(B22:F22)</f>
        <v>40</v>
      </c>
      <c r="H22" s="4">
        <f>AVERAGE(G22:G24)</f>
        <v>36.6</v>
      </c>
      <c r="I22" s="4">
        <f>STDEV(G22:G24)</f>
        <v>3.6166282640050262</v>
      </c>
      <c r="J22" s="4">
        <f>STDEV(G22:G24)/SQRT(3)</f>
        <v>2.088061301782111</v>
      </c>
      <c r="K22" s="4">
        <f>(H22/H4)*100</f>
        <v>81.333333333333329</v>
      </c>
      <c r="L22" s="4">
        <f>(I22/H4)*100</f>
        <v>8.0369516977889468</v>
      </c>
    </row>
    <row r="23" spans="1:16" x14ac:dyDescent="0.25">
      <c r="A23" s="1" t="s">
        <v>19</v>
      </c>
      <c r="B23" s="1">
        <v>41</v>
      </c>
      <c r="C23" s="1">
        <v>37</v>
      </c>
      <c r="D23" s="1">
        <v>41</v>
      </c>
      <c r="E23" s="1">
        <v>33</v>
      </c>
      <c r="F23" s="1">
        <v>33</v>
      </c>
      <c r="G23" s="4">
        <f>AVERAGE(B23:F23)</f>
        <v>37</v>
      </c>
    </row>
    <row r="24" spans="1:16" x14ac:dyDescent="0.25">
      <c r="A24" s="1" t="s">
        <v>20</v>
      </c>
      <c r="B24" s="1">
        <v>31</v>
      </c>
      <c r="C24" s="1">
        <v>29</v>
      </c>
      <c r="D24" s="1">
        <v>38</v>
      </c>
      <c r="E24" s="1">
        <v>33</v>
      </c>
      <c r="F24" s="1">
        <v>33</v>
      </c>
      <c r="G24" s="4">
        <f>AVERAGE(B24:F24)</f>
        <v>32.799999999999997</v>
      </c>
    </row>
    <row r="25" spans="1:16" x14ac:dyDescent="0.25">
      <c r="A25" s="7"/>
      <c r="B25" s="7"/>
      <c r="C25" s="7"/>
      <c r="D25" s="7"/>
      <c r="E25" s="7"/>
      <c r="F25" s="7"/>
      <c r="G25" s="12"/>
    </row>
    <row r="26" spans="1:16" x14ac:dyDescent="0.25">
      <c r="M26" s="7"/>
    </row>
    <row r="27" spans="1:16" x14ac:dyDescent="0.25">
      <c r="A27" s="11" t="s">
        <v>151</v>
      </c>
      <c r="B27" s="29"/>
      <c r="C27" s="30"/>
      <c r="L27" t="s">
        <v>22</v>
      </c>
    </row>
    <row r="28" spans="1:16" ht="30" x14ac:dyDescent="0.25">
      <c r="A28" s="2" t="s">
        <v>27</v>
      </c>
      <c r="B28" s="1" t="s">
        <v>3</v>
      </c>
      <c r="C28" s="1" t="s">
        <v>4</v>
      </c>
      <c r="D28" s="1" t="s">
        <v>5</v>
      </c>
      <c r="E28" s="1" t="s">
        <v>6</v>
      </c>
      <c r="F28" s="1" t="s">
        <v>7</v>
      </c>
      <c r="G28" s="1" t="s">
        <v>9</v>
      </c>
      <c r="H28" s="2" t="s">
        <v>10</v>
      </c>
      <c r="I28" s="1" t="s">
        <v>11</v>
      </c>
      <c r="J28" s="1" t="s">
        <v>28</v>
      </c>
      <c r="K28" s="2" t="s">
        <v>13</v>
      </c>
      <c r="L28" s="2" t="s">
        <v>14</v>
      </c>
      <c r="N28" s="1"/>
      <c r="O28" s="2" t="s">
        <v>13</v>
      </c>
      <c r="P28" s="3" t="s">
        <v>14</v>
      </c>
    </row>
    <row r="29" spans="1:16" x14ac:dyDescent="0.25">
      <c r="A29" t="s">
        <v>17</v>
      </c>
      <c r="B29" s="1">
        <v>84</v>
      </c>
      <c r="C29" s="1">
        <v>79</v>
      </c>
      <c r="D29" s="1">
        <v>80</v>
      </c>
      <c r="E29" s="1">
        <v>78</v>
      </c>
      <c r="F29" s="1">
        <v>73</v>
      </c>
      <c r="G29" s="4">
        <f>AVERAGE(B29:F29)</f>
        <v>78.8</v>
      </c>
      <c r="H29" s="4">
        <f>AVERAGE(G29:G31)</f>
        <v>80.133333333333326</v>
      </c>
      <c r="I29" s="4">
        <f>STDEV(G29:G31)</f>
        <v>1.6653327995729081</v>
      </c>
      <c r="J29" s="4">
        <f>STDEV(G29:G31)/SQRT(3)</f>
        <v>0.96148034012373162</v>
      </c>
      <c r="K29" s="4">
        <f>(H29/H29)*100</f>
        <v>100</v>
      </c>
      <c r="L29" s="4">
        <f>(I29/H29)*100</f>
        <v>2.0782023289179388</v>
      </c>
      <c r="N29" s="2" t="s">
        <v>27</v>
      </c>
      <c r="O29" s="4">
        <v>100</v>
      </c>
      <c r="P29" s="4">
        <v>2.08</v>
      </c>
    </row>
    <row r="30" spans="1:16" x14ac:dyDescent="0.25">
      <c r="A30" s="1" t="s">
        <v>19</v>
      </c>
      <c r="B30" s="1">
        <v>76</v>
      </c>
      <c r="C30" s="1">
        <v>71</v>
      </c>
      <c r="D30" s="1">
        <v>80</v>
      </c>
      <c r="E30" s="1">
        <v>86</v>
      </c>
      <c r="F30" s="1">
        <v>85</v>
      </c>
      <c r="G30" s="4">
        <f>AVERAGE(B30:F30)</f>
        <v>79.599999999999994</v>
      </c>
      <c r="N30" s="1" t="s">
        <v>152</v>
      </c>
      <c r="O30" s="4">
        <v>201.91347753743764</v>
      </c>
      <c r="P30" s="4">
        <v>6.9211770169028481</v>
      </c>
    </row>
    <row r="31" spans="1:16" x14ac:dyDescent="0.25">
      <c r="A31" s="1" t="s">
        <v>20</v>
      </c>
      <c r="B31" s="1">
        <v>86</v>
      </c>
      <c r="C31" s="1">
        <v>72</v>
      </c>
      <c r="D31" s="1">
        <v>85</v>
      </c>
      <c r="E31" s="1">
        <v>83</v>
      </c>
      <c r="F31" s="1">
        <v>84</v>
      </c>
      <c r="G31" s="4">
        <f>AVERAGE(B31:F31)</f>
        <v>82</v>
      </c>
      <c r="N31" s="2" t="s">
        <v>153</v>
      </c>
      <c r="O31" s="4">
        <v>103.99334442595674</v>
      </c>
      <c r="P31" s="4">
        <v>0.63</v>
      </c>
    </row>
    <row r="32" spans="1:16" ht="30" x14ac:dyDescent="0.25">
      <c r="N32" s="2" t="s">
        <v>154</v>
      </c>
      <c r="O32" s="4">
        <v>146.58901830282863</v>
      </c>
      <c r="P32" s="4">
        <v>11.01</v>
      </c>
    </row>
    <row r="33" spans="1:12" x14ac:dyDescent="0.25">
      <c r="A33" s="1" t="s">
        <v>151</v>
      </c>
      <c r="L33" t="s">
        <v>22</v>
      </c>
    </row>
    <row r="34" spans="1:12" ht="30" x14ac:dyDescent="0.25">
      <c r="A34" s="1" t="s">
        <v>152</v>
      </c>
      <c r="B34" s="1" t="s">
        <v>3</v>
      </c>
      <c r="C34" s="1" t="s">
        <v>4</v>
      </c>
      <c r="D34" s="1" t="s">
        <v>5</v>
      </c>
      <c r="E34" s="1" t="s">
        <v>6</v>
      </c>
      <c r="F34" s="1" t="s">
        <v>7</v>
      </c>
      <c r="G34" s="1" t="s">
        <v>9</v>
      </c>
      <c r="H34" s="2" t="s">
        <v>10</v>
      </c>
      <c r="I34" s="1" t="s">
        <v>11</v>
      </c>
      <c r="J34" s="1" t="s">
        <v>28</v>
      </c>
      <c r="K34" s="2" t="s">
        <v>13</v>
      </c>
      <c r="L34" s="2" t="s">
        <v>14</v>
      </c>
    </row>
    <row r="35" spans="1:12" x14ac:dyDescent="0.25">
      <c r="A35" t="s">
        <v>17</v>
      </c>
      <c r="B35" s="1">
        <v>154</v>
      </c>
      <c r="C35" s="1">
        <v>148</v>
      </c>
      <c r="D35" s="1">
        <v>160</v>
      </c>
      <c r="E35" s="1">
        <v>144</v>
      </c>
      <c r="F35" s="1">
        <v>171</v>
      </c>
      <c r="G35" s="4">
        <f>AVERAGE(B35:F35)</f>
        <v>155.4</v>
      </c>
      <c r="H35" s="4">
        <f>AVERAGE(G35:G37)</f>
        <v>161.80000000000001</v>
      </c>
      <c r="I35" s="4">
        <f>STDEV(G35:G37)</f>
        <v>5.5461698495448148</v>
      </c>
      <c r="J35" s="4">
        <f>STDEV(G35:G37)/SQRT(3)</f>
        <v>3.2020826556060853</v>
      </c>
      <c r="K35" s="4">
        <f>(H35/H29)*100</f>
        <v>201.91347753743764</v>
      </c>
      <c r="L35" s="4">
        <f>(I35/H29)*100</f>
        <v>6.9211770169028481</v>
      </c>
    </row>
    <row r="36" spans="1:12" x14ac:dyDescent="0.25">
      <c r="A36" s="1" t="s">
        <v>19</v>
      </c>
      <c r="B36" s="1">
        <v>170</v>
      </c>
      <c r="C36" s="1">
        <v>162</v>
      </c>
      <c r="D36" s="1">
        <v>169</v>
      </c>
      <c r="E36" s="1">
        <v>160</v>
      </c>
      <c r="F36" s="1">
        <v>165</v>
      </c>
      <c r="G36" s="4">
        <f>AVERAGE(B36:F36)</f>
        <v>165.2</v>
      </c>
    </row>
    <row r="37" spans="1:12" x14ac:dyDescent="0.25">
      <c r="A37" s="1" t="s">
        <v>20</v>
      </c>
      <c r="B37" s="1">
        <v>166</v>
      </c>
      <c r="C37" s="1">
        <v>153</v>
      </c>
      <c r="D37" s="1">
        <v>155</v>
      </c>
      <c r="E37" s="1">
        <v>175</v>
      </c>
      <c r="F37" s="1">
        <v>175</v>
      </c>
      <c r="G37" s="4">
        <f>AVERAGE(B37:F37)</f>
        <v>164.8</v>
      </c>
    </row>
    <row r="38" spans="1:12" x14ac:dyDescent="0.25">
      <c r="A38" s="7"/>
      <c r="B38" s="7"/>
      <c r="C38" s="7"/>
      <c r="D38" s="7"/>
      <c r="E38" s="7"/>
      <c r="F38" s="7"/>
      <c r="G38" s="12"/>
    </row>
    <row r="39" spans="1:12" x14ac:dyDescent="0.25">
      <c r="A39" s="1" t="s">
        <v>151</v>
      </c>
      <c r="L39" t="s">
        <v>22</v>
      </c>
    </row>
    <row r="40" spans="1:12" ht="30" x14ac:dyDescent="0.25">
      <c r="A40" s="2" t="s">
        <v>153</v>
      </c>
      <c r="B40" s="1" t="s">
        <v>3</v>
      </c>
      <c r="C40" s="1" t="s">
        <v>4</v>
      </c>
      <c r="D40" s="1" t="s">
        <v>5</v>
      </c>
      <c r="E40" s="1" t="s">
        <v>6</v>
      </c>
      <c r="F40" s="1" t="s">
        <v>7</v>
      </c>
      <c r="G40" s="1" t="s">
        <v>9</v>
      </c>
      <c r="H40" s="2" t="s">
        <v>10</v>
      </c>
      <c r="I40" s="1" t="s">
        <v>11</v>
      </c>
      <c r="J40" s="1" t="s">
        <v>28</v>
      </c>
      <c r="K40" s="2" t="s">
        <v>13</v>
      </c>
      <c r="L40" s="2" t="s">
        <v>14</v>
      </c>
    </row>
    <row r="41" spans="1:12" x14ac:dyDescent="0.25">
      <c r="A41" t="s">
        <v>17</v>
      </c>
      <c r="B41" s="1">
        <v>102</v>
      </c>
      <c r="C41" s="1">
        <v>86</v>
      </c>
      <c r="D41" s="1">
        <v>79</v>
      </c>
      <c r="E41" s="1">
        <v>77</v>
      </c>
      <c r="F41" s="1">
        <v>75</v>
      </c>
      <c r="G41" s="4">
        <f>AVERAGE(B41:F41)</f>
        <v>83.8</v>
      </c>
      <c r="H41" s="4">
        <f>AVERAGE(G41:G43)</f>
        <v>83.333333333333329</v>
      </c>
      <c r="I41" s="4">
        <f>STDEV(G41:G43)</f>
        <v>0.5033222956847172</v>
      </c>
      <c r="J41" s="4">
        <f>STDEV(G41:G43)/SQRT(3)</f>
        <v>0.29059326290271192</v>
      </c>
      <c r="K41" s="4">
        <f>(H41/H29)*100</f>
        <v>103.99334442595674</v>
      </c>
      <c r="L41" s="4">
        <f>(I41/H29)*100</f>
        <v>0.62810602622884848</v>
      </c>
    </row>
    <row r="42" spans="1:12" x14ac:dyDescent="0.25">
      <c r="A42" s="1" t="s">
        <v>19</v>
      </c>
      <c r="B42" s="1">
        <v>65</v>
      </c>
      <c r="C42" s="1">
        <v>102</v>
      </c>
      <c r="D42" s="1">
        <v>86</v>
      </c>
      <c r="E42" s="1">
        <v>80</v>
      </c>
      <c r="F42" s="1">
        <v>81</v>
      </c>
      <c r="G42" s="4">
        <f>AVERAGE(B42:F42)</f>
        <v>82.8</v>
      </c>
    </row>
    <row r="43" spans="1:12" x14ac:dyDescent="0.25">
      <c r="A43" s="1" t="s">
        <v>20</v>
      </c>
      <c r="B43" s="1">
        <v>100</v>
      </c>
      <c r="C43" s="1">
        <v>81</v>
      </c>
      <c r="D43" s="1">
        <v>90</v>
      </c>
      <c r="E43" s="1">
        <v>72</v>
      </c>
      <c r="F43" s="1">
        <v>74</v>
      </c>
      <c r="G43" s="4">
        <f>AVERAGE(B43:F43)</f>
        <v>83.4</v>
      </c>
    </row>
    <row r="45" spans="1:12" x14ac:dyDescent="0.25">
      <c r="A45" s="1" t="s">
        <v>151</v>
      </c>
      <c r="L45" t="s">
        <v>22</v>
      </c>
    </row>
    <row r="46" spans="1:12" ht="30" x14ac:dyDescent="0.25">
      <c r="A46" s="2" t="s">
        <v>154</v>
      </c>
      <c r="B46" s="1" t="s">
        <v>3</v>
      </c>
      <c r="C46" s="1" t="s">
        <v>4</v>
      </c>
      <c r="D46" s="1" t="s">
        <v>5</v>
      </c>
      <c r="E46" s="1" t="s">
        <v>6</v>
      </c>
      <c r="F46" s="1" t="s">
        <v>7</v>
      </c>
      <c r="G46" s="1" t="s">
        <v>9</v>
      </c>
      <c r="H46" s="2" t="s">
        <v>10</v>
      </c>
      <c r="I46" s="1" t="s">
        <v>11</v>
      </c>
      <c r="J46" s="1" t="s">
        <v>28</v>
      </c>
      <c r="K46" s="2" t="s">
        <v>13</v>
      </c>
      <c r="L46" s="2" t="s">
        <v>14</v>
      </c>
    </row>
    <row r="47" spans="1:12" x14ac:dyDescent="0.25">
      <c r="A47" t="s">
        <v>17</v>
      </c>
      <c r="B47" s="1">
        <v>133</v>
      </c>
      <c r="C47" s="1">
        <v>90</v>
      </c>
      <c r="D47" s="1">
        <v>107</v>
      </c>
      <c r="E47" s="1">
        <v>110</v>
      </c>
      <c r="F47" s="1">
        <v>108</v>
      </c>
      <c r="G47" s="4">
        <f>AVERAGE(B47:F47)</f>
        <v>109.6</v>
      </c>
      <c r="H47" s="4">
        <f>AVERAGE(G47:G49)</f>
        <v>117.46666666666665</v>
      </c>
      <c r="I47" s="4">
        <f>STDEV(G47:G49)</f>
        <v>8.8189190569668678</v>
      </c>
      <c r="J47" s="4">
        <f>STDEV(G47:G49)/SQRT(3)</f>
        <v>5.0916052915013417</v>
      </c>
      <c r="K47" s="4">
        <f>(H47/H29)*100</f>
        <v>146.58901830282863</v>
      </c>
      <c r="L47" s="4">
        <f>(I47/H29)*100</f>
        <v>11.005306643469471</v>
      </c>
    </row>
    <row r="48" spans="1:12" x14ac:dyDescent="0.25">
      <c r="A48" s="1" t="s">
        <v>19</v>
      </c>
      <c r="B48" s="1">
        <v>118</v>
      </c>
      <c r="C48" s="1">
        <v>122</v>
      </c>
      <c r="D48" s="1">
        <v>111</v>
      </c>
      <c r="E48" s="1">
        <v>108</v>
      </c>
      <c r="F48" s="1">
        <v>120</v>
      </c>
      <c r="G48" s="4">
        <f>AVERAGE(B48:F48)</f>
        <v>115.8</v>
      </c>
    </row>
    <row r="49" spans="1:7" x14ac:dyDescent="0.25">
      <c r="A49" s="1" t="s">
        <v>20</v>
      </c>
      <c r="B49" s="1">
        <v>141</v>
      </c>
      <c r="C49" s="1">
        <v>136</v>
      </c>
      <c r="D49" s="1">
        <v>116</v>
      </c>
      <c r="E49" s="1">
        <v>119</v>
      </c>
      <c r="F49" s="1">
        <v>123</v>
      </c>
      <c r="G49" s="4">
        <f>AVERAGE(B49:F49)</f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2C </vt:lpstr>
      <vt:lpstr>2D </vt:lpstr>
      <vt:lpstr>3A H357</vt:lpstr>
      <vt:lpstr>3B BICR31</vt:lpstr>
      <vt:lpstr>4A H357</vt:lpstr>
      <vt:lpstr>4A H376</vt:lpstr>
      <vt:lpstr>4A BICR31</vt:lpstr>
      <vt:lpstr>4B</vt:lpstr>
      <vt:lpstr>4C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 Ian.Paterson</cp:lastModifiedBy>
  <dcterms:created xsi:type="dcterms:W3CDTF">2020-04-08T06:31:04Z</dcterms:created>
  <dcterms:modified xsi:type="dcterms:W3CDTF">2020-09-21T03:13:38Z</dcterms:modified>
</cp:coreProperties>
</file>