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tex\sil_paper\peerj\"/>
    </mc:Choice>
  </mc:AlternateContent>
  <bookViews>
    <workbookView xWindow="0" yWindow="0" windowWidth="38400" windowHeight="18420" tabRatio="500"/>
  </bookViews>
  <sheets>
    <sheet name="EMT_IC50_corr" sheetId="12" r:id="rId1"/>
    <sheet name="CTB_IC50_H1650" sheetId="9" r:id="rId2"/>
    <sheet name="CTB_IC50_H1975" sheetId="1" r:id="rId3"/>
    <sheet name="CTB_IC50_A549" sheetId="7" r:id="rId4"/>
    <sheet name="CTB_IC50_H838" sheetId="8" r:id="rId5"/>
    <sheet name="CTB_IC50_H2020" sheetId="2" r:id="rId6"/>
    <sheet name="CTB_IC50_SUMMARY" sheetId="6" r:id="rId7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5" i="6" l="1"/>
  <c r="M14" i="6"/>
  <c r="L14" i="6"/>
  <c r="K14" i="6"/>
  <c r="J14" i="6"/>
  <c r="J15" i="6" s="1"/>
  <c r="I14" i="6"/>
  <c r="I15" i="6" s="1"/>
  <c r="M7" i="6"/>
  <c r="L7" i="6"/>
  <c r="K7" i="6"/>
  <c r="J7" i="6"/>
  <c r="I7" i="6"/>
  <c r="M6" i="6"/>
  <c r="L6" i="6"/>
  <c r="K6" i="6"/>
  <c r="J6" i="6"/>
  <c r="I6" i="6"/>
  <c r="L15" i="6" l="1"/>
  <c r="M15" i="6"/>
  <c r="M27" i="8" l="1"/>
  <c r="P27" i="8"/>
  <c r="S27" i="8"/>
  <c r="M28" i="8"/>
  <c r="P28" i="8"/>
  <c r="S28" i="8"/>
  <c r="M29" i="8"/>
  <c r="P29" i="8"/>
  <c r="S29" i="8"/>
  <c r="M30" i="8"/>
  <c r="P30" i="8"/>
  <c r="S30" i="8"/>
  <c r="M31" i="8"/>
  <c r="P31" i="8"/>
  <c r="S31" i="8"/>
  <c r="M32" i="8"/>
  <c r="P32" i="8"/>
  <c r="S32" i="8"/>
  <c r="M33" i="8"/>
  <c r="P33" i="8"/>
  <c r="S33" i="8"/>
  <c r="M34" i="8"/>
  <c r="P34" i="8"/>
  <c r="S34" i="8"/>
  <c r="M35" i="8"/>
  <c r="P35" i="8"/>
  <c r="S35" i="8"/>
  <c r="M36" i="8"/>
  <c r="P36" i="8"/>
  <c r="S36" i="8"/>
  <c r="P5" i="8"/>
  <c r="P6" i="8"/>
  <c r="P7" i="8"/>
  <c r="P8" i="8"/>
  <c r="P9" i="8"/>
  <c r="P10" i="8"/>
  <c r="P11" i="8"/>
  <c r="P12" i="8"/>
  <c r="P13" i="8"/>
  <c r="P14" i="8"/>
  <c r="M5" i="8"/>
  <c r="S5" i="8"/>
  <c r="M6" i="8"/>
  <c r="S6" i="8"/>
  <c r="M7" i="8"/>
  <c r="S7" i="8"/>
  <c r="M8" i="8"/>
  <c r="S8" i="8"/>
  <c r="M9" i="8"/>
  <c r="S9" i="8"/>
  <c r="M10" i="8"/>
  <c r="S10" i="8"/>
  <c r="M11" i="8"/>
  <c r="S11" i="8"/>
  <c r="M12" i="8"/>
  <c r="S12" i="8"/>
  <c r="M13" i="8"/>
  <c r="S13" i="8"/>
  <c r="M14" i="8"/>
  <c r="S14" i="8"/>
  <c r="M16" i="8"/>
  <c r="P16" i="8"/>
  <c r="S16" i="8"/>
  <c r="M17" i="8"/>
  <c r="P17" i="8"/>
  <c r="S17" i="8"/>
  <c r="M18" i="8"/>
  <c r="P18" i="8"/>
  <c r="S18" i="8"/>
  <c r="M19" i="8"/>
  <c r="P19" i="8"/>
  <c r="S19" i="8"/>
  <c r="M20" i="8"/>
  <c r="P20" i="8"/>
  <c r="S20" i="8"/>
  <c r="M21" i="8"/>
  <c r="P21" i="8"/>
  <c r="S21" i="8"/>
  <c r="M22" i="8"/>
  <c r="P22" i="8"/>
  <c r="S22" i="8"/>
  <c r="M23" i="8"/>
  <c r="P23" i="8"/>
  <c r="S23" i="8"/>
  <c r="M24" i="8"/>
  <c r="P24" i="8"/>
  <c r="S24" i="8"/>
  <c r="M25" i="8"/>
  <c r="P25" i="8"/>
  <c r="S25" i="8"/>
  <c r="K11" i="6"/>
  <c r="J11" i="6"/>
  <c r="I11" i="6"/>
  <c r="E13" i="6"/>
  <c r="D13" i="6"/>
  <c r="F13" i="6"/>
  <c r="C13" i="6"/>
  <c r="B13" i="6"/>
  <c r="F12" i="6"/>
  <c r="E12" i="6"/>
  <c r="D12" i="6"/>
  <c r="C12" i="6"/>
  <c r="B12" i="6"/>
  <c r="F11" i="6"/>
  <c r="E11" i="6"/>
  <c r="D11" i="6"/>
  <c r="L11" i="6" s="1"/>
  <c r="C11" i="6"/>
  <c r="B11" i="6"/>
  <c r="E5" i="6"/>
  <c r="D5" i="6"/>
  <c r="C5" i="6"/>
  <c r="B5" i="6"/>
  <c r="F5" i="6"/>
  <c r="F4" i="6"/>
  <c r="E4" i="6"/>
  <c r="D4" i="6"/>
  <c r="C4" i="6"/>
  <c r="B4" i="6"/>
  <c r="F3" i="6"/>
  <c r="E3" i="6"/>
  <c r="D3" i="6"/>
  <c r="C3" i="6"/>
  <c r="B3" i="6"/>
  <c r="S35" i="9"/>
  <c r="P35" i="9"/>
  <c r="M35" i="9"/>
  <c r="S34" i="9"/>
  <c r="P34" i="9"/>
  <c r="M34" i="9"/>
  <c r="S33" i="9"/>
  <c r="P33" i="9"/>
  <c r="M33" i="9"/>
  <c r="S36" i="9"/>
  <c r="P36" i="9"/>
  <c r="M36" i="9"/>
  <c r="H36" i="9"/>
  <c r="E36" i="9"/>
  <c r="B36" i="9"/>
  <c r="H35" i="9"/>
  <c r="E35" i="9"/>
  <c r="B35" i="9"/>
  <c r="H34" i="9"/>
  <c r="E34" i="9"/>
  <c r="B34" i="9"/>
  <c r="H33" i="9"/>
  <c r="E33" i="9"/>
  <c r="B33" i="9"/>
  <c r="S32" i="9"/>
  <c r="P32" i="9"/>
  <c r="M32" i="9"/>
  <c r="H32" i="9"/>
  <c r="E32" i="9"/>
  <c r="B32" i="9"/>
  <c r="S31" i="9"/>
  <c r="P31" i="9"/>
  <c r="M31" i="9"/>
  <c r="H31" i="9"/>
  <c r="E31" i="9"/>
  <c r="B31" i="9"/>
  <c r="S30" i="9"/>
  <c r="P30" i="9"/>
  <c r="M30" i="9"/>
  <c r="H30" i="9"/>
  <c r="E30" i="9"/>
  <c r="B30" i="9"/>
  <c r="S29" i="9"/>
  <c r="P29" i="9"/>
  <c r="M29" i="9"/>
  <c r="H29" i="9"/>
  <c r="E29" i="9"/>
  <c r="B29" i="9"/>
  <c r="S28" i="9"/>
  <c r="P28" i="9"/>
  <c r="M28" i="9"/>
  <c r="H28" i="9"/>
  <c r="E28" i="9"/>
  <c r="B28" i="9"/>
  <c r="S27" i="9"/>
  <c r="P27" i="9"/>
  <c r="M27" i="9"/>
  <c r="H27" i="9"/>
  <c r="E27" i="9"/>
  <c r="B27" i="9"/>
  <c r="S25" i="9"/>
  <c r="P25" i="9"/>
  <c r="Q49" i="9" s="1"/>
  <c r="M25" i="9"/>
  <c r="H25" i="9"/>
  <c r="E25" i="9"/>
  <c r="F49" i="9" s="1"/>
  <c r="B25" i="9"/>
  <c r="S24" i="9"/>
  <c r="P24" i="9"/>
  <c r="M24" i="9"/>
  <c r="H24" i="9"/>
  <c r="E24" i="9"/>
  <c r="B24" i="9"/>
  <c r="S23" i="9"/>
  <c r="P23" i="9"/>
  <c r="M23" i="9"/>
  <c r="H23" i="9"/>
  <c r="E23" i="9"/>
  <c r="B23" i="9"/>
  <c r="S22" i="9"/>
  <c r="P22" i="9"/>
  <c r="M22" i="9"/>
  <c r="H22" i="9"/>
  <c r="E22" i="9"/>
  <c r="B22" i="9"/>
  <c r="S21" i="9"/>
  <c r="P21" i="9"/>
  <c r="Q45" i="9" s="1"/>
  <c r="M21" i="9"/>
  <c r="H21" i="9"/>
  <c r="E21" i="9"/>
  <c r="F45" i="9" s="1"/>
  <c r="B21" i="9"/>
  <c r="S20" i="9"/>
  <c r="P20" i="9"/>
  <c r="M20" i="9"/>
  <c r="H20" i="9"/>
  <c r="E20" i="9"/>
  <c r="B20" i="9"/>
  <c r="S19" i="9"/>
  <c r="P19" i="9"/>
  <c r="M19" i="9"/>
  <c r="H19" i="9"/>
  <c r="E19" i="9"/>
  <c r="B19" i="9"/>
  <c r="S18" i="9"/>
  <c r="P18" i="9"/>
  <c r="M18" i="9"/>
  <c r="H18" i="9"/>
  <c r="E18" i="9"/>
  <c r="B18" i="9"/>
  <c r="S17" i="9"/>
  <c r="P17" i="9"/>
  <c r="M17" i="9"/>
  <c r="H17" i="9"/>
  <c r="E17" i="9"/>
  <c r="F41" i="9" s="1"/>
  <c r="B17" i="9"/>
  <c r="S16" i="9"/>
  <c r="P16" i="9"/>
  <c r="M16" i="9"/>
  <c r="H16" i="9"/>
  <c r="E16" i="9"/>
  <c r="B16" i="9"/>
  <c r="S14" i="9"/>
  <c r="S49" i="9" s="1"/>
  <c r="P14" i="9"/>
  <c r="M14" i="9"/>
  <c r="H14" i="9"/>
  <c r="E14" i="9"/>
  <c r="B14" i="9"/>
  <c r="B49" i="9" s="1"/>
  <c r="S13" i="9"/>
  <c r="P13" i="9"/>
  <c r="P48" i="9" s="1"/>
  <c r="M13" i="9"/>
  <c r="M48" i="9" s="1"/>
  <c r="H13" i="9"/>
  <c r="E13" i="9"/>
  <c r="B13" i="9"/>
  <c r="S12" i="9"/>
  <c r="P12" i="9"/>
  <c r="M12" i="9"/>
  <c r="H12" i="9"/>
  <c r="E12" i="9"/>
  <c r="F47" i="9" s="1"/>
  <c r="B12" i="9"/>
  <c r="S11" i="9"/>
  <c r="P11" i="9"/>
  <c r="M11" i="9"/>
  <c r="H11" i="9"/>
  <c r="I46" i="9" s="1"/>
  <c r="E11" i="9"/>
  <c r="B11" i="9"/>
  <c r="C46" i="9" s="1"/>
  <c r="S10" i="9"/>
  <c r="S45" i="9" s="1"/>
  <c r="P10" i="9"/>
  <c r="M10" i="9"/>
  <c r="H10" i="9"/>
  <c r="E10" i="9"/>
  <c r="B10" i="9"/>
  <c r="B45" i="9" s="1"/>
  <c r="S9" i="9"/>
  <c r="P9" i="9"/>
  <c r="P44" i="9" s="1"/>
  <c r="M9" i="9"/>
  <c r="M44" i="9" s="1"/>
  <c r="H9" i="9"/>
  <c r="I44" i="9" s="1"/>
  <c r="E9" i="9"/>
  <c r="B9" i="9"/>
  <c r="S8" i="9"/>
  <c r="P8" i="9"/>
  <c r="M8" i="9"/>
  <c r="H8" i="9"/>
  <c r="E8" i="9"/>
  <c r="F43" i="9" s="1"/>
  <c r="B8" i="9"/>
  <c r="B43" i="9" s="1"/>
  <c r="S7" i="9"/>
  <c r="P7" i="9"/>
  <c r="M7" i="9"/>
  <c r="H7" i="9"/>
  <c r="I42" i="9" s="1"/>
  <c r="E7" i="9"/>
  <c r="B7" i="9"/>
  <c r="C42" i="9" s="1"/>
  <c r="S6" i="9"/>
  <c r="S41" i="9" s="1"/>
  <c r="P6" i="9"/>
  <c r="P41" i="9" s="1"/>
  <c r="M6" i="9"/>
  <c r="H6" i="9"/>
  <c r="E6" i="9"/>
  <c r="B6" i="9"/>
  <c r="C41" i="9" s="1"/>
  <c r="S5" i="9"/>
  <c r="P5" i="9"/>
  <c r="P40" i="9" s="1"/>
  <c r="M5" i="9"/>
  <c r="M40" i="9" s="1"/>
  <c r="H5" i="9"/>
  <c r="I40" i="9" s="1"/>
  <c r="E5" i="9"/>
  <c r="B5" i="9"/>
  <c r="S13" i="7"/>
  <c r="P13" i="7"/>
  <c r="M13" i="7"/>
  <c r="S12" i="7"/>
  <c r="P12" i="7"/>
  <c r="M12" i="7"/>
  <c r="S11" i="7"/>
  <c r="P11" i="7"/>
  <c r="M11" i="7"/>
  <c r="H36" i="8"/>
  <c r="E36" i="8"/>
  <c r="B36" i="8"/>
  <c r="H35" i="8"/>
  <c r="E35" i="8"/>
  <c r="B35" i="8"/>
  <c r="H34" i="8"/>
  <c r="E34" i="8"/>
  <c r="B34" i="8"/>
  <c r="H33" i="8"/>
  <c r="E33" i="8"/>
  <c r="B33" i="8"/>
  <c r="H32" i="8"/>
  <c r="E32" i="8"/>
  <c r="B32" i="8"/>
  <c r="H31" i="8"/>
  <c r="E31" i="8"/>
  <c r="B31" i="8"/>
  <c r="H30" i="8"/>
  <c r="E30" i="8"/>
  <c r="B30" i="8"/>
  <c r="H29" i="8"/>
  <c r="E29" i="8"/>
  <c r="B29" i="8"/>
  <c r="H28" i="8"/>
  <c r="E28" i="8"/>
  <c r="B28" i="8"/>
  <c r="H27" i="8"/>
  <c r="E27" i="8"/>
  <c r="B27" i="8"/>
  <c r="H25" i="8"/>
  <c r="E25" i="8"/>
  <c r="B25" i="8"/>
  <c r="H24" i="8"/>
  <c r="E24" i="8"/>
  <c r="B24" i="8"/>
  <c r="H23" i="8"/>
  <c r="E23" i="8"/>
  <c r="E47" i="8" s="1"/>
  <c r="B23" i="8"/>
  <c r="H22" i="8"/>
  <c r="E22" i="8"/>
  <c r="B22" i="8"/>
  <c r="C46" i="8" s="1"/>
  <c r="H21" i="8"/>
  <c r="E21" i="8"/>
  <c r="B21" i="8"/>
  <c r="H20" i="8"/>
  <c r="E20" i="8"/>
  <c r="B20" i="8"/>
  <c r="H19" i="8"/>
  <c r="E19" i="8"/>
  <c r="B19" i="8"/>
  <c r="H18" i="8"/>
  <c r="E18" i="8"/>
  <c r="B18" i="8"/>
  <c r="C42" i="8" s="1"/>
  <c r="H17" i="8"/>
  <c r="E17" i="8"/>
  <c r="B17" i="8"/>
  <c r="H16" i="8"/>
  <c r="E16" i="8"/>
  <c r="B16" i="8"/>
  <c r="H14" i="8"/>
  <c r="E14" i="8"/>
  <c r="B14" i="8"/>
  <c r="H13" i="8"/>
  <c r="E13" i="8"/>
  <c r="B13" i="8"/>
  <c r="H12" i="8"/>
  <c r="E12" i="8"/>
  <c r="B12" i="8"/>
  <c r="H11" i="8"/>
  <c r="E11" i="8"/>
  <c r="B11" i="8"/>
  <c r="H10" i="8"/>
  <c r="E10" i="8"/>
  <c r="B10" i="8"/>
  <c r="H9" i="8"/>
  <c r="E9" i="8"/>
  <c r="B9" i="8"/>
  <c r="C44" i="8" s="1"/>
  <c r="H8" i="8"/>
  <c r="E8" i="8"/>
  <c r="B8" i="8"/>
  <c r="H7" i="8"/>
  <c r="E7" i="8"/>
  <c r="B7" i="8"/>
  <c r="H6" i="8"/>
  <c r="E6" i="8"/>
  <c r="B6" i="8"/>
  <c r="H5" i="8"/>
  <c r="E5" i="8"/>
  <c r="B5" i="8"/>
  <c r="M11" i="6" l="1"/>
  <c r="T42" i="8"/>
  <c r="P46" i="8"/>
  <c r="S46" i="8"/>
  <c r="S44" i="8"/>
  <c r="P42" i="8"/>
  <c r="S45" i="8"/>
  <c r="S49" i="8"/>
  <c r="S43" i="8"/>
  <c r="S47" i="8"/>
  <c r="S41" i="8"/>
  <c r="T44" i="8"/>
  <c r="P43" i="8"/>
  <c r="P47" i="8"/>
  <c r="Q44" i="8"/>
  <c r="Q48" i="8"/>
  <c r="Q46" i="8"/>
  <c r="Q40" i="8"/>
  <c r="Q42" i="8"/>
  <c r="M47" i="8"/>
  <c r="N41" i="8"/>
  <c r="M43" i="8"/>
  <c r="M42" i="8"/>
  <c r="M40" i="8"/>
  <c r="M41" i="8"/>
  <c r="M49" i="8"/>
  <c r="M46" i="8"/>
  <c r="M44" i="8"/>
  <c r="M48" i="8"/>
  <c r="F43" i="8"/>
  <c r="F47" i="8"/>
  <c r="N40" i="8"/>
  <c r="T41" i="8"/>
  <c r="N44" i="8"/>
  <c r="T45" i="8"/>
  <c r="N48" i="8"/>
  <c r="T49" i="8"/>
  <c r="P40" i="8"/>
  <c r="H43" i="8"/>
  <c r="P44" i="8"/>
  <c r="H47" i="8"/>
  <c r="P48" i="8"/>
  <c r="I41" i="8"/>
  <c r="I45" i="8"/>
  <c r="I49" i="8"/>
  <c r="S40" i="8"/>
  <c r="E42" i="8"/>
  <c r="F46" i="8"/>
  <c r="S48" i="8"/>
  <c r="F40" i="8"/>
  <c r="S42" i="8"/>
  <c r="F44" i="8"/>
  <c r="N45" i="8"/>
  <c r="T46" i="8"/>
  <c r="F48" i="8"/>
  <c r="N49" i="8"/>
  <c r="T40" i="8"/>
  <c r="N43" i="8"/>
  <c r="H40" i="9"/>
  <c r="Q41" i="9"/>
  <c r="H44" i="9"/>
  <c r="I48" i="9"/>
  <c r="P43" i="9"/>
  <c r="C43" i="9"/>
  <c r="P47" i="9"/>
  <c r="E41" i="9"/>
  <c r="M42" i="9"/>
  <c r="S43" i="9"/>
  <c r="E45" i="9"/>
  <c r="M46" i="9"/>
  <c r="E49" i="9"/>
  <c r="I41" i="9"/>
  <c r="I45" i="9"/>
  <c r="I49" i="9"/>
  <c r="F40" i="9"/>
  <c r="M41" i="9"/>
  <c r="S42" i="9"/>
  <c r="F44" i="9"/>
  <c r="M45" i="9"/>
  <c r="F48" i="9"/>
  <c r="M49" i="9"/>
  <c r="F42" i="9"/>
  <c r="F46" i="9"/>
  <c r="C49" i="9"/>
  <c r="P45" i="9"/>
  <c r="C47" i="9"/>
  <c r="P49" i="9"/>
  <c r="C45" i="9"/>
  <c r="S47" i="9"/>
  <c r="S46" i="9"/>
  <c r="T40" i="9"/>
  <c r="T44" i="9"/>
  <c r="T48" i="9"/>
  <c r="Q43" i="9"/>
  <c r="Q47" i="9"/>
  <c r="N47" i="9"/>
  <c r="N43" i="9"/>
  <c r="T43" i="9"/>
  <c r="T47" i="9"/>
  <c r="T41" i="9"/>
  <c r="T45" i="9"/>
  <c r="T49" i="9"/>
  <c r="T42" i="9"/>
  <c r="T46" i="9"/>
  <c r="Q40" i="9"/>
  <c r="Q44" i="9"/>
  <c r="Q48" i="9"/>
  <c r="P42" i="9"/>
  <c r="P46" i="9"/>
  <c r="Q42" i="9"/>
  <c r="Q46" i="9"/>
  <c r="N49" i="9"/>
  <c r="N41" i="9"/>
  <c r="N45" i="9"/>
  <c r="N42" i="9"/>
  <c r="N46" i="9"/>
  <c r="N40" i="9"/>
  <c r="N44" i="9"/>
  <c r="N48" i="9"/>
  <c r="H48" i="9"/>
  <c r="H46" i="9"/>
  <c r="H42" i="9"/>
  <c r="I43" i="9"/>
  <c r="I47" i="9"/>
  <c r="E47" i="9"/>
  <c r="E43" i="9"/>
  <c r="B47" i="9"/>
  <c r="B41" i="9"/>
  <c r="C40" i="9"/>
  <c r="C44" i="9"/>
  <c r="C48" i="9"/>
  <c r="B40" i="9"/>
  <c r="H41" i="9"/>
  <c r="B42" i="9"/>
  <c r="H43" i="9"/>
  <c r="B44" i="9"/>
  <c r="H45" i="9"/>
  <c r="B46" i="9"/>
  <c r="H47" i="9"/>
  <c r="B48" i="9"/>
  <c r="H49" i="9"/>
  <c r="E40" i="9"/>
  <c r="S40" i="9"/>
  <c r="E42" i="9"/>
  <c r="M43" i="9"/>
  <c r="E44" i="9"/>
  <c r="S44" i="9"/>
  <c r="E46" i="9"/>
  <c r="M47" i="9"/>
  <c r="E48" i="9"/>
  <c r="S48" i="9"/>
  <c r="H41" i="8"/>
  <c r="H45" i="8"/>
  <c r="H49" i="8"/>
  <c r="I43" i="8"/>
  <c r="I47" i="8"/>
  <c r="E43" i="8"/>
  <c r="B42" i="8"/>
  <c r="B46" i="8"/>
  <c r="C40" i="8"/>
  <c r="B40" i="8"/>
  <c r="B44" i="8"/>
  <c r="B48" i="8"/>
  <c r="C48" i="8"/>
  <c r="F41" i="8"/>
  <c r="E41" i="8"/>
  <c r="F45" i="8"/>
  <c r="E45" i="8"/>
  <c r="F49" i="8"/>
  <c r="E49" i="8"/>
  <c r="N42" i="8"/>
  <c r="T43" i="8"/>
  <c r="N46" i="8"/>
  <c r="T47" i="8"/>
  <c r="F42" i="8"/>
  <c r="E44" i="8"/>
  <c r="E46" i="8"/>
  <c r="N47" i="8"/>
  <c r="T48" i="8"/>
  <c r="E40" i="8"/>
  <c r="M45" i="8"/>
  <c r="C41" i="8"/>
  <c r="B41" i="8"/>
  <c r="I42" i="8"/>
  <c r="H42" i="8"/>
  <c r="C45" i="8"/>
  <c r="B45" i="8"/>
  <c r="I46" i="8"/>
  <c r="H46" i="8"/>
  <c r="C49" i="8"/>
  <c r="B49" i="8"/>
  <c r="I40" i="8"/>
  <c r="H40" i="8"/>
  <c r="Q41" i="8"/>
  <c r="P41" i="8"/>
  <c r="C43" i="8"/>
  <c r="B43" i="8"/>
  <c r="I44" i="8"/>
  <c r="H44" i="8"/>
  <c r="Q45" i="8"/>
  <c r="P45" i="8"/>
  <c r="C47" i="8"/>
  <c r="B47" i="8"/>
  <c r="I48" i="8"/>
  <c r="H48" i="8"/>
  <c r="Q49" i="8"/>
  <c r="P49" i="8"/>
  <c r="Q43" i="8"/>
  <c r="Q47" i="8"/>
  <c r="E48" i="8"/>
  <c r="S36" i="7" l="1"/>
  <c r="P36" i="7"/>
  <c r="M36" i="7"/>
  <c r="H36" i="7"/>
  <c r="E36" i="7"/>
  <c r="B36" i="7"/>
  <c r="S35" i="7"/>
  <c r="P35" i="7"/>
  <c r="P48" i="7" s="1"/>
  <c r="M35" i="7"/>
  <c r="M48" i="7" s="1"/>
  <c r="H35" i="7"/>
  <c r="E35" i="7"/>
  <c r="B35" i="7"/>
  <c r="S34" i="7"/>
  <c r="P34" i="7"/>
  <c r="M34" i="7"/>
  <c r="H34" i="7"/>
  <c r="E34" i="7"/>
  <c r="B34" i="7"/>
  <c r="S33" i="7"/>
  <c r="P33" i="7"/>
  <c r="M33" i="7"/>
  <c r="H33" i="7"/>
  <c r="E33" i="7"/>
  <c r="B33" i="7"/>
  <c r="S32" i="7"/>
  <c r="P32" i="7"/>
  <c r="M32" i="7"/>
  <c r="H32" i="7"/>
  <c r="E32" i="7"/>
  <c r="B32" i="7"/>
  <c r="S31" i="7"/>
  <c r="P31" i="7"/>
  <c r="M31" i="7"/>
  <c r="H31" i="7"/>
  <c r="E31" i="7"/>
  <c r="B31" i="7"/>
  <c r="S30" i="7"/>
  <c r="P30" i="7"/>
  <c r="M30" i="7"/>
  <c r="H30" i="7"/>
  <c r="E30" i="7"/>
  <c r="B30" i="7"/>
  <c r="S29" i="7"/>
  <c r="P29" i="7"/>
  <c r="M29" i="7"/>
  <c r="H29" i="7"/>
  <c r="E29" i="7"/>
  <c r="B29" i="7"/>
  <c r="S28" i="7"/>
  <c r="P28" i="7"/>
  <c r="M28" i="7"/>
  <c r="H28" i="7"/>
  <c r="E28" i="7"/>
  <c r="B28" i="7"/>
  <c r="S27" i="7"/>
  <c r="P27" i="7"/>
  <c r="M27" i="7"/>
  <c r="H27" i="7"/>
  <c r="E27" i="7"/>
  <c r="B27" i="7"/>
  <c r="S25" i="7"/>
  <c r="P25" i="7"/>
  <c r="M25" i="7"/>
  <c r="H25" i="7"/>
  <c r="E25" i="7"/>
  <c r="B25" i="7"/>
  <c r="S24" i="7"/>
  <c r="P24" i="7"/>
  <c r="M24" i="7"/>
  <c r="H24" i="7"/>
  <c r="E24" i="7"/>
  <c r="B24" i="7"/>
  <c r="S23" i="7"/>
  <c r="S47" i="7" s="1"/>
  <c r="P23" i="7"/>
  <c r="P47" i="7" s="1"/>
  <c r="M23" i="7"/>
  <c r="H23" i="7"/>
  <c r="E23" i="7"/>
  <c r="B23" i="7"/>
  <c r="S22" i="7"/>
  <c r="P22" i="7"/>
  <c r="M22" i="7"/>
  <c r="M46" i="7" s="1"/>
  <c r="H22" i="7"/>
  <c r="E22" i="7"/>
  <c r="B22" i="7"/>
  <c r="S21" i="7"/>
  <c r="P21" i="7"/>
  <c r="M21" i="7"/>
  <c r="H21" i="7"/>
  <c r="E21" i="7"/>
  <c r="B21" i="7"/>
  <c r="S20" i="7"/>
  <c r="P20" i="7"/>
  <c r="M20" i="7"/>
  <c r="H20" i="7"/>
  <c r="E20" i="7"/>
  <c r="B20" i="7"/>
  <c r="S19" i="7"/>
  <c r="P19" i="7"/>
  <c r="M19" i="7"/>
  <c r="H19" i="7"/>
  <c r="E19" i="7"/>
  <c r="B19" i="7"/>
  <c r="S18" i="7"/>
  <c r="P18" i="7"/>
  <c r="M18" i="7"/>
  <c r="H18" i="7"/>
  <c r="E18" i="7"/>
  <c r="B18" i="7"/>
  <c r="S17" i="7"/>
  <c r="P17" i="7"/>
  <c r="M17" i="7"/>
  <c r="H17" i="7"/>
  <c r="E17" i="7"/>
  <c r="B17" i="7"/>
  <c r="S16" i="7"/>
  <c r="P16" i="7"/>
  <c r="M16" i="7"/>
  <c r="H16" i="7"/>
  <c r="E16" i="7"/>
  <c r="B16" i="7"/>
  <c r="S14" i="7"/>
  <c r="P14" i="7"/>
  <c r="P49" i="7" s="1"/>
  <c r="M14" i="7"/>
  <c r="H14" i="7"/>
  <c r="E14" i="7"/>
  <c r="B14" i="7"/>
  <c r="H13" i="7"/>
  <c r="E13" i="7"/>
  <c r="F48" i="7" s="1"/>
  <c r="B13" i="7"/>
  <c r="H12" i="7"/>
  <c r="E12" i="7"/>
  <c r="B12" i="7"/>
  <c r="S46" i="7"/>
  <c r="H11" i="7"/>
  <c r="I46" i="7" s="1"/>
  <c r="E11" i="7"/>
  <c r="B11" i="7"/>
  <c r="S10" i="7"/>
  <c r="P10" i="7"/>
  <c r="P45" i="7" s="1"/>
  <c r="M10" i="7"/>
  <c r="M45" i="7" s="1"/>
  <c r="H10" i="7"/>
  <c r="E10" i="7"/>
  <c r="F45" i="7" s="1"/>
  <c r="B10" i="7"/>
  <c r="C45" i="7" s="1"/>
  <c r="S9" i="7"/>
  <c r="P9" i="7"/>
  <c r="M9" i="7"/>
  <c r="H9" i="7"/>
  <c r="E9" i="7"/>
  <c r="F44" i="7" s="1"/>
  <c r="B9" i="7"/>
  <c r="S8" i="7"/>
  <c r="S43" i="7" s="1"/>
  <c r="P8" i="7"/>
  <c r="P43" i="7" s="1"/>
  <c r="M8" i="7"/>
  <c r="H8" i="7"/>
  <c r="E8" i="7"/>
  <c r="B8" i="7"/>
  <c r="S7" i="7"/>
  <c r="S42" i="7" s="1"/>
  <c r="P7" i="7"/>
  <c r="M7" i="7"/>
  <c r="M42" i="7" s="1"/>
  <c r="H7" i="7"/>
  <c r="E7" i="7"/>
  <c r="B7" i="7"/>
  <c r="S6" i="7"/>
  <c r="P6" i="7"/>
  <c r="M6" i="7"/>
  <c r="M41" i="7" s="1"/>
  <c r="H6" i="7"/>
  <c r="E6" i="7"/>
  <c r="F41" i="7" s="1"/>
  <c r="B6" i="7"/>
  <c r="B41" i="7" s="1"/>
  <c r="S5" i="7"/>
  <c r="P5" i="7"/>
  <c r="M5" i="7"/>
  <c r="H5" i="7"/>
  <c r="E5" i="7"/>
  <c r="F40" i="7" s="1"/>
  <c r="B5" i="7"/>
  <c r="Q41" i="7" l="1"/>
  <c r="Q45" i="7"/>
  <c r="I48" i="7"/>
  <c r="P41" i="7"/>
  <c r="H44" i="7"/>
  <c r="I47" i="7"/>
  <c r="Q47" i="7"/>
  <c r="M40" i="7"/>
  <c r="S41" i="7"/>
  <c r="M44" i="7"/>
  <c r="S45" i="7"/>
  <c r="F49" i="7"/>
  <c r="S49" i="7"/>
  <c r="N42" i="7"/>
  <c r="C47" i="7"/>
  <c r="I40" i="7"/>
  <c r="B49" i="7"/>
  <c r="Q43" i="7"/>
  <c r="P40" i="7"/>
  <c r="C42" i="7"/>
  <c r="I43" i="7"/>
  <c r="P44" i="7"/>
  <c r="C46" i="7"/>
  <c r="M49" i="7"/>
  <c r="Q49" i="7"/>
  <c r="T47" i="7"/>
  <c r="T42" i="7"/>
  <c r="T41" i="7"/>
  <c r="T49" i="7"/>
  <c r="S40" i="7"/>
  <c r="S48" i="7"/>
  <c r="T40" i="7"/>
  <c r="T48" i="7"/>
  <c r="T43" i="7"/>
  <c r="T46" i="7"/>
  <c r="T45" i="7"/>
  <c r="S44" i="7"/>
  <c r="T44" i="7"/>
  <c r="Q48" i="7"/>
  <c r="P42" i="7"/>
  <c r="P46" i="7"/>
  <c r="Q42" i="7"/>
  <c r="Q46" i="7"/>
  <c r="Q40" i="7"/>
  <c r="Q44" i="7"/>
  <c r="N45" i="7"/>
  <c r="N44" i="7"/>
  <c r="N41" i="7"/>
  <c r="N48" i="7"/>
  <c r="N49" i="7"/>
  <c r="N40" i="7"/>
  <c r="M43" i="7"/>
  <c r="M47" i="7"/>
  <c r="N43" i="7"/>
  <c r="N47" i="7"/>
  <c r="N46" i="7"/>
  <c r="I44" i="7"/>
  <c r="B43" i="7"/>
  <c r="C49" i="7"/>
  <c r="H42" i="7"/>
  <c r="I42" i="7"/>
  <c r="H40" i="7"/>
  <c r="H48" i="7"/>
  <c r="H46" i="7"/>
  <c r="I41" i="7"/>
  <c r="I45" i="7"/>
  <c r="I49" i="7"/>
  <c r="F43" i="7"/>
  <c r="F47" i="7"/>
  <c r="E47" i="7"/>
  <c r="E49" i="7"/>
  <c r="F42" i="7"/>
  <c r="F46" i="7"/>
  <c r="E45" i="7"/>
  <c r="E43" i="7"/>
  <c r="E41" i="7"/>
  <c r="C40" i="7"/>
  <c r="C48" i="7"/>
  <c r="C41" i="7"/>
  <c r="C43" i="7"/>
  <c r="B45" i="7"/>
  <c r="B47" i="7"/>
  <c r="C44" i="7"/>
  <c r="B44" i="7"/>
  <c r="H45" i="7"/>
  <c r="H49" i="7"/>
  <c r="B40" i="7"/>
  <c r="H41" i="7"/>
  <c r="B42" i="7"/>
  <c r="H43" i="7"/>
  <c r="B46" i="7"/>
  <c r="H47" i="7"/>
  <c r="B48" i="7"/>
  <c r="E40" i="7"/>
  <c r="E42" i="7"/>
  <c r="E44" i="7"/>
  <c r="E46" i="7"/>
  <c r="E48" i="7"/>
  <c r="S5" i="1" l="1"/>
  <c r="S16" i="1"/>
  <c r="S27" i="1"/>
  <c r="S14" i="1"/>
  <c r="S25" i="1"/>
  <c r="S36" i="1"/>
  <c r="S9" i="1"/>
  <c r="S20" i="1"/>
  <c r="S31" i="1"/>
  <c r="T44" i="1" s="1"/>
  <c r="S10" i="1"/>
  <c r="S21" i="1"/>
  <c r="T45" i="1" s="1"/>
  <c r="S32" i="1"/>
  <c r="S16" i="2"/>
  <c r="S5" i="2"/>
  <c r="S25" i="2"/>
  <c r="S14" i="2"/>
  <c r="S22" i="2"/>
  <c r="S11" i="2"/>
  <c r="S23" i="2"/>
  <c r="S12" i="2"/>
  <c r="P5" i="1"/>
  <c r="P16" i="1"/>
  <c r="P27" i="1"/>
  <c r="P14" i="1"/>
  <c r="P25" i="1"/>
  <c r="P36" i="1"/>
  <c r="P10" i="1"/>
  <c r="P21" i="1"/>
  <c r="P32" i="1"/>
  <c r="P11" i="1"/>
  <c r="P22" i="1"/>
  <c r="P33" i="1"/>
  <c r="P16" i="2"/>
  <c r="P5" i="2"/>
  <c r="P25" i="2"/>
  <c r="P14" i="2"/>
  <c r="P23" i="2"/>
  <c r="P12" i="2"/>
  <c r="P24" i="2"/>
  <c r="P13" i="2"/>
  <c r="M5" i="1"/>
  <c r="M16" i="1"/>
  <c r="M27" i="1"/>
  <c r="M14" i="1"/>
  <c r="M25" i="1"/>
  <c r="M36" i="1"/>
  <c r="M10" i="1"/>
  <c r="M21" i="1"/>
  <c r="M32" i="1"/>
  <c r="M11" i="1"/>
  <c r="M22" i="1"/>
  <c r="M33" i="1"/>
  <c r="M16" i="2"/>
  <c r="M5" i="2"/>
  <c r="M25" i="2"/>
  <c r="M14" i="2"/>
  <c r="M23" i="2"/>
  <c r="M12" i="2"/>
  <c r="M24" i="2"/>
  <c r="M13" i="2"/>
  <c r="H5" i="1"/>
  <c r="H16" i="1"/>
  <c r="H27" i="1"/>
  <c r="H14" i="1"/>
  <c r="H25" i="1"/>
  <c r="H36" i="1"/>
  <c r="H8" i="1"/>
  <c r="H19" i="1"/>
  <c r="H30" i="1"/>
  <c r="H9" i="1"/>
  <c r="H20" i="1"/>
  <c r="H31" i="1"/>
  <c r="H16" i="2"/>
  <c r="H5" i="2"/>
  <c r="H25" i="2"/>
  <c r="H14" i="2"/>
  <c r="H20" i="2"/>
  <c r="H9" i="2"/>
  <c r="H21" i="2"/>
  <c r="H10" i="2"/>
  <c r="E5" i="1"/>
  <c r="E16" i="1"/>
  <c r="E14" i="1"/>
  <c r="E25" i="1"/>
  <c r="E10" i="1"/>
  <c r="E21" i="1"/>
  <c r="E11" i="1"/>
  <c r="E22" i="1"/>
  <c r="E27" i="2"/>
  <c r="E16" i="2"/>
  <c r="E5" i="2"/>
  <c r="E36" i="2"/>
  <c r="E25" i="2"/>
  <c r="E14" i="2"/>
  <c r="E33" i="2"/>
  <c r="E22" i="2"/>
  <c r="E11" i="2"/>
  <c r="E34" i="2"/>
  <c r="E23" i="2"/>
  <c r="E12" i="2"/>
  <c r="B5" i="1"/>
  <c r="B16" i="1"/>
  <c r="B27" i="1"/>
  <c r="B14" i="1"/>
  <c r="B25" i="1"/>
  <c r="B36" i="1"/>
  <c r="B10" i="1"/>
  <c r="B21" i="1"/>
  <c r="B32" i="1"/>
  <c r="C45" i="1" s="1"/>
  <c r="B11" i="1"/>
  <c r="B22" i="1"/>
  <c r="B33" i="1"/>
  <c r="B27" i="2"/>
  <c r="B16" i="2"/>
  <c r="B5" i="2"/>
  <c r="B36" i="2"/>
  <c r="B25" i="2"/>
  <c r="B14" i="2"/>
  <c r="B33" i="2"/>
  <c r="B22" i="2"/>
  <c r="B11" i="2"/>
  <c r="B34" i="2"/>
  <c r="B23" i="2"/>
  <c r="B12" i="2"/>
  <c r="S24" i="2"/>
  <c r="S13" i="2"/>
  <c r="S21" i="2"/>
  <c r="S10" i="2"/>
  <c r="S20" i="2"/>
  <c r="S9" i="2"/>
  <c r="S44" i="2" s="1"/>
  <c r="S19" i="2"/>
  <c r="S8" i="2"/>
  <c r="S18" i="2"/>
  <c r="S7" i="2"/>
  <c r="S17" i="2"/>
  <c r="S6" i="2"/>
  <c r="P22" i="2"/>
  <c r="P11" i="2"/>
  <c r="P21" i="2"/>
  <c r="P10" i="2"/>
  <c r="P20" i="2"/>
  <c r="P9" i="2"/>
  <c r="P19" i="2"/>
  <c r="P8" i="2"/>
  <c r="P18" i="2"/>
  <c r="P7" i="2"/>
  <c r="P17" i="2"/>
  <c r="P6" i="2"/>
  <c r="M17" i="2"/>
  <c r="M6" i="2"/>
  <c r="M18" i="2"/>
  <c r="M7" i="2"/>
  <c r="M19" i="2"/>
  <c r="M8" i="2"/>
  <c r="M20" i="2"/>
  <c r="M9" i="2"/>
  <c r="M21" i="2"/>
  <c r="M10" i="2"/>
  <c r="M22" i="2"/>
  <c r="M11" i="2"/>
  <c r="H22" i="2"/>
  <c r="H11" i="2"/>
  <c r="H23" i="2"/>
  <c r="H12" i="2"/>
  <c r="H24" i="2"/>
  <c r="H13" i="2"/>
  <c r="S28" i="1"/>
  <c r="S29" i="1"/>
  <c r="S30" i="1"/>
  <c r="S33" i="1"/>
  <c r="S34" i="1"/>
  <c r="S35" i="1"/>
  <c r="P28" i="1"/>
  <c r="Q41" i="1" s="1"/>
  <c r="P29" i="1"/>
  <c r="P30" i="1"/>
  <c r="P31" i="1"/>
  <c r="P34" i="1"/>
  <c r="P35" i="1"/>
  <c r="M28" i="1"/>
  <c r="M29" i="1"/>
  <c r="M30" i="1"/>
  <c r="M31" i="1"/>
  <c r="M34" i="1"/>
  <c r="M35" i="1"/>
  <c r="H17" i="1"/>
  <c r="H18" i="1"/>
  <c r="H21" i="1"/>
  <c r="H22" i="1"/>
  <c r="H23" i="1"/>
  <c r="H24" i="1"/>
  <c r="H6" i="1"/>
  <c r="H28" i="1"/>
  <c r="H7" i="1"/>
  <c r="H29" i="1"/>
  <c r="H10" i="1"/>
  <c r="H32" i="1"/>
  <c r="H11" i="1"/>
  <c r="H33" i="1"/>
  <c r="H12" i="1"/>
  <c r="H34" i="1"/>
  <c r="H13" i="1"/>
  <c r="H35" i="1"/>
  <c r="E28" i="1"/>
  <c r="E29" i="1"/>
  <c r="E30" i="1"/>
  <c r="E31" i="1"/>
  <c r="E32" i="1"/>
  <c r="E33" i="1"/>
  <c r="E34" i="1"/>
  <c r="E35" i="1"/>
  <c r="E36" i="1"/>
  <c r="E27" i="1"/>
  <c r="B6" i="1"/>
  <c r="B17" i="1"/>
  <c r="B28" i="1"/>
  <c r="B7" i="1"/>
  <c r="B18" i="1"/>
  <c r="B29" i="1"/>
  <c r="B8" i="1"/>
  <c r="B19" i="1"/>
  <c r="B30" i="1"/>
  <c r="B9" i="1"/>
  <c r="B20" i="1"/>
  <c r="B31" i="1"/>
  <c r="B12" i="1"/>
  <c r="B23" i="1"/>
  <c r="B34" i="1"/>
  <c r="B13" i="1"/>
  <c r="B24" i="1"/>
  <c r="B35" i="1"/>
  <c r="B35" i="2"/>
  <c r="B24" i="2"/>
  <c r="B13" i="2"/>
  <c r="B32" i="2"/>
  <c r="B21" i="2"/>
  <c r="B10" i="2"/>
  <c r="B31" i="2"/>
  <c r="B20" i="2"/>
  <c r="B9" i="2"/>
  <c r="B30" i="2"/>
  <c r="B19" i="2"/>
  <c r="B8" i="2"/>
  <c r="B29" i="2"/>
  <c r="B18" i="2"/>
  <c r="B7" i="2"/>
  <c r="B28" i="2"/>
  <c r="B17" i="2"/>
  <c r="B6" i="2"/>
  <c r="H19" i="2"/>
  <c r="H8" i="2"/>
  <c r="H18" i="2"/>
  <c r="H7" i="2"/>
  <c r="H17" i="2"/>
  <c r="H6" i="2"/>
  <c r="E28" i="2"/>
  <c r="E17" i="2"/>
  <c r="E6" i="2"/>
  <c r="E29" i="2"/>
  <c r="E18" i="2"/>
  <c r="E7" i="2"/>
  <c r="E30" i="2"/>
  <c r="E19" i="2"/>
  <c r="E8" i="2"/>
  <c r="E31" i="2"/>
  <c r="E20" i="2"/>
  <c r="E9" i="2"/>
  <c r="E32" i="2"/>
  <c r="E21" i="2"/>
  <c r="E10" i="2"/>
  <c r="E35" i="2"/>
  <c r="E24" i="2"/>
  <c r="E13" i="2"/>
  <c r="S24" i="1"/>
  <c r="S13" i="1"/>
  <c r="S23" i="1"/>
  <c r="S12" i="1"/>
  <c r="S22" i="1"/>
  <c r="S11" i="1"/>
  <c r="S19" i="1"/>
  <c r="S8" i="1"/>
  <c r="S18" i="1"/>
  <c r="S7" i="1"/>
  <c r="S17" i="1"/>
  <c r="S6" i="1"/>
  <c r="P24" i="1"/>
  <c r="P13" i="1"/>
  <c r="P23" i="1"/>
  <c r="P12" i="1"/>
  <c r="P20" i="1"/>
  <c r="P9" i="1"/>
  <c r="P19" i="1"/>
  <c r="P8" i="1"/>
  <c r="P18" i="1"/>
  <c r="P7" i="1"/>
  <c r="P17" i="1"/>
  <c r="P6" i="1"/>
  <c r="M17" i="1"/>
  <c r="M6" i="1"/>
  <c r="M18" i="1"/>
  <c r="M7" i="1"/>
  <c r="M19" i="1"/>
  <c r="M8" i="1"/>
  <c r="M20" i="1"/>
  <c r="M9" i="1"/>
  <c r="M23" i="1"/>
  <c r="M12" i="1"/>
  <c r="M24" i="1"/>
  <c r="M13" i="1"/>
  <c r="E6" i="1"/>
  <c r="E17" i="1"/>
  <c r="E7" i="1"/>
  <c r="E18" i="1"/>
  <c r="E8" i="1"/>
  <c r="E19" i="1"/>
  <c r="E9" i="1"/>
  <c r="E20" i="1"/>
  <c r="E12" i="1"/>
  <c r="E23" i="1"/>
  <c r="E13" i="1"/>
  <c r="E24" i="1"/>
  <c r="P41" i="1" l="1"/>
  <c r="I45" i="1"/>
  <c r="N46" i="1"/>
  <c r="I45" i="2"/>
  <c r="T40" i="2"/>
  <c r="F49" i="2"/>
  <c r="N49" i="2"/>
  <c r="I44" i="2"/>
  <c r="Q40" i="2"/>
  <c r="N48" i="2"/>
  <c r="Q49" i="2"/>
  <c r="C46" i="2"/>
  <c r="I49" i="2"/>
  <c r="N40" i="2"/>
  <c r="F46" i="2"/>
  <c r="I40" i="2"/>
  <c r="Q47" i="2"/>
  <c r="F47" i="2"/>
  <c r="C40" i="2"/>
  <c r="M49" i="1"/>
  <c r="S42" i="1"/>
  <c r="I44" i="1"/>
  <c r="T49" i="1"/>
  <c r="H42" i="1"/>
  <c r="T43" i="1"/>
  <c r="M41" i="1"/>
  <c r="N47" i="1"/>
  <c r="H49" i="1"/>
  <c r="T42" i="1"/>
  <c r="M42" i="1"/>
  <c r="C42" i="1"/>
  <c r="P49" i="1"/>
  <c r="M46" i="1"/>
  <c r="Q44" i="1"/>
  <c r="B45" i="1"/>
  <c r="I49" i="1"/>
  <c r="Q45" i="1"/>
  <c r="S49" i="1"/>
  <c r="P43" i="1"/>
  <c r="Q43" i="1"/>
  <c r="S47" i="1"/>
  <c r="N40" i="1"/>
  <c r="S43" i="1"/>
  <c r="I46" i="1"/>
  <c r="N42" i="1"/>
  <c r="I40" i="1"/>
  <c r="M43" i="1"/>
  <c r="S41" i="1"/>
  <c r="C48" i="1"/>
  <c r="B43" i="1"/>
  <c r="B41" i="1"/>
  <c r="I42" i="1"/>
  <c r="T40" i="1"/>
  <c r="P44" i="1"/>
  <c r="S48" i="1"/>
  <c r="H47" i="1"/>
  <c r="B49" i="1"/>
  <c r="Q40" i="1"/>
  <c r="B46" i="1"/>
  <c r="M45" i="1"/>
  <c r="M47" i="1"/>
  <c r="M44" i="1"/>
  <c r="C44" i="1"/>
  <c r="N44" i="1"/>
  <c r="Q42" i="1"/>
  <c r="Q49" i="1"/>
  <c r="N43" i="1"/>
  <c r="P48" i="1"/>
  <c r="B42" i="1"/>
  <c r="N49" i="1"/>
  <c r="Q46" i="1"/>
  <c r="S45" i="1"/>
  <c r="H43" i="1"/>
  <c r="I43" i="1"/>
  <c r="Q48" i="1"/>
  <c r="T48" i="2"/>
  <c r="S47" i="2"/>
  <c r="T47" i="2"/>
  <c r="F44" i="1"/>
  <c r="E44" i="1"/>
  <c r="P42" i="1"/>
  <c r="T41" i="1"/>
  <c r="B48" i="1"/>
  <c r="H46" i="1"/>
  <c r="I41" i="1"/>
  <c r="H41" i="1"/>
  <c r="N45" i="1"/>
  <c r="M40" i="1"/>
  <c r="P46" i="1"/>
  <c r="C41" i="1"/>
  <c r="C40" i="1"/>
  <c r="B40" i="1"/>
  <c r="P40" i="1"/>
  <c r="C49" i="1"/>
  <c r="C46" i="1"/>
  <c r="C43" i="1"/>
  <c r="I47" i="1"/>
  <c r="T48" i="1"/>
  <c r="H44" i="1"/>
  <c r="P45" i="1"/>
  <c r="C47" i="1"/>
  <c r="B47" i="1"/>
  <c r="E48" i="1"/>
  <c r="F48" i="1"/>
  <c r="M48" i="1"/>
  <c r="N48" i="1"/>
  <c r="T47" i="1"/>
  <c r="B44" i="1"/>
  <c r="I48" i="1"/>
  <c r="H48" i="1"/>
  <c r="F49" i="1"/>
  <c r="E49" i="1"/>
  <c r="F42" i="1"/>
  <c r="E42" i="1"/>
  <c r="Q47" i="1"/>
  <c r="P47" i="1"/>
  <c r="N41" i="1"/>
  <c r="T46" i="1"/>
  <c r="S46" i="1"/>
  <c r="H45" i="1"/>
  <c r="E46" i="1"/>
  <c r="F46" i="1"/>
  <c r="H40" i="1"/>
  <c r="Q48" i="2"/>
  <c r="S44" i="1"/>
  <c r="S40" i="1"/>
  <c r="F43" i="1"/>
  <c r="E43" i="1"/>
  <c r="F40" i="1"/>
  <c r="E40" i="1"/>
  <c r="S46" i="2"/>
  <c r="S41" i="2"/>
  <c r="F45" i="1"/>
  <c r="E45" i="1"/>
  <c r="P49" i="2"/>
  <c r="T49" i="2"/>
  <c r="E47" i="1"/>
  <c r="F47" i="1"/>
  <c r="F41" i="1"/>
  <c r="E41" i="1"/>
  <c r="I47" i="2"/>
  <c r="N45" i="2"/>
  <c r="P43" i="2"/>
  <c r="F48" i="2"/>
  <c r="B47" i="2"/>
  <c r="E42" i="2"/>
  <c r="Q42" i="2"/>
  <c r="Q44" i="2"/>
  <c r="Q46" i="2"/>
  <c r="H45" i="2"/>
  <c r="M45" i="2"/>
  <c r="Q41" i="2"/>
  <c r="F45" i="2"/>
  <c r="F41" i="2"/>
  <c r="C44" i="2"/>
  <c r="H46" i="2"/>
  <c r="N42" i="2"/>
  <c r="M48" i="2"/>
  <c r="H41" i="2"/>
  <c r="H43" i="2"/>
  <c r="C41" i="2"/>
  <c r="C45" i="2"/>
  <c r="H47" i="2"/>
  <c r="M42" i="2"/>
  <c r="N46" i="2"/>
  <c r="P46" i="2"/>
  <c r="T43" i="2"/>
  <c r="S45" i="2"/>
  <c r="B46" i="2"/>
  <c r="B49" i="2"/>
  <c r="E46" i="2"/>
  <c r="M47" i="2"/>
  <c r="M40" i="2"/>
  <c r="P48" i="2"/>
  <c r="F42" i="2"/>
  <c r="H42" i="2"/>
  <c r="C43" i="2"/>
  <c r="H48" i="2"/>
  <c r="T42" i="2"/>
  <c r="F40" i="2"/>
  <c r="M49" i="2"/>
  <c r="P47" i="2"/>
  <c r="E45" i="2"/>
  <c r="B48" i="2"/>
  <c r="N43" i="2"/>
  <c r="N41" i="2"/>
  <c r="P42" i="2"/>
  <c r="Q45" i="2"/>
  <c r="T44" i="2"/>
  <c r="B40" i="2"/>
  <c r="E49" i="2"/>
  <c r="H44" i="2"/>
  <c r="S40" i="2"/>
  <c r="B43" i="2"/>
  <c r="E41" i="2"/>
  <c r="F43" i="2"/>
  <c r="I41" i="2"/>
  <c r="I43" i="2"/>
  <c r="I46" i="2"/>
  <c r="C42" i="2"/>
  <c r="B44" i="2"/>
  <c r="C47" i="2"/>
  <c r="C48" i="2"/>
  <c r="M41" i="2"/>
  <c r="N47" i="2"/>
  <c r="P41" i="2"/>
  <c r="Q43" i="2"/>
  <c r="P45" i="2"/>
  <c r="T41" i="2"/>
  <c r="S43" i="2"/>
  <c r="T45" i="2"/>
  <c r="S48" i="2"/>
  <c r="E47" i="2"/>
  <c r="E40" i="2"/>
  <c r="H49" i="2"/>
  <c r="F44" i="2"/>
  <c r="B42" i="2"/>
  <c r="B45" i="2"/>
  <c r="C49" i="2"/>
  <c r="M46" i="2"/>
  <c r="P44" i="2"/>
  <c r="S42" i="2"/>
  <c r="T46" i="2"/>
  <c r="S49" i="2"/>
  <c r="I42" i="2"/>
  <c r="I48" i="2"/>
  <c r="B41" i="2"/>
  <c r="M44" i="2"/>
  <c r="P40" i="2"/>
  <c r="E43" i="2"/>
  <c r="M43" i="2"/>
  <c r="H40" i="2"/>
  <c r="E48" i="2"/>
  <c r="N44" i="2"/>
  <c r="E44" i="2"/>
  <c r="M12" i="6" l="1"/>
  <c r="M13" i="6"/>
  <c r="L3" i="6"/>
  <c r="J12" i="6"/>
  <c r="L12" i="6"/>
  <c r="I12" i="6"/>
  <c r="K12" i="6"/>
  <c r="J13" i="6"/>
  <c r="I5" i="6"/>
  <c r="L13" i="6"/>
  <c r="I13" i="6"/>
  <c r="I4" i="6"/>
  <c r="K13" i="6"/>
  <c r="M3" i="6"/>
  <c r="L4" i="6"/>
  <c r="L5" i="6"/>
  <c r="K5" i="6"/>
  <c r="M5" i="6"/>
  <c r="J5" i="6"/>
  <c r="J4" i="6"/>
  <c r="M4" i="6"/>
  <c r="K4" i="6"/>
  <c r="J3" i="6"/>
  <c r="I3" i="6"/>
  <c r="K3" i="6"/>
</calcChain>
</file>

<file path=xl/sharedStrings.xml><?xml version="1.0" encoding="utf-8"?>
<sst xmlns="http://schemas.openxmlformats.org/spreadsheetml/2006/main" count="462" uniqueCount="108">
  <si>
    <t>H1975</t>
  </si>
  <si>
    <t>H2030</t>
  </si>
  <si>
    <t>A549</t>
  </si>
  <si>
    <t>H838</t>
  </si>
  <si>
    <t>H1650</t>
  </si>
  <si>
    <t>IC50 SIL, uM</t>
  </si>
  <si>
    <t>IC50 WFA, uM</t>
  </si>
  <si>
    <t>uM</t>
  </si>
  <si>
    <t>Viability, %</t>
  </si>
  <si>
    <t>CTB, mean</t>
  </si>
  <si>
    <t>CTB, std</t>
  </si>
  <si>
    <t>Mean</t>
  </si>
  <si>
    <t>std</t>
  </si>
  <si>
    <t>mean</t>
  </si>
  <si>
    <t>Measurement #1</t>
  </si>
  <si>
    <t>Measurement #2</t>
  </si>
  <si>
    <t>Measurement #3</t>
  </si>
  <si>
    <t>SIL 24h</t>
  </si>
  <si>
    <t>SIL 48h</t>
  </si>
  <si>
    <t>SIL 72h</t>
  </si>
  <si>
    <t>WFA 24h</t>
  </si>
  <si>
    <t>WFA 48h</t>
  </si>
  <si>
    <t>WFA 72h</t>
  </si>
  <si>
    <t>IC50</t>
  </si>
  <si>
    <t>Hill's coef.</t>
  </si>
  <si>
    <t>IC50, relative</t>
  </si>
  <si>
    <t>Hours</t>
  </si>
  <si>
    <t>H2020</t>
  </si>
  <si>
    <t>average</t>
  </si>
  <si>
    <t>rank</t>
  </si>
  <si>
    <t>SIL IC50 normalized values and ranks of five NSCLC cell lines</t>
  </si>
  <si>
    <t>SIL, IC50 values</t>
  </si>
  <si>
    <t xml:space="preserve">         Rank of SIL IC50 amoung 5 NSCLC  lines</t>
  </si>
  <si>
    <t>WFA IC50 normalized values and ranks of five NSCLC cell lines</t>
  </si>
  <si>
    <t>WFA, IC50 values</t>
  </si>
  <si>
    <t xml:space="preserve">         Rank of WFA IC50 amoung 5 NSCLC  lines</t>
  </si>
  <si>
    <t xml:space="preserve">The rank order of EMT genes (CDH1 -&gt; ZEB1) and intrinsic EMT stage of NSCLC cell lines (H1650 -&gt; H2030) is defined by the correlation with E-cadherin (CDH1). </t>
  </si>
  <si>
    <t>Gene experession (GE)</t>
  </si>
  <si>
    <t>Rank of GE among 5 NSCLC lines</t>
  </si>
  <si>
    <t xml:space="preserve">   GE-IC50 Spearman corr.</t>
  </si>
  <si>
    <t>Gene symbol</t>
  </si>
  <si>
    <t>SIL</t>
  </si>
  <si>
    <t>WFA</t>
  </si>
  <si>
    <t>ZEB1</t>
  </si>
  <si>
    <t>Mesenchymal genes</t>
  </si>
  <si>
    <t>VIM</t>
  </si>
  <si>
    <t>AXL</t>
  </si>
  <si>
    <t>MMP2</t>
  </si>
  <si>
    <t>NRP1</t>
  </si>
  <si>
    <t>TGFBI</t>
  </si>
  <si>
    <t>PPARG</t>
  </si>
  <si>
    <t>FN1</t>
  </si>
  <si>
    <t>HNMT</t>
  </si>
  <si>
    <t>RBPMS</t>
  </si>
  <si>
    <t>TNFRSF21</t>
  </si>
  <si>
    <t>SSH3</t>
  </si>
  <si>
    <t>MUC1</t>
  </si>
  <si>
    <t>EPPK1</t>
  </si>
  <si>
    <t>EPN3</t>
  </si>
  <si>
    <t>PRSS22</t>
  </si>
  <si>
    <t>AP1M2</t>
  </si>
  <si>
    <t>SH3YL1</t>
  </si>
  <si>
    <t>EVPL</t>
  </si>
  <si>
    <t>FXYD3</t>
  </si>
  <si>
    <t>CLDN4</t>
  </si>
  <si>
    <t>MAPK13</t>
  </si>
  <si>
    <t>GALNT3</t>
  </si>
  <si>
    <t>STAP2</t>
  </si>
  <si>
    <t>DSP</t>
  </si>
  <si>
    <t>ELMO3</t>
  </si>
  <si>
    <t>F11R</t>
  </si>
  <si>
    <t>GPR56</t>
  </si>
  <si>
    <t>BSPRY</t>
  </si>
  <si>
    <t>C1ORF116</t>
  </si>
  <si>
    <t>S100A14</t>
  </si>
  <si>
    <t>SPINT2</t>
  </si>
  <si>
    <t>ST14</t>
  </si>
  <si>
    <t>GRHL2</t>
  </si>
  <si>
    <t>PRR5</t>
  </si>
  <si>
    <t>TJP3</t>
  </si>
  <si>
    <t>TACSTD2</t>
  </si>
  <si>
    <t>CDH3</t>
  </si>
  <si>
    <t>CDS1</t>
  </si>
  <si>
    <t>MPZL2</t>
  </si>
  <si>
    <t>Epithelial genes</t>
  </si>
  <si>
    <t>INADL</t>
  </si>
  <si>
    <t>EPHA1</t>
  </si>
  <si>
    <t>EPB41L5</t>
  </si>
  <si>
    <t>ERBB3</t>
  </si>
  <si>
    <t>RAB25</t>
  </si>
  <si>
    <t>PRSS8</t>
  </si>
  <si>
    <t>TMEM30B</t>
  </si>
  <si>
    <t>CLDN7</t>
  </si>
  <si>
    <t>SCNN1A</t>
  </si>
  <si>
    <t>CDH1</t>
  </si>
  <si>
    <t>Median</t>
  </si>
  <si>
    <t>Min</t>
  </si>
  <si>
    <t>Max</t>
  </si>
  <si>
    <t>Stdev</t>
  </si>
  <si>
    <t>Correlation of the EMT gene signature from (Byers et al. 2013) with the pattern of normalized SIL/WFA IC50 values in five NSCLC cell lines. Transcriptomic data of NSCLC cells are taken from gene expression from GSE47206 (El-Chaar et al., 2014).</t>
  </si>
  <si>
    <t xml:space="preserve">Hill's sigmoid function fit </t>
  </si>
  <si>
    <t xml:space="preserve">  GE-IC50 Spearman corr., abs</t>
  </si>
  <si>
    <t xml:space="preserve">                           GE-IC50 Spearman corr., p-val</t>
  </si>
  <si>
    <t>t-value:</t>
  </si>
  <si>
    <t>p-value:</t>
  </si>
  <si>
    <t>conclusion:</t>
  </si>
  <si>
    <t>WFA IC50 exhibits significantly higher correlation with the pattern of EMT gene expression than SIL IC50</t>
  </si>
  <si>
    <t>t-test for difference between correlations EMT GE - WFA IC50  vs EMT GE - SIL IC50: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</si>
</sst>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0"/>
    <numFmt numFmtId="166" formatCode="0.0E+00"/>
  </numFmts>
  <fonts count="13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4">
    <xf numFmtId="0" fontId="0" fillId="0" borderId="0" xfId="0"/>
    <xf numFmtId="0" fontId="0" fillId="0" borderId="0" xfId="0" applyBorder="1"/>
    <xf numFmtId="0" fontId="0" fillId="0" borderId="5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Fill="1"/>
    <xf numFmtId="2" fontId="0" fillId="0" borderId="0" xfId="0" applyNumberFormat="1"/>
    <xf numFmtId="0" fontId="0" fillId="0" borderId="9" xfId="0" applyBorder="1"/>
    <xf numFmtId="0" fontId="4" fillId="2" borderId="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2" fontId="0" fillId="3" borderId="9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0" fontId="4" fillId="0" borderId="0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4" fillId="0" borderId="0" xfId="0" applyFont="1" applyFill="1" applyBorder="1" applyAlignment="1">
      <alignment horizontal="left"/>
    </xf>
    <xf numFmtId="2" fontId="0" fillId="0" borderId="0" xfId="0" applyNumberFormat="1" applyFill="1"/>
    <xf numFmtId="2" fontId="0" fillId="0" borderId="0" xfId="0" applyNumberFormat="1" applyFill="1" applyBorder="1"/>
    <xf numFmtId="0" fontId="9" fillId="0" borderId="9" xfId="0" applyFont="1" applyFill="1" applyBorder="1" applyAlignment="1">
      <alignment horizontal="center"/>
    </xf>
    <xf numFmtId="0" fontId="9" fillId="0" borderId="9" xfId="0" applyFont="1" applyFill="1" applyBorder="1"/>
    <xf numFmtId="2" fontId="0" fillId="0" borderId="0" xfId="0" applyNumberFormat="1" applyFill="1" applyBorder="1" applyAlignment="1">
      <alignment horizontal="right"/>
    </xf>
    <xf numFmtId="2" fontId="5" fillId="0" borderId="0" xfId="0" applyNumberFormat="1" applyFont="1" applyFill="1" applyBorder="1"/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right"/>
    </xf>
    <xf numFmtId="2" fontId="0" fillId="0" borderId="0" xfId="0" applyNumberFormat="1" applyBorder="1"/>
    <xf numFmtId="2" fontId="0" fillId="0" borderId="0" xfId="0" applyNumberFormat="1" applyBorder="1" applyAlignment="1">
      <alignment horizontal="right"/>
    </xf>
    <xf numFmtId="4" fontId="0" fillId="0" borderId="0" xfId="0" applyNumberFormat="1" applyFill="1" applyBorder="1"/>
    <xf numFmtId="0" fontId="9" fillId="0" borderId="0" xfId="0" applyFont="1"/>
    <xf numFmtId="0" fontId="0" fillId="0" borderId="1" xfId="0" applyBorder="1" applyAlignment="1">
      <alignment horizontal="left"/>
    </xf>
    <xf numFmtId="0" fontId="0" fillId="4" borderId="19" xfId="0" applyFill="1" applyBorder="1"/>
    <xf numFmtId="0" fontId="0" fillId="4" borderId="20" xfId="0" applyFill="1" applyBorder="1"/>
    <xf numFmtId="0" fontId="0" fillId="4" borderId="18" xfId="0" applyFill="1" applyBorder="1"/>
    <xf numFmtId="0" fontId="0" fillId="0" borderId="20" xfId="0" applyBorder="1"/>
    <xf numFmtId="0" fontId="0" fillId="0" borderId="18" xfId="0" applyBorder="1"/>
    <xf numFmtId="0" fontId="6" fillId="0" borderId="0" xfId="0" applyFont="1"/>
    <xf numFmtId="0" fontId="0" fillId="0" borderId="19" xfId="0" applyBorder="1"/>
    <xf numFmtId="0" fontId="0" fillId="4" borderId="9" xfId="0" applyFill="1" applyBorder="1"/>
    <xf numFmtId="0" fontId="0" fillId="0" borderId="22" xfId="0" applyBorder="1"/>
    <xf numFmtId="164" fontId="0" fillId="0" borderId="0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0" fontId="0" fillId="0" borderId="10" xfId="0" applyBorder="1"/>
    <xf numFmtId="164" fontId="10" fillId="0" borderId="11" xfId="0" applyNumberFormat="1" applyFont="1" applyBorder="1"/>
    <xf numFmtId="164" fontId="11" fillId="0" borderId="12" xfId="0" applyNumberFormat="1" applyFont="1" applyBorder="1"/>
    <xf numFmtId="0" fontId="0" fillId="0" borderId="13" xfId="0" applyBorder="1"/>
    <xf numFmtId="164" fontId="10" fillId="0" borderId="0" xfId="0" applyNumberFormat="1" applyFont="1" applyBorder="1"/>
    <xf numFmtId="164" fontId="11" fillId="0" borderId="14" xfId="0" applyNumberFormat="1" applyFont="1" applyBorder="1"/>
    <xf numFmtId="164" fontId="12" fillId="0" borderId="0" xfId="0" applyNumberFormat="1" applyFont="1" applyBorder="1"/>
    <xf numFmtId="164" fontId="12" fillId="0" borderId="14" xfId="0" applyNumberFormat="1" applyFont="1" applyBorder="1"/>
    <xf numFmtId="0" fontId="0" fillId="0" borderId="15" xfId="0" applyBorder="1"/>
    <xf numFmtId="164" fontId="12" fillId="0" borderId="16" xfId="0" applyNumberFormat="1" applyFont="1" applyBorder="1"/>
    <xf numFmtId="164" fontId="12" fillId="0" borderId="17" xfId="0" applyNumberFormat="1" applyFont="1" applyBorder="1"/>
    <xf numFmtId="0" fontId="0" fillId="0" borderId="19" xfId="0" applyBorder="1" applyAlignment="1">
      <alignment horizontal="center"/>
    </xf>
    <xf numFmtId="165" fontId="0" fillId="0" borderId="0" xfId="0" applyNumberFormat="1"/>
    <xf numFmtId="165" fontId="0" fillId="0" borderId="1" xfId="0" applyNumberFormat="1" applyBorder="1"/>
    <xf numFmtId="165" fontId="0" fillId="0" borderId="2" xfId="0" applyNumberFormat="1" applyBorder="1"/>
    <xf numFmtId="165" fontId="0" fillId="0" borderId="3" xfId="0" applyNumberFormat="1" applyBorder="1"/>
    <xf numFmtId="165" fontId="0" fillId="4" borderId="19" xfId="0" applyNumberFormat="1" applyFill="1" applyBorder="1"/>
    <xf numFmtId="165" fontId="0" fillId="4" borderId="20" xfId="0" applyNumberFormat="1" applyFill="1" applyBorder="1"/>
    <xf numFmtId="165" fontId="0" fillId="4" borderId="18" xfId="0" applyNumberFormat="1" applyFill="1" applyBorder="1"/>
    <xf numFmtId="165" fontId="0" fillId="0" borderId="20" xfId="0" applyNumberFormat="1" applyBorder="1"/>
    <xf numFmtId="165" fontId="0" fillId="0" borderId="18" xfId="0" applyNumberFormat="1" applyBorder="1"/>
    <xf numFmtId="165" fontId="0" fillId="0" borderId="0" xfId="0" applyNumberFormat="1" applyBorder="1"/>
    <xf numFmtId="165" fontId="0" fillId="0" borderId="19" xfId="0" applyNumberFormat="1" applyBorder="1"/>
    <xf numFmtId="164" fontId="11" fillId="0" borderId="0" xfId="0" applyNumberFormat="1" applyFont="1" applyBorder="1"/>
    <xf numFmtId="166" fontId="0" fillId="0" borderId="4" xfId="0" applyNumberFormat="1" applyBorder="1"/>
    <xf numFmtId="166" fontId="0" fillId="0" borderId="5" xfId="0" applyNumberFormat="1" applyBorder="1"/>
    <xf numFmtId="0" fontId="0" fillId="5" borderId="21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164" fontId="0" fillId="5" borderId="6" xfId="0" applyNumberFormat="1" applyFill="1" applyBorder="1"/>
    <xf numFmtId="164" fontId="0" fillId="5" borderId="8" xfId="0" applyNumberFormat="1" applyFill="1" applyBorder="1"/>
    <xf numFmtId="166" fontId="0" fillId="5" borderId="6" xfId="0" applyNumberFormat="1" applyFill="1" applyBorder="1"/>
    <xf numFmtId="166" fontId="0" fillId="5" borderId="8" xfId="0" applyNumberFormat="1" applyFill="1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11" fillId="0" borderId="0" xfId="0" applyFont="1" applyBorder="1"/>
    <xf numFmtId="166" fontId="11" fillId="0" borderId="0" xfId="0" applyNumberFormat="1" applyFont="1" applyBorder="1"/>
    <xf numFmtId="2" fontId="0" fillId="0" borderId="4" xfId="0" applyNumberFormat="1" applyBorder="1"/>
    <xf numFmtId="2" fontId="0" fillId="0" borderId="5" xfId="0" applyNumberFormat="1" applyBorder="1"/>
    <xf numFmtId="2" fontId="0" fillId="5" borderId="6" xfId="0" applyNumberFormat="1" applyFill="1" applyBorder="1"/>
    <xf numFmtId="2" fontId="0" fillId="5" borderId="7" xfId="0" applyNumberFormat="1" applyFill="1" applyBorder="1"/>
    <xf numFmtId="2" fontId="0" fillId="5" borderId="8" xfId="0" applyNumberFormat="1" applyFill="1" applyBorder="1"/>
    <xf numFmtId="0" fontId="4" fillId="0" borderId="9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165" fontId="0" fillId="4" borderId="19" xfId="0" applyNumberFormat="1" applyFill="1" applyBorder="1" applyAlignment="1">
      <alignment horizontal="center"/>
    </xf>
    <xf numFmtId="165" fontId="0" fillId="4" borderId="20" xfId="0" applyNumberFormat="1" applyFill="1" applyBorder="1" applyAlignment="1">
      <alignment horizontal="center"/>
    </xf>
    <xf numFmtId="165" fontId="0" fillId="4" borderId="18" xfId="0" applyNumberForma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2" fontId="0" fillId="0" borderId="20" xfId="0" applyNumberFormat="1" applyFill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46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Normal" xfId="0" builtinId="0"/>
  </cellStyles>
  <dxfs count="0"/>
  <tableStyles count="0" defaultTableStyle="TableStyleMedium9" defaultPivotStyle="PivotStyleMedium4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ZEB1, SIL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lg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3735078537558132"/>
                  <c:y val="-0.1711065698588083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1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 baseline="0"/>
                      <a:t>R² = 0,16</a:t>
                    </a:r>
                  </a:p>
                  <a:p>
                    <a:pPr>
                      <a:defRPr sz="1100"/>
                    </a:pPr>
                    <a:r>
                      <a:rPr lang="en-US" sz="1100" baseline="0"/>
                      <a:t>SC = -0.3</a:t>
                    </a:r>
                    <a:endParaRPr lang="en-US" sz="11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EMT_IC50_corr!$H$7:$L$7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</c:numCache>
            </c:numRef>
          </c:xVal>
          <c:yVal>
            <c:numRef>
              <c:f>EMT_IC50_corr!$H$21:$L$21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906208"/>
        <c:axId val="166910560"/>
      </c:scatterChart>
      <c:valAx>
        <c:axId val="238906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100"/>
                  <a:t>Rank of IC50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6910560"/>
        <c:crosses val="autoZero"/>
        <c:crossBetween val="midCat"/>
      </c:valAx>
      <c:valAx>
        <c:axId val="1669105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100"/>
                  <a:t>Rank</a:t>
                </a:r>
                <a:r>
                  <a:rPr lang="de-DE" sz="1100" baseline="0"/>
                  <a:t> of GE</a:t>
                </a:r>
                <a:endParaRPr lang="de-DE" sz="11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8906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ZEB1, WFA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lg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5717938920078776E-2"/>
                  <c:y val="0.2146609694592322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1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 baseline="0"/>
                      <a:t>R² = 0,6</a:t>
                    </a:r>
                  </a:p>
                  <a:p>
                    <a:pPr>
                      <a:defRPr sz="1100"/>
                    </a:pPr>
                    <a:r>
                      <a:rPr lang="en-US" sz="1100" baseline="0"/>
                      <a:t>SC  = 0,8</a:t>
                    </a:r>
                    <a:endParaRPr lang="en-US" sz="11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EMT_IC50_corr!$H$13:$L$13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</c:numCache>
            </c:numRef>
          </c:xVal>
          <c:yVal>
            <c:numRef>
              <c:f>EMT_IC50_corr!$H$21:$L$21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841088"/>
        <c:axId val="382841648"/>
      </c:scatterChart>
      <c:valAx>
        <c:axId val="382841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100"/>
                  <a:t>Rank of IC50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2841648"/>
        <c:crosses val="autoZero"/>
        <c:crossBetween val="midCat"/>
      </c:valAx>
      <c:valAx>
        <c:axId val="3828416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100"/>
                  <a:t>Rank of 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28410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CDH1, SIL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lg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4123931381863597"/>
                  <c:y val="0.1103014599987893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1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R² = 0,04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SC = 0,2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EMT_IC50_corr!$H$7:$L$7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</c:numCache>
            </c:numRef>
          </c:xVal>
          <c:yVal>
            <c:numRef>
              <c:f>EMT_IC50_corr!$H$78:$L$78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843888"/>
        <c:axId val="382844448"/>
      </c:scatterChart>
      <c:valAx>
        <c:axId val="382843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100"/>
                  <a:t>Rank of IC50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2844448"/>
        <c:crosses val="autoZero"/>
        <c:crossBetween val="midCat"/>
      </c:valAx>
      <c:valAx>
        <c:axId val="3828444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Rank of 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2843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CDH1, WFA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lg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9606468553736418E-2"/>
                  <c:y val="-0.1963044961129793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1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 baseline="0"/>
                      <a:t>R² = 0,93</a:t>
                    </a:r>
                  </a:p>
                  <a:p>
                    <a:pPr>
                      <a:defRPr sz="1100"/>
                    </a:pPr>
                    <a:r>
                      <a:rPr lang="en-US" sz="1100" baseline="0"/>
                      <a:t>SC = -0,9</a:t>
                    </a:r>
                    <a:endParaRPr lang="en-US" sz="11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EMT_IC50_corr!$H$13:$L$13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</c:numCache>
            </c:numRef>
          </c:xVal>
          <c:yVal>
            <c:numRef>
              <c:f>EMT_IC50_corr!$H$78:$L$78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846688"/>
        <c:axId val="382847248"/>
      </c:scatterChart>
      <c:valAx>
        <c:axId val="382846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100"/>
                  <a:t>Rank of IC50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2847248"/>
        <c:crosses val="autoZero"/>
        <c:crossBetween val="midCat"/>
      </c:valAx>
      <c:valAx>
        <c:axId val="3828472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100"/>
                  <a:t>Rank of 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2846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CTB_IC50_A549!$B$5:$B$14</c:f>
              <c:numCache>
                <c:formatCode>0.00</c:formatCode>
                <c:ptCount val="10"/>
                <c:pt idx="0">
                  <c:v>99.999999999999986</c:v>
                </c:pt>
                <c:pt idx="1">
                  <c:v>97.733731710303189</c:v>
                </c:pt>
                <c:pt idx="2">
                  <c:v>99.899711115915707</c:v>
                </c:pt>
                <c:pt idx="3">
                  <c:v>94.249930318762367</c:v>
                </c:pt>
                <c:pt idx="4">
                  <c:v>98.95960051160354</c:v>
                </c:pt>
                <c:pt idx="5">
                  <c:v>88.470685689427469</c:v>
                </c:pt>
                <c:pt idx="6">
                  <c:v>83.416646912795557</c:v>
                </c:pt>
                <c:pt idx="7">
                  <c:v>57.603330111932806</c:v>
                </c:pt>
                <c:pt idx="8">
                  <c:v>24.904986050727945</c:v>
                </c:pt>
                <c:pt idx="9">
                  <c:v>15.494241855109914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CTB_IC50_A549!$B$16:$B$25</c:f>
              <c:numCache>
                <c:formatCode>0.00</c:formatCode>
                <c:ptCount val="10"/>
                <c:pt idx="0">
                  <c:v>100</c:v>
                </c:pt>
                <c:pt idx="1">
                  <c:v>91.397360735448501</c:v>
                </c:pt>
                <c:pt idx="2">
                  <c:v>96.190797088645155</c:v>
                </c:pt>
                <c:pt idx="3">
                  <c:v>85.19183149152245</c:v>
                </c:pt>
                <c:pt idx="4">
                  <c:v>91.523524403422329</c:v>
                </c:pt>
                <c:pt idx="5">
                  <c:v>77.748957781752665</c:v>
                </c:pt>
                <c:pt idx="6">
                  <c:v>62.858508610027513</c:v>
                </c:pt>
                <c:pt idx="7">
                  <c:v>41.263360807563025</c:v>
                </c:pt>
                <c:pt idx="8">
                  <c:v>23.355953981858143</c:v>
                </c:pt>
                <c:pt idx="9">
                  <c:v>16.919255239802016</c:v>
                </c:pt>
              </c:numCache>
            </c:numRef>
          </c:yVal>
          <c:smooth val="0"/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CTB_IC50_A549!$B$27:$B$36</c:f>
              <c:numCache>
                <c:formatCode>0.00</c:formatCode>
                <c:ptCount val="10"/>
                <c:pt idx="0">
                  <c:v>100</c:v>
                </c:pt>
                <c:pt idx="1">
                  <c:v>103.04022671082627</c:v>
                </c:pt>
                <c:pt idx="2">
                  <c:v>103.91506883168346</c:v>
                </c:pt>
                <c:pt idx="3">
                  <c:v>105.18422479969313</c:v>
                </c:pt>
                <c:pt idx="4">
                  <c:v>103.359687784071</c:v>
                </c:pt>
                <c:pt idx="5">
                  <c:v>96.532711368473954</c:v>
                </c:pt>
                <c:pt idx="6">
                  <c:v>79.142133435695712</c:v>
                </c:pt>
                <c:pt idx="7">
                  <c:v>43.10318325477396</c:v>
                </c:pt>
                <c:pt idx="8">
                  <c:v>12.003849574208378</c:v>
                </c:pt>
                <c:pt idx="9">
                  <c:v>13.319120214041465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850608"/>
        <c:axId val="382851168"/>
      </c:scatterChart>
      <c:valAx>
        <c:axId val="382850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2851168"/>
        <c:crosses val="autoZero"/>
        <c:crossBetween val="midCat"/>
      </c:valAx>
      <c:valAx>
        <c:axId val="38285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2850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7" Type="http://schemas.openxmlformats.org/officeDocument/2006/relationships/image" Target="../media/image18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6" Type="http://schemas.openxmlformats.org/officeDocument/2006/relationships/chart" Target="../charts/chart5.xml"/><Relationship Id="rId5" Type="http://schemas.openxmlformats.org/officeDocument/2006/relationships/image" Target="../media/image17.png"/><Relationship Id="rId4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Relationship Id="rId6" Type="http://schemas.openxmlformats.org/officeDocument/2006/relationships/image" Target="../media/image24.png"/><Relationship Id="rId5" Type="http://schemas.openxmlformats.org/officeDocument/2006/relationships/image" Target="../media/image23.png"/><Relationship Id="rId4" Type="http://schemas.openxmlformats.org/officeDocument/2006/relationships/image" Target="../media/image2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7.png"/><Relationship Id="rId2" Type="http://schemas.openxmlformats.org/officeDocument/2006/relationships/image" Target="../media/image26.png"/><Relationship Id="rId1" Type="http://schemas.openxmlformats.org/officeDocument/2006/relationships/image" Target="../media/image25.png"/><Relationship Id="rId6" Type="http://schemas.openxmlformats.org/officeDocument/2006/relationships/image" Target="../media/image30.png"/><Relationship Id="rId5" Type="http://schemas.openxmlformats.org/officeDocument/2006/relationships/image" Target="../media/image29.png"/><Relationship Id="rId4" Type="http://schemas.openxmlformats.org/officeDocument/2006/relationships/image" Target="../media/image2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6350</xdr:colOff>
      <xdr:row>22</xdr:row>
      <xdr:rowOff>12700</xdr:rowOff>
    </xdr:from>
    <xdr:to>
      <xdr:col>23</xdr:col>
      <xdr:colOff>12700</xdr:colOff>
      <xdr:row>35</xdr:row>
      <xdr:rowOff>25400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12700</xdr:colOff>
      <xdr:row>22</xdr:row>
      <xdr:rowOff>12700</xdr:rowOff>
    </xdr:from>
    <xdr:to>
      <xdr:col>27</xdr:col>
      <xdr:colOff>19050</xdr:colOff>
      <xdr:row>35</xdr:row>
      <xdr:rowOff>25400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7937</xdr:colOff>
      <xdr:row>65</xdr:row>
      <xdr:rowOff>1587</xdr:rowOff>
    </xdr:from>
    <xdr:to>
      <xdr:col>23</xdr:col>
      <xdr:colOff>14287</xdr:colOff>
      <xdr:row>78</xdr:row>
      <xdr:rowOff>14287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11113</xdr:colOff>
      <xdr:row>64</xdr:row>
      <xdr:rowOff>188913</xdr:rowOff>
    </xdr:from>
    <xdr:to>
      <xdr:col>27</xdr:col>
      <xdr:colOff>17463</xdr:colOff>
      <xdr:row>78</xdr:row>
      <xdr:rowOff>11113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0</xdr:rowOff>
    </xdr:from>
    <xdr:to>
      <xdr:col>3</xdr:col>
      <xdr:colOff>0</xdr:colOff>
      <xdr:row>65</xdr:row>
      <xdr:rowOff>26465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065000"/>
          <a:ext cx="2592917" cy="1836215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56</xdr:row>
      <xdr:rowOff>1</xdr:rowOff>
    </xdr:from>
    <xdr:to>
      <xdr:col>6</xdr:col>
      <xdr:colOff>31751</xdr:colOff>
      <xdr:row>65</xdr:row>
      <xdr:rowOff>34977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2918" y="12065001"/>
          <a:ext cx="2603500" cy="1844726"/>
        </a:xfrm>
        <a:prstGeom prst="rect">
          <a:avLst/>
        </a:prstGeom>
      </xdr:spPr>
    </xdr:pic>
    <xdr:clientData/>
  </xdr:twoCellAnchor>
  <xdr:twoCellAnchor editAs="oneCell">
    <xdr:from>
      <xdr:col>6</xdr:col>
      <xdr:colOff>1</xdr:colOff>
      <xdr:row>56</xdr:row>
      <xdr:rowOff>0</xdr:rowOff>
    </xdr:from>
    <xdr:to>
      <xdr:col>9</xdr:col>
      <xdr:colOff>77451</xdr:colOff>
      <xdr:row>65</xdr:row>
      <xdr:rowOff>10583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64668" y="12065000"/>
          <a:ext cx="2585700" cy="1820333"/>
        </a:xfrm>
        <a:prstGeom prst="rect">
          <a:avLst/>
        </a:prstGeom>
      </xdr:spPr>
    </xdr:pic>
    <xdr:clientData/>
  </xdr:twoCellAnchor>
  <xdr:twoCellAnchor editAs="oneCell">
    <xdr:from>
      <xdr:col>10</xdr:col>
      <xdr:colOff>550333</xdr:colOff>
      <xdr:row>56</xdr:row>
      <xdr:rowOff>0</xdr:rowOff>
    </xdr:from>
    <xdr:to>
      <xdr:col>13</xdr:col>
      <xdr:colOff>782266</xdr:colOff>
      <xdr:row>64</xdr:row>
      <xdr:rowOff>169334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42916" y="12065000"/>
          <a:ext cx="2507350" cy="177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56</xdr:row>
      <xdr:rowOff>0</xdr:rowOff>
    </xdr:from>
    <xdr:to>
      <xdr:col>16</xdr:col>
      <xdr:colOff>814917</xdr:colOff>
      <xdr:row>64</xdr:row>
      <xdr:rowOff>159261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504083" y="12065000"/>
          <a:ext cx="2487084" cy="1767927"/>
        </a:xfrm>
        <a:prstGeom prst="rect">
          <a:avLst/>
        </a:prstGeom>
      </xdr:spPr>
    </xdr:pic>
    <xdr:clientData/>
  </xdr:twoCellAnchor>
  <xdr:twoCellAnchor editAs="oneCell">
    <xdr:from>
      <xdr:col>17</xdr:col>
      <xdr:colOff>52917</xdr:colOff>
      <xdr:row>56</xdr:row>
      <xdr:rowOff>1</xdr:rowOff>
    </xdr:from>
    <xdr:to>
      <xdr:col>20</xdr:col>
      <xdr:colOff>0</xdr:colOff>
      <xdr:row>64</xdr:row>
      <xdr:rowOff>144207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065250" y="12065001"/>
          <a:ext cx="2455333" cy="17528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10583</xdr:rowOff>
    </xdr:from>
    <xdr:to>
      <xdr:col>2</xdr:col>
      <xdr:colOff>804334</xdr:colOff>
      <xdr:row>64</xdr:row>
      <xdr:rowOff>160453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075583"/>
          <a:ext cx="2465917" cy="1758536"/>
        </a:xfrm>
        <a:prstGeom prst="rect">
          <a:avLst/>
        </a:prstGeom>
      </xdr:spPr>
    </xdr:pic>
    <xdr:clientData/>
  </xdr:twoCellAnchor>
  <xdr:twoCellAnchor editAs="oneCell">
    <xdr:from>
      <xdr:col>3</xdr:col>
      <xdr:colOff>10585</xdr:colOff>
      <xdr:row>56</xdr:row>
      <xdr:rowOff>0</xdr:rowOff>
    </xdr:from>
    <xdr:to>
      <xdr:col>5</xdr:col>
      <xdr:colOff>814918</xdr:colOff>
      <xdr:row>64</xdr:row>
      <xdr:rowOff>163569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2918" y="12065000"/>
          <a:ext cx="2476500" cy="1772235"/>
        </a:xfrm>
        <a:prstGeom prst="rect">
          <a:avLst/>
        </a:prstGeom>
      </xdr:spPr>
    </xdr:pic>
    <xdr:clientData/>
  </xdr:twoCellAnchor>
  <xdr:twoCellAnchor editAs="oneCell">
    <xdr:from>
      <xdr:col>6</xdr:col>
      <xdr:colOff>42333</xdr:colOff>
      <xdr:row>56</xdr:row>
      <xdr:rowOff>10583</xdr:rowOff>
    </xdr:from>
    <xdr:to>
      <xdr:col>9</xdr:col>
      <xdr:colOff>1</xdr:colOff>
      <xdr:row>64</xdr:row>
      <xdr:rowOff>149158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96416" y="12075583"/>
          <a:ext cx="2465918" cy="1747241"/>
        </a:xfrm>
        <a:prstGeom prst="rect">
          <a:avLst/>
        </a:prstGeom>
      </xdr:spPr>
    </xdr:pic>
    <xdr:clientData/>
  </xdr:twoCellAnchor>
  <xdr:twoCellAnchor editAs="oneCell">
    <xdr:from>
      <xdr:col>11</xdr:col>
      <xdr:colOff>21166</xdr:colOff>
      <xdr:row>56</xdr:row>
      <xdr:rowOff>0</xdr:rowOff>
    </xdr:from>
    <xdr:to>
      <xdr:col>13</xdr:col>
      <xdr:colOff>783166</xdr:colOff>
      <xdr:row>64</xdr:row>
      <xdr:rowOff>97536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06416" y="12065000"/>
          <a:ext cx="2423583" cy="1706202"/>
        </a:xfrm>
        <a:prstGeom prst="rect">
          <a:avLst/>
        </a:prstGeom>
      </xdr:spPr>
    </xdr:pic>
    <xdr:clientData/>
  </xdr:twoCellAnchor>
  <xdr:twoCellAnchor editAs="oneCell">
    <xdr:from>
      <xdr:col>17</xdr:col>
      <xdr:colOff>42334</xdr:colOff>
      <xdr:row>55</xdr:row>
      <xdr:rowOff>179917</xdr:rowOff>
    </xdr:from>
    <xdr:to>
      <xdr:col>19</xdr:col>
      <xdr:colOff>762001</xdr:colOff>
      <xdr:row>64</xdr:row>
      <xdr:rowOff>63982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033501" y="12043834"/>
          <a:ext cx="2391833" cy="1693815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95250</xdr:colOff>
      <xdr:row>56</xdr:row>
      <xdr:rowOff>1</xdr:rowOff>
    </xdr:from>
    <xdr:to>
      <xdr:col>16</xdr:col>
      <xdr:colOff>821428</xdr:colOff>
      <xdr:row>64</xdr:row>
      <xdr:rowOff>95252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578167" y="12065001"/>
          <a:ext cx="2398344" cy="17039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52917</xdr:colOff>
      <xdr:row>56</xdr:row>
      <xdr:rowOff>10585</xdr:rowOff>
    </xdr:from>
    <xdr:to>
      <xdr:col>5</xdr:col>
      <xdr:colOff>835385</xdr:colOff>
      <xdr:row>64</xdr:row>
      <xdr:rowOff>148169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5834" y="12075585"/>
          <a:ext cx="2454634" cy="174625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56</xdr:row>
      <xdr:rowOff>0</xdr:rowOff>
    </xdr:from>
    <xdr:to>
      <xdr:col>8</xdr:col>
      <xdr:colOff>810026</xdr:colOff>
      <xdr:row>64</xdr:row>
      <xdr:rowOff>148167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64667" y="12065000"/>
          <a:ext cx="2482192" cy="1756833"/>
        </a:xfrm>
        <a:prstGeom prst="rect">
          <a:avLst/>
        </a:prstGeom>
      </xdr:spPr>
    </xdr:pic>
    <xdr:clientData/>
  </xdr:twoCellAnchor>
  <xdr:twoCellAnchor editAs="oneCell">
    <xdr:from>
      <xdr:col>17</xdr:col>
      <xdr:colOff>31752</xdr:colOff>
      <xdr:row>56</xdr:row>
      <xdr:rowOff>0</xdr:rowOff>
    </xdr:from>
    <xdr:to>
      <xdr:col>19</xdr:col>
      <xdr:colOff>814917</xdr:colOff>
      <xdr:row>64</xdr:row>
      <xdr:rowOff>129709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44085" y="12065000"/>
          <a:ext cx="2455332" cy="1738375"/>
        </a:xfrm>
        <a:prstGeom prst="rect">
          <a:avLst/>
        </a:prstGeom>
      </xdr:spPr>
    </xdr:pic>
    <xdr:clientData/>
  </xdr:twoCellAnchor>
  <xdr:twoCellAnchor editAs="oneCell">
    <xdr:from>
      <xdr:col>10</xdr:col>
      <xdr:colOff>539750</xdr:colOff>
      <xdr:row>56</xdr:row>
      <xdr:rowOff>10584</xdr:rowOff>
    </xdr:from>
    <xdr:to>
      <xdr:col>13</xdr:col>
      <xdr:colOff>737157</xdr:colOff>
      <xdr:row>64</xdr:row>
      <xdr:rowOff>158750</xdr:rowOff>
    </xdr:to>
    <xdr:pic>
      <xdr:nvPicPr>
        <xdr:cNvPr id="10" name="Grafik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32333" y="11271251"/>
          <a:ext cx="2472824" cy="1756832"/>
        </a:xfrm>
        <a:prstGeom prst="rect">
          <a:avLst/>
        </a:prstGeom>
      </xdr:spPr>
    </xdr:pic>
    <xdr:clientData/>
  </xdr:twoCellAnchor>
  <xdr:twoCellAnchor editAs="oneCell">
    <xdr:from>
      <xdr:col>13</xdr:col>
      <xdr:colOff>793749</xdr:colOff>
      <xdr:row>56</xdr:row>
      <xdr:rowOff>10582</xdr:rowOff>
    </xdr:from>
    <xdr:to>
      <xdr:col>16</xdr:col>
      <xdr:colOff>762000</xdr:colOff>
      <xdr:row>64</xdr:row>
      <xdr:rowOff>166589</xdr:rowOff>
    </xdr:to>
    <xdr:pic>
      <xdr:nvPicPr>
        <xdr:cNvPr id="11" name="Grafik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461749" y="11271249"/>
          <a:ext cx="2476501" cy="1764673"/>
        </a:xfrm>
        <a:prstGeom prst="rect">
          <a:avLst/>
        </a:prstGeom>
      </xdr:spPr>
    </xdr:pic>
    <xdr:clientData/>
  </xdr:twoCellAnchor>
  <xdr:twoCellAnchor>
    <xdr:from>
      <xdr:col>11</xdr:col>
      <xdr:colOff>132292</xdr:colOff>
      <xdr:row>9</xdr:row>
      <xdr:rowOff>67733</xdr:rowOff>
    </xdr:from>
    <xdr:to>
      <xdr:col>16</xdr:col>
      <xdr:colOff>523875</xdr:colOff>
      <xdr:row>22</xdr:row>
      <xdr:rowOff>196850</xdr:rowOff>
    </xdr:to>
    <xdr:graphicFrame macro="">
      <xdr:nvGraphicFramePr>
        <xdr:cNvPr id="12" name="Diagramm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63500</xdr:colOff>
      <xdr:row>55</xdr:row>
      <xdr:rowOff>179917</xdr:rowOff>
    </xdr:from>
    <xdr:to>
      <xdr:col>2</xdr:col>
      <xdr:colOff>889000</xdr:colOff>
      <xdr:row>64</xdr:row>
      <xdr:rowOff>154215</xdr:rowOff>
    </xdr:to>
    <xdr:pic>
      <xdr:nvPicPr>
        <xdr:cNvPr id="13" name="Grafik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3500" y="11239500"/>
          <a:ext cx="2497667" cy="17840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56</xdr:row>
      <xdr:rowOff>42334</xdr:rowOff>
    </xdr:from>
    <xdr:to>
      <xdr:col>2</xdr:col>
      <xdr:colOff>824386</xdr:colOff>
      <xdr:row>65</xdr:row>
      <xdr:rowOff>10584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2107334"/>
          <a:ext cx="2496552" cy="1778000"/>
        </a:xfrm>
        <a:prstGeom prst="rect">
          <a:avLst/>
        </a:prstGeom>
      </xdr:spPr>
    </xdr:pic>
    <xdr:clientData/>
  </xdr:twoCellAnchor>
  <xdr:twoCellAnchor editAs="oneCell">
    <xdr:from>
      <xdr:col>3</xdr:col>
      <xdr:colOff>10585</xdr:colOff>
      <xdr:row>56</xdr:row>
      <xdr:rowOff>31751</xdr:rowOff>
    </xdr:from>
    <xdr:to>
      <xdr:col>5</xdr:col>
      <xdr:colOff>851101</xdr:colOff>
      <xdr:row>65</xdr:row>
      <xdr:rowOff>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3502" y="12096751"/>
          <a:ext cx="2512682" cy="1777999"/>
        </a:xfrm>
        <a:prstGeom prst="rect">
          <a:avLst/>
        </a:prstGeom>
      </xdr:spPr>
    </xdr:pic>
    <xdr:clientData/>
  </xdr:twoCellAnchor>
  <xdr:twoCellAnchor editAs="oneCell">
    <xdr:from>
      <xdr:col>6</xdr:col>
      <xdr:colOff>21167</xdr:colOff>
      <xdr:row>56</xdr:row>
      <xdr:rowOff>10583</xdr:rowOff>
    </xdr:from>
    <xdr:to>
      <xdr:col>9</xdr:col>
      <xdr:colOff>0</xdr:colOff>
      <xdr:row>64</xdr:row>
      <xdr:rowOff>176502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85834" y="12075583"/>
          <a:ext cx="2487083" cy="1774585"/>
        </a:xfrm>
        <a:prstGeom prst="rect">
          <a:avLst/>
        </a:prstGeom>
      </xdr:spPr>
    </xdr:pic>
    <xdr:clientData/>
  </xdr:twoCellAnchor>
  <xdr:twoCellAnchor editAs="oneCell">
    <xdr:from>
      <xdr:col>10</xdr:col>
      <xdr:colOff>571500</xdr:colOff>
      <xdr:row>55</xdr:row>
      <xdr:rowOff>190499</xdr:rowOff>
    </xdr:from>
    <xdr:to>
      <xdr:col>13</xdr:col>
      <xdr:colOff>761998</xdr:colOff>
      <xdr:row>64</xdr:row>
      <xdr:rowOff>147768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64083" y="11250082"/>
          <a:ext cx="2465915" cy="1767019"/>
        </a:xfrm>
        <a:prstGeom prst="rect">
          <a:avLst/>
        </a:prstGeom>
      </xdr:spPr>
    </xdr:pic>
    <xdr:clientData/>
  </xdr:twoCellAnchor>
  <xdr:twoCellAnchor editAs="oneCell">
    <xdr:from>
      <xdr:col>14</xdr:col>
      <xdr:colOff>2</xdr:colOff>
      <xdr:row>56</xdr:row>
      <xdr:rowOff>10583</xdr:rowOff>
    </xdr:from>
    <xdr:to>
      <xdr:col>16</xdr:col>
      <xdr:colOff>773605</xdr:colOff>
      <xdr:row>64</xdr:row>
      <xdr:rowOff>127000</xdr:rowOff>
    </xdr:to>
    <xdr:pic>
      <xdr:nvPicPr>
        <xdr:cNvPr id="11" name="Grafik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504085" y="11271250"/>
          <a:ext cx="2445770" cy="1725083"/>
        </a:xfrm>
        <a:prstGeom prst="rect">
          <a:avLst/>
        </a:prstGeom>
      </xdr:spPr>
    </xdr:pic>
    <xdr:clientData/>
  </xdr:twoCellAnchor>
  <xdr:twoCellAnchor editAs="oneCell">
    <xdr:from>
      <xdr:col>16</xdr:col>
      <xdr:colOff>825498</xdr:colOff>
      <xdr:row>56</xdr:row>
      <xdr:rowOff>0</xdr:rowOff>
    </xdr:from>
    <xdr:to>
      <xdr:col>19</xdr:col>
      <xdr:colOff>808305</xdr:colOff>
      <xdr:row>64</xdr:row>
      <xdr:rowOff>158750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001748" y="11260667"/>
          <a:ext cx="2491057" cy="17674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0</xdr:rowOff>
    </xdr:from>
    <xdr:to>
      <xdr:col>2</xdr:col>
      <xdr:colOff>804335</xdr:colOff>
      <xdr:row>64</xdr:row>
      <xdr:rowOff>142301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065000"/>
          <a:ext cx="2465918" cy="1750967"/>
        </a:xfrm>
        <a:prstGeom prst="rect">
          <a:avLst/>
        </a:prstGeom>
      </xdr:spPr>
    </xdr:pic>
    <xdr:clientData/>
  </xdr:twoCellAnchor>
  <xdr:twoCellAnchor editAs="oneCell">
    <xdr:from>
      <xdr:col>3</xdr:col>
      <xdr:colOff>63500</xdr:colOff>
      <xdr:row>56</xdr:row>
      <xdr:rowOff>21166</xdr:rowOff>
    </xdr:from>
    <xdr:to>
      <xdr:col>5</xdr:col>
      <xdr:colOff>846666</xdr:colOff>
      <xdr:row>64</xdr:row>
      <xdr:rowOff>157857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0" y="12086166"/>
          <a:ext cx="2455333" cy="1745357"/>
        </a:xfrm>
        <a:prstGeom prst="rect">
          <a:avLst/>
        </a:prstGeom>
      </xdr:spPr>
    </xdr:pic>
    <xdr:clientData/>
  </xdr:twoCellAnchor>
  <xdr:twoCellAnchor editAs="oneCell">
    <xdr:from>
      <xdr:col>6</xdr:col>
      <xdr:colOff>42335</xdr:colOff>
      <xdr:row>56</xdr:row>
      <xdr:rowOff>10585</xdr:rowOff>
    </xdr:from>
    <xdr:to>
      <xdr:col>9</xdr:col>
      <xdr:colOff>1</xdr:colOff>
      <xdr:row>64</xdr:row>
      <xdr:rowOff>149159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3502" y="12075585"/>
          <a:ext cx="2465916" cy="1747240"/>
        </a:xfrm>
        <a:prstGeom prst="rect">
          <a:avLst/>
        </a:prstGeom>
      </xdr:spPr>
    </xdr:pic>
    <xdr:clientData/>
  </xdr:twoCellAnchor>
  <xdr:twoCellAnchor editAs="oneCell">
    <xdr:from>
      <xdr:col>11</xdr:col>
      <xdr:colOff>21167</xdr:colOff>
      <xdr:row>55</xdr:row>
      <xdr:rowOff>190500</xdr:rowOff>
    </xdr:from>
    <xdr:to>
      <xdr:col>13</xdr:col>
      <xdr:colOff>814917</xdr:colOff>
      <xdr:row>64</xdr:row>
      <xdr:rowOff>128947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38167" y="12054417"/>
          <a:ext cx="2455333" cy="1748197"/>
        </a:xfrm>
        <a:prstGeom prst="rect">
          <a:avLst/>
        </a:prstGeom>
      </xdr:spPr>
    </xdr:pic>
    <xdr:clientData/>
  </xdr:twoCellAnchor>
  <xdr:twoCellAnchor editAs="oneCell">
    <xdr:from>
      <xdr:col>14</xdr:col>
      <xdr:colOff>52917</xdr:colOff>
      <xdr:row>56</xdr:row>
      <xdr:rowOff>0</xdr:rowOff>
    </xdr:from>
    <xdr:to>
      <xdr:col>16</xdr:col>
      <xdr:colOff>730250</xdr:colOff>
      <xdr:row>64</xdr:row>
      <xdr:rowOff>130637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652250" y="12065000"/>
          <a:ext cx="2413000" cy="1739303"/>
        </a:xfrm>
        <a:prstGeom prst="rect">
          <a:avLst/>
        </a:prstGeom>
      </xdr:spPr>
    </xdr:pic>
    <xdr:clientData/>
  </xdr:twoCellAnchor>
  <xdr:twoCellAnchor editAs="oneCell">
    <xdr:from>
      <xdr:col>17</xdr:col>
      <xdr:colOff>63500</xdr:colOff>
      <xdr:row>56</xdr:row>
      <xdr:rowOff>21167</xdr:rowOff>
    </xdr:from>
    <xdr:to>
      <xdr:col>19</xdr:col>
      <xdr:colOff>762000</xdr:colOff>
      <xdr:row>64</xdr:row>
      <xdr:rowOff>87772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234583" y="12086167"/>
          <a:ext cx="2370667" cy="16752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93"/>
  <sheetViews>
    <sheetView tabSelected="1" topLeftCell="M46" zoomScale="150" zoomScaleNormal="150" workbookViewId="0">
      <selection activeCell="P13" sqref="P13"/>
    </sheetView>
  </sheetViews>
  <sheetFormatPr defaultColWidth="11" defaultRowHeight="15.75" x14ac:dyDescent="0.25"/>
  <cols>
    <col min="2" max="2" width="14" customWidth="1"/>
    <col min="3" max="3" width="11.625" style="62" bestFit="1" customWidth="1"/>
    <col min="4" max="7" width="12.625" style="62" bestFit="1" customWidth="1"/>
    <col min="14" max="14" width="11.5" customWidth="1"/>
    <col min="16" max="18" width="15.375" customWidth="1"/>
  </cols>
  <sheetData>
    <row r="3" spans="2:15" x14ac:dyDescent="0.25">
      <c r="B3" s="36" t="s">
        <v>30</v>
      </c>
    </row>
    <row r="4" spans="2:15" x14ac:dyDescent="0.25">
      <c r="M4" s="6"/>
      <c r="N4" s="6"/>
      <c r="O4" s="6"/>
    </row>
    <row r="5" spans="2:15" x14ac:dyDescent="0.25">
      <c r="C5" s="63"/>
      <c r="D5" s="64"/>
      <c r="E5" s="64" t="s">
        <v>31</v>
      </c>
      <c r="F5" s="64"/>
      <c r="G5" s="65"/>
      <c r="H5" s="37" t="s">
        <v>32</v>
      </c>
      <c r="I5" s="3"/>
      <c r="J5" s="3"/>
      <c r="K5" s="3"/>
      <c r="L5" s="4"/>
      <c r="M5" s="12"/>
      <c r="N5" s="12"/>
      <c r="O5" s="6"/>
    </row>
    <row r="6" spans="2:15" x14ac:dyDescent="0.25">
      <c r="C6" s="101" t="s">
        <v>4</v>
      </c>
      <c r="D6" s="102" t="s">
        <v>0</v>
      </c>
      <c r="E6" s="102" t="s">
        <v>2</v>
      </c>
      <c r="F6" s="102" t="s">
        <v>3</v>
      </c>
      <c r="G6" s="103" t="s">
        <v>1</v>
      </c>
      <c r="H6" s="104" t="s">
        <v>4</v>
      </c>
      <c r="I6" s="105" t="s">
        <v>0</v>
      </c>
      <c r="J6" s="105" t="s">
        <v>2</v>
      </c>
      <c r="K6" s="105" t="s">
        <v>3</v>
      </c>
      <c r="L6" s="106" t="s">
        <v>1</v>
      </c>
      <c r="M6" s="12"/>
      <c r="N6" s="12"/>
      <c r="O6" s="6"/>
    </row>
    <row r="7" spans="2:15" x14ac:dyDescent="0.25">
      <c r="C7" s="107">
        <v>0.56000000000000005</v>
      </c>
      <c r="D7" s="108">
        <v>1</v>
      </c>
      <c r="E7" s="109">
        <v>0.86</v>
      </c>
      <c r="F7" s="109">
        <v>0</v>
      </c>
      <c r="G7" s="110">
        <v>0.71</v>
      </c>
      <c r="H7" s="111">
        <v>4</v>
      </c>
      <c r="I7" s="112">
        <v>1</v>
      </c>
      <c r="J7" s="112">
        <v>2</v>
      </c>
      <c r="K7" s="112">
        <v>5</v>
      </c>
      <c r="L7" s="113">
        <v>3</v>
      </c>
      <c r="M7" s="12"/>
    </row>
    <row r="8" spans="2:15" x14ac:dyDescent="0.25">
      <c r="C8" s="71"/>
      <c r="D8" s="71"/>
      <c r="E8" s="71"/>
      <c r="F8" s="71"/>
      <c r="G8" s="71"/>
      <c r="H8" s="1"/>
      <c r="I8" s="1"/>
      <c r="J8" s="1"/>
      <c r="K8" s="1"/>
      <c r="L8" s="1"/>
      <c r="M8" s="12"/>
      <c r="N8" s="12"/>
      <c r="O8" s="6"/>
    </row>
    <row r="9" spans="2:15" x14ac:dyDescent="0.25">
      <c r="B9" s="36" t="s">
        <v>33</v>
      </c>
      <c r="C9" s="71"/>
      <c r="D9" s="71"/>
      <c r="E9" s="71"/>
      <c r="F9" s="71"/>
      <c r="G9" s="71"/>
      <c r="H9" s="1"/>
      <c r="I9" s="1"/>
      <c r="J9" s="1"/>
      <c r="K9" s="1"/>
      <c r="L9" s="1"/>
      <c r="M9" s="12"/>
      <c r="N9" s="12"/>
      <c r="O9" s="6"/>
    </row>
    <row r="10" spans="2:15" x14ac:dyDescent="0.25">
      <c r="M10" s="6"/>
      <c r="N10" s="6"/>
      <c r="O10" s="6"/>
    </row>
    <row r="11" spans="2:15" x14ac:dyDescent="0.25">
      <c r="C11" s="63"/>
      <c r="D11" s="64"/>
      <c r="E11" s="64" t="s">
        <v>34</v>
      </c>
      <c r="F11" s="64"/>
      <c r="G11" s="65"/>
      <c r="H11" s="37" t="s">
        <v>35</v>
      </c>
      <c r="I11" s="3"/>
      <c r="J11" s="3"/>
      <c r="K11" s="3"/>
      <c r="L11" s="4"/>
      <c r="M11" s="12"/>
      <c r="N11" s="12"/>
      <c r="O11" s="6"/>
    </row>
    <row r="12" spans="2:15" x14ac:dyDescent="0.25">
      <c r="C12" s="101" t="s">
        <v>4</v>
      </c>
      <c r="D12" s="102" t="s">
        <v>0</v>
      </c>
      <c r="E12" s="102" t="s">
        <v>2</v>
      </c>
      <c r="F12" s="102" t="s">
        <v>3</v>
      </c>
      <c r="G12" s="103" t="s">
        <v>1</v>
      </c>
      <c r="H12" s="104" t="s">
        <v>4</v>
      </c>
      <c r="I12" s="105" t="s">
        <v>0</v>
      </c>
      <c r="J12" s="105" t="s">
        <v>2</v>
      </c>
      <c r="K12" s="105" t="s">
        <v>3</v>
      </c>
      <c r="L12" s="106" t="s">
        <v>1</v>
      </c>
      <c r="M12" s="12"/>
      <c r="N12" s="12"/>
      <c r="O12" s="6"/>
    </row>
    <row r="13" spans="2:15" x14ac:dyDescent="0.25">
      <c r="C13" s="107">
        <v>0</v>
      </c>
      <c r="D13" s="108">
        <v>0.18</v>
      </c>
      <c r="E13" s="109">
        <v>0.44</v>
      </c>
      <c r="F13" s="109">
        <v>0.35</v>
      </c>
      <c r="G13" s="110">
        <v>1</v>
      </c>
      <c r="H13" s="111">
        <v>5</v>
      </c>
      <c r="I13" s="112">
        <v>4</v>
      </c>
      <c r="J13" s="112">
        <v>2</v>
      </c>
      <c r="K13" s="112">
        <v>3</v>
      </c>
      <c r="L13" s="113">
        <v>1</v>
      </c>
      <c r="M13" s="12"/>
    </row>
    <row r="14" spans="2:15" x14ac:dyDescent="0.25">
      <c r="C14" s="71"/>
      <c r="D14" s="71"/>
      <c r="E14" s="71"/>
      <c r="F14" s="71"/>
      <c r="G14" s="71"/>
      <c r="H14" s="1"/>
      <c r="I14" s="1"/>
      <c r="J14" s="1"/>
      <c r="K14" s="1"/>
      <c r="L14" s="1"/>
      <c r="M14" s="12"/>
      <c r="N14" s="12"/>
      <c r="O14" s="6"/>
    </row>
    <row r="15" spans="2:15" x14ac:dyDescent="0.25">
      <c r="C15" s="71"/>
      <c r="D15" s="71"/>
      <c r="E15" s="71"/>
      <c r="F15" s="71"/>
      <c r="G15" s="71"/>
      <c r="H15" s="1"/>
      <c r="I15" s="1"/>
      <c r="J15" s="1"/>
      <c r="K15" s="1"/>
      <c r="L15" s="1"/>
      <c r="M15" s="12"/>
      <c r="N15" s="12"/>
      <c r="O15" s="6"/>
    </row>
    <row r="16" spans="2:15" x14ac:dyDescent="0.25">
      <c r="B16" s="36" t="s">
        <v>99</v>
      </c>
      <c r="C16" s="71"/>
      <c r="D16" s="71"/>
      <c r="E16" s="71"/>
      <c r="F16" s="71"/>
      <c r="G16" s="71"/>
      <c r="H16" s="1"/>
      <c r="I16" s="1"/>
      <c r="J16" s="1"/>
      <c r="K16" s="1"/>
      <c r="L16" s="1"/>
      <c r="M16" s="12"/>
      <c r="N16" s="12"/>
      <c r="O16" s="6"/>
    </row>
    <row r="17" spans="2:20" x14ac:dyDescent="0.25">
      <c r="B17" s="43" t="s">
        <v>36</v>
      </c>
      <c r="C17" s="71"/>
      <c r="D17" s="71"/>
      <c r="E17" s="71"/>
      <c r="F17" s="71"/>
      <c r="G17" s="71"/>
      <c r="H17" s="1"/>
      <c r="I17" s="1"/>
      <c r="J17" s="1"/>
      <c r="K17" s="1"/>
      <c r="L17" s="1"/>
      <c r="M17" s="1"/>
      <c r="N17" s="1"/>
    </row>
    <row r="19" spans="2:20" x14ac:dyDescent="0.25">
      <c r="D19" s="72"/>
      <c r="E19" s="69" t="s">
        <v>37</v>
      </c>
      <c r="F19" s="69"/>
      <c r="G19" s="70"/>
      <c r="H19" s="44"/>
      <c r="I19" s="41" t="s">
        <v>38</v>
      </c>
      <c r="J19" s="41"/>
      <c r="K19" s="41"/>
      <c r="L19" s="42"/>
      <c r="M19" s="44" t="s">
        <v>39</v>
      </c>
      <c r="N19" s="41"/>
      <c r="O19" s="44" t="s">
        <v>101</v>
      </c>
      <c r="P19" s="42"/>
      <c r="Q19" s="61" t="s">
        <v>102</v>
      </c>
      <c r="R19" s="42"/>
    </row>
    <row r="20" spans="2:20" x14ac:dyDescent="0.25">
      <c r="B20" s="45" t="s">
        <v>40</v>
      </c>
      <c r="C20" s="66" t="s">
        <v>4</v>
      </c>
      <c r="D20" s="67" t="s">
        <v>0</v>
      </c>
      <c r="E20" s="67" t="s">
        <v>2</v>
      </c>
      <c r="F20" s="67" t="s">
        <v>3</v>
      </c>
      <c r="G20" s="68" t="s">
        <v>1</v>
      </c>
      <c r="H20" s="38" t="s">
        <v>4</v>
      </c>
      <c r="I20" s="39" t="s">
        <v>0</v>
      </c>
      <c r="J20" s="39" t="s">
        <v>2</v>
      </c>
      <c r="K20" s="39" t="s">
        <v>3</v>
      </c>
      <c r="L20" s="40" t="s">
        <v>1</v>
      </c>
      <c r="M20" s="38" t="s">
        <v>41</v>
      </c>
      <c r="N20" s="40" t="s">
        <v>42</v>
      </c>
      <c r="O20" s="38" t="s">
        <v>41</v>
      </c>
      <c r="P20" s="40" t="s">
        <v>42</v>
      </c>
      <c r="Q20" s="38" t="s">
        <v>41</v>
      </c>
      <c r="R20" s="40" t="s">
        <v>42</v>
      </c>
    </row>
    <row r="21" spans="2:20" x14ac:dyDescent="0.25">
      <c r="B21" s="46" t="s">
        <v>43</v>
      </c>
      <c r="C21" s="91">
        <v>5.63</v>
      </c>
      <c r="D21" s="33">
        <v>133.97999999999999</v>
      </c>
      <c r="E21" s="33">
        <v>262.89</v>
      </c>
      <c r="F21" s="33">
        <v>672.48</v>
      </c>
      <c r="G21" s="92">
        <v>286.66000000000003</v>
      </c>
      <c r="H21" s="5">
        <v>5</v>
      </c>
      <c r="I21" s="1">
        <v>4</v>
      </c>
      <c r="J21" s="1">
        <v>2</v>
      </c>
      <c r="K21" s="1">
        <v>1</v>
      </c>
      <c r="L21" s="2">
        <v>2</v>
      </c>
      <c r="M21" s="47">
        <v>-0.3</v>
      </c>
      <c r="N21" s="47">
        <v>0.8</v>
      </c>
      <c r="O21" s="48">
        <v>0.3</v>
      </c>
      <c r="P21" s="49">
        <v>0.8</v>
      </c>
      <c r="Q21" s="74">
        <v>0.64</v>
      </c>
      <c r="R21" s="75">
        <v>0.13</v>
      </c>
      <c r="T21" t="s">
        <v>44</v>
      </c>
    </row>
    <row r="22" spans="2:20" x14ac:dyDescent="0.25">
      <c r="B22" s="46" t="s">
        <v>45</v>
      </c>
      <c r="C22" s="91">
        <v>2147.38</v>
      </c>
      <c r="D22" s="33">
        <v>13231.7</v>
      </c>
      <c r="E22" s="33">
        <v>11979.7</v>
      </c>
      <c r="F22" s="33">
        <v>12955.4</v>
      </c>
      <c r="G22" s="92">
        <v>15353.9</v>
      </c>
      <c r="H22" s="5">
        <v>5</v>
      </c>
      <c r="I22" s="1">
        <v>2</v>
      </c>
      <c r="J22" s="1">
        <v>4</v>
      </c>
      <c r="K22" s="1">
        <v>3</v>
      </c>
      <c r="L22" s="2">
        <v>1</v>
      </c>
      <c r="M22" s="47">
        <v>0.3</v>
      </c>
      <c r="N22" s="47">
        <v>0.6</v>
      </c>
      <c r="O22" s="48">
        <v>0.3</v>
      </c>
      <c r="P22" s="49">
        <v>0.6</v>
      </c>
      <c r="Q22" s="74">
        <v>0.62</v>
      </c>
      <c r="R22" s="75">
        <v>0.28000000000000003</v>
      </c>
    </row>
    <row r="23" spans="2:20" x14ac:dyDescent="0.25">
      <c r="B23" s="46" t="s">
        <v>46</v>
      </c>
      <c r="C23" s="91">
        <v>323.23</v>
      </c>
      <c r="D23" s="33">
        <v>347.57</v>
      </c>
      <c r="E23" s="33">
        <v>863.77</v>
      </c>
      <c r="F23" s="33">
        <v>574</v>
      </c>
      <c r="G23" s="92">
        <v>873.45</v>
      </c>
      <c r="H23" s="5">
        <v>5</v>
      </c>
      <c r="I23" s="1">
        <v>4</v>
      </c>
      <c r="J23" s="1">
        <v>2</v>
      </c>
      <c r="K23" s="1">
        <v>3</v>
      </c>
      <c r="L23" s="2">
        <v>1</v>
      </c>
      <c r="M23" s="47">
        <v>0.1</v>
      </c>
      <c r="N23" s="47">
        <v>1</v>
      </c>
      <c r="O23" s="48">
        <v>0.1</v>
      </c>
      <c r="P23" s="49">
        <v>1</v>
      </c>
      <c r="Q23" s="74">
        <v>0.87</v>
      </c>
      <c r="R23" s="75">
        <v>1.3000000000000001E-8</v>
      </c>
    </row>
    <row r="24" spans="2:20" x14ac:dyDescent="0.25">
      <c r="B24" s="46" t="s">
        <v>47</v>
      </c>
      <c r="C24" s="91">
        <v>1178.1600000000001</v>
      </c>
      <c r="D24" s="33">
        <v>61.41</v>
      </c>
      <c r="E24" s="33">
        <v>132.21</v>
      </c>
      <c r="F24" s="33">
        <v>35.29</v>
      </c>
      <c r="G24" s="92">
        <v>45.82</v>
      </c>
      <c r="H24" s="5">
        <v>1</v>
      </c>
      <c r="I24" s="1">
        <v>3</v>
      </c>
      <c r="J24" s="1">
        <v>2</v>
      </c>
      <c r="K24" s="1">
        <v>5</v>
      </c>
      <c r="L24" s="2">
        <v>4</v>
      </c>
      <c r="M24" s="47">
        <v>0.3</v>
      </c>
      <c r="N24" s="47">
        <v>-0.5</v>
      </c>
      <c r="O24" s="48">
        <v>0.3</v>
      </c>
      <c r="P24" s="49">
        <v>0.5</v>
      </c>
      <c r="Q24" s="74">
        <v>0.62</v>
      </c>
      <c r="R24" s="75">
        <v>0.39</v>
      </c>
    </row>
    <row r="25" spans="2:20" x14ac:dyDescent="0.25">
      <c r="B25" s="46" t="s">
        <v>48</v>
      </c>
      <c r="C25" s="91">
        <v>199.42</v>
      </c>
      <c r="D25" s="33">
        <v>786.14</v>
      </c>
      <c r="E25" s="33">
        <v>871.83</v>
      </c>
      <c r="F25" s="33">
        <v>82.33</v>
      </c>
      <c r="G25" s="92">
        <v>1281.8900000000001</v>
      </c>
      <c r="H25" s="5">
        <v>4</v>
      </c>
      <c r="I25" s="1">
        <v>3</v>
      </c>
      <c r="J25" s="1">
        <v>2</v>
      </c>
      <c r="K25" s="1">
        <v>5</v>
      </c>
      <c r="L25" s="2">
        <v>1</v>
      </c>
      <c r="M25" s="47">
        <v>0.6</v>
      </c>
      <c r="N25" s="47">
        <v>0.7</v>
      </c>
      <c r="O25" s="48">
        <v>0.6</v>
      </c>
      <c r="P25" s="49">
        <v>0.7</v>
      </c>
      <c r="Q25" s="74">
        <v>0.28000000000000003</v>
      </c>
      <c r="R25" s="75">
        <v>0.19</v>
      </c>
    </row>
    <row r="26" spans="2:20" x14ac:dyDescent="0.25">
      <c r="B26" s="46" t="s">
        <v>49</v>
      </c>
      <c r="C26" s="91">
        <v>9470.76</v>
      </c>
      <c r="D26" s="33">
        <v>14409.1</v>
      </c>
      <c r="E26" s="33">
        <v>13316.6</v>
      </c>
      <c r="F26" s="33">
        <v>10564.1</v>
      </c>
      <c r="G26" s="92">
        <v>3921.71</v>
      </c>
      <c r="H26" s="5">
        <v>4</v>
      </c>
      <c r="I26" s="1">
        <v>1</v>
      </c>
      <c r="J26" s="1">
        <v>2</v>
      </c>
      <c r="K26" s="1">
        <v>3</v>
      </c>
      <c r="L26" s="2">
        <v>5</v>
      </c>
      <c r="M26" s="47">
        <v>0.6</v>
      </c>
      <c r="N26" s="47">
        <v>-0.3</v>
      </c>
      <c r="O26" s="48">
        <v>0.6</v>
      </c>
      <c r="P26" s="49">
        <v>0.3</v>
      </c>
      <c r="Q26" s="74">
        <v>0.28000000000000003</v>
      </c>
      <c r="R26" s="75">
        <v>0.62</v>
      </c>
    </row>
    <row r="27" spans="2:20" x14ac:dyDescent="0.25">
      <c r="B27" s="46" t="s">
        <v>50</v>
      </c>
      <c r="C27" s="91">
        <v>747.99</v>
      </c>
      <c r="D27" s="33">
        <v>430.98</v>
      </c>
      <c r="E27" s="33">
        <v>338.97</v>
      </c>
      <c r="F27" s="33">
        <v>386.85</v>
      </c>
      <c r="G27" s="92">
        <v>121.46</v>
      </c>
      <c r="H27" s="5">
        <v>1</v>
      </c>
      <c r="I27" s="1">
        <v>2</v>
      </c>
      <c r="J27" s="1">
        <v>4</v>
      </c>
      <c r="K27" s="1">
        <v>3</v>
      </c>
      <c r="L27" s="2">
        <v>5</v>
      </c>
      <c r="M27" s="47">
        <v>-0.1</v>
      </c>
      <c r="N27" s="47">
        <v>-1</v>
      </c>
      <c r="O27" s="48">
        <v>0.1</v>
      </c>
      <c r="P27" s="49">
        <v>1</v>
      </c>
      <c r="Q27" s="74">
        <v>0.87</v>
      </c>
      <c r="R27" s="75">
        <v>1.3000000000000001E-8</v>
      </c>
    </row>
    <row r="28" spans="2:20" x14ac:dyDescent="0.25">
      <c r="B28" s="46" t="s">
        <v>51</v>
      </c>
      <c r="C28" s="91">
        <v>2475.96</v>
      </c>
      <c r="D28" s="33">
        <v>5463.42</v>
      </c>
      <c r="E28" s="33">
        <v>7042.3</v>
      </c>
      <c r="F28" s="33">
        <v>5871.2</v>
      </c>
      <c r="G28" s="92">
        <v>244.01</v>
      </c>
      <c r="H28" s="5">
        <v>4</v>
      </c>
      <c r="I28" s="1">
        <v>3</v>
      </c>
      <c r="J28" s="1">
        <v>1</v>
      </c>
      <c r="K28" s="1">
        <v>2</v>
      </c>
      <c r="L28" s="2">
        <v>5</v>
      </c>
      <c r="M28" s="47">
        <v>0.1</v>
      </c>
      <c r="N28" s="47">
        <v>0</v>
      </c>
      <c r="O28" s="48">
        <v>0.1</v>
      </c>
      <c r="P28" s="49">
        <v>0</v>
      </c>
      <c r="Q28" s="74">
        <v>0.87</v>
      </c>
      <c r="R28" s="75">
        <v>1</v>
      </c>
    </row>
    <row r="29" spans="2:20" x14ac:dyDescent="0.25">
      <c r="B29" s="46" t="s">
        <v>52</v>
      </c>
      <c r="C29" s="91">
        <v>22</v>
      </c>
      <c r="D29" s="33">
        <v>446.64</v>
      </c>
      <c r="E29" s="33">
        <v>72.930000000000007</v>
      </c>
      <c r="F29" s="33">
        <v>509.98</v>
      </c>
      <c r="G29" s="92">
        <v>66.95</v>
      </c>
      <c r="H29" s="5">
        <v>5</v>
      </c>
      <c r="I29" s="1">
        <v>2</v>
      </c>
      <c r="J29" s="1">
        <v>3</v>
      </c>
      <c r="K29" s="1">
        <v>1</v>
      </c>
      <c r="L29" s="2">
        <v>4</v>
      </c>
      <c r="M29" s="47">
        <v>0</v>
      </c>
      <c r="N29" s="47">
        <v>0.1</v>
      </c>
      <c r="O29" s="48">
        <v>0</v>
      </c>
      <c r="P29" s="49">
        <v>0.1</v>
      </c>
      <c r="Q29" s="74">
        <v>1</v>
      </c>
      <c r="R29" s="75">
        <v>0.87</v>
      </c>
    </row>
    <row r="30" spans="2:20" x14ac:dyDescent="0.25">
      <c r="B30" s="46" t="s">
        <v>53</v>
      </c>
      <c r="C30" s="91">
        <v>216.06</v>
      </c>
      <c r="D30" s="33">
        <v>353.28</v>
      </c>
      <c r="E30" s="33">
        <v>572.22</v>
      </c>
      <c r="F30" s="33">
        <v>122.11</v>
      </c>
      <c r="G30" s="92">
        <v>324.62</v>
      </c>
      <c r="H30" s="5">
        <v>4</v>
      </c>
      <c r="I30" s="1">
        <v>2</v>
      </c>
      <c r="J30" s="1">
        <v>1</v>
      </c>
      <c r="K30" s="1">
        <v>5</v>
      </c>
      <c r="L30" s="2">
        <v>3</v>
      </c>
      <c r="M30" s="47">
        <v>0.9</v>
      </c>
      <c r="N30" s="47">
        <v>0.3</v>
      </c>
      <c r="O30" s="48">
        <v>0.9</v>
      </c>
      <c r="P30" s="49">
        <v>0.3</v>
      </c>
      <c r="Q30" s="74">
        <v>3.6999999999999998E-2</v>
      </c>
      <c r="R30" s="75">
        <v>0.62</v>
      </c>
    </row>
    <row r="31" spans="2:20" x14ac:dyDescent="0.25">
      <c r="B31" s="46" t="s">
        <v>54</v>
      </c>
      <c r="C31" s="91">
        <v>1598.09</v>
      </c>
      <c r="D31" s="33">
        <v>1623.1</v>
      </c>
      <c r="E31" s="33">
        <v>1059.81</v>
      </c>
      <c r="F31" s="33">
        <v>1152.1300000000001</v>
      </c>
      <c r="G31" s="92">
        <v>725.46</v>
      </c>
      <c r="H31" s="5">
        <v>2</v>
      </c>
      <c r="I31" s="1">
        <v>1</v>
      </c>
      <c r="J31" s="1">
        <v>4</v>
      </c>
      <c r="K31" s="1">
        <v>3</v>
      </c>
      <c r="L31" s="2">
        <v>5</v>
      </c>
      <c r="M31" s="47">
        <v>0.2</v>
      </c>
      <c r="N31" s="47">
        <v>-0.9</v>
      </c>
      <c r="O31" s="48">
        <v>0.2</v>
      </c>
      <c r="P31" s="49">
        <v>0.9</v>
      </c>
      <c r="Q31" s="74">
        <v>0.75</v>
      </c>
      <c r="R31" s="75">
        <v>3.6999999999999998E-2</v>
      </c>
    </row>
    <row r="32" spans="2:20" x14ac:dyDescent="0.25">
      <c r="B32" s="46" t="s">
        <v>55</v>
      </c>
      <c r="C32" s="91">
        <v>219.88</v>
      </c>
      <c r="D32" s="33">
        <v>794.58</v>
      </c>
      <c r="E32" s="33">
        <v>117.44</v>
      </c>
      <c r="F32" s="33">
        <v>357.42</v>
      </c>
      <c r="G32" s="92">
        <v>213.58</v>
      </c>
      <c r="H32" s="5">
        <v>3</v>
      </c>
      <c r="I32" s="1">
        <v>1</v>
      </c>
      <c r="J32" s="1">
        <v>5</v>
      </c>
      <c r="K32" s="1">
        <v>2</v>
      </c>
      <c r="L32" s="2">
        <v>4</v>
      </c>
      <c r="M32" s="47">
        <v>0</v>
      </c>
      <c r="N32" s="47">
        <v>-0.6</v>
      </c>
      <c r="O32" s="48">
        <v>0</v>
      </c>
      <c r="P32" s="49">
        <v>0.6</v>
      </c>
      <c r="Q32" s="74">
        <v>1</v>
      </c>
      <c r="R32" s="75">
        <v>0.28000000000000003</v>
      </c>
    </row>
    <row r="33" spans="2:18" x14ac:dyDescent="0.25">
      <c r="B33" s="46" t="s">
        <v>56</v>
      </c>
      <c r="C33" s="91">
        <v>544.28</v>
      </c>
      <c r="D33" s="33">
        <v>2322.67</v>
      </c>
      <c r="E33" s="33">
        <v>49.25</v>
      </c>
      <c r="F33" s="33">
        <v>617.88</v>
      </c>
      <c r="G33" s="92">
        <v>661.42</v>
      </c>
      <c r="H33" s="5">
        <v>4</v>
      </c>
      <c r="I33" s="1">
        <v>1</v>
      </c>
      <c r="J33" s="1">
        <v>5</v>
      </c>
      <c r="K33" s="1">
        <v>3</v>
      </c>
      <c r="L33" s="2">
        <v>2</v>
      </c>
      <c r="M33" s="47">
        <v>0.3</v>
      </c>
      <c r="N33" s="47">
        <v>0</v>
      </c>
      <c r="O33" s="48">
        <v>0.3</v>
      </c>
      <c r="P33" s="49">
        <v>0</v>
      </c>
      <c r="Q33" s="74">
        <v>0.62</v>
      </c>
      <c r="R33" s="75">
        <v>1</v>
      </c>
    </row>
    <row r="34" spans="2:18" x14ac:dyDescent="0.25">
      <c r="B34" s="46" t="s">
        <v>57</v>
      </c>
      <c r="C34" s="91">
        <v>5.01</v>
      </c>
      <c r="D34" s="33">
        <v>128.77000000000001</v>
      </c>
      <c r="E34" s="33">
        <v>11.79</v>
      </c>
      <c r="F34" s="33">
        <v>7.51</v>
      </c>
      <c r="G34" s="92">
        <v>62.96</v>
      </c>
      <c r="H34" s="5">
        <v>5</v>
      </c>
      <c r="I34" s="1">
        <v>1</v>
      </c>
      <c r="J34" s="1">
        <v>3</v>
      </c>
      <c r="K34" s="1">
        <v>4</v>
      </c>
      <c r="L34" s="2">
        <v>2</v>
      </c>
      <c r="M34" s="47">
        <v>0.8</v>
      </c>
      <c r="N34" s="47">
        <v>0.4</v>
      </c>
      <c r="O34" s="48">
        <v>0.8</v>
      </c>
      <c r="P34" s="49">
        <v>0.4</v>
      </c>
      <c r="Q34" s="74">
        <v>0.1</v>
      </c>
      <c r="R34" s="75">
        <v>0.5</v>
      </c>
    </row>
    <row r="35" spans="2:18" x14ac:dyDescent="0.25">
      <c r="B35" s="46" t="s">
        <v>58</v>
      </c>
      <c r="C35" s="91">
        <v>105.21</v>
      </c>
      <c r="D35" s="33">
        <v>100.37</v>
      </c>
      <c r="E35" s="33">
        <v>4.0599999999999996</v>
      </c>
      <c r="F35" s="33">
        <v>2.31</v>
      </c>
      <c r="G35" s="92">
        <v>13.95</v>
      </c>
      <c r="H35" s="5">
        <v>1</v>
      </c>
      <c r="I35" s="1">
        <v>2</v>
      </c>
      <c r="J35" s="1">
        <v>4</v>
      </c>
      <c r="K35" s="1">
        <v>5</v>
      </c>
      <c r="L35" s="2">
        <v>3</v>
      </c>
      <c r="M35" s="47">
        <v>0.3</v>
      </c>
      <c r="N35" s="47">
        <v>-0.6</v>
      </c>
      <c r="O35" s="48">
        <v>0.3</v>
      </c>
      <c r="P35" s="49">
        <v>0.6</v>
      </c>
      <c r="Q35" s="74">
        <v>0.62</v>
      </c>
      <c r="R35" s="75">
        <v>0.28000000000000003</v>
      </c>
    </row>
    <row r="36" spans="2:18" x14ac:dyDescent="0.25">
      <c r="B36" s="46" t="s">
        <v>59</v>
      </c>
      <c r="C36" s="91">
        <v>267.26</v>
      </c>
      <c r="D36" s="33">
        <v>187.06</v>
      </c>
      <c r="E36" s="33">
        <v>7.28</v>
      </c>
      <c r="F36" s="33">
        <v>11.74</v>
      </c>
      <c r="G36" s="92">
        <v>11.46</v>
      </c>
      <c r="H36" s="5">
        <v>1</v>
      </c>
      <c r="I36" s="1">
        <v>2</v>
      </c>
      <c r="J36" s="1">
        <v>5</v>
      </c>
      <c r="K36" s="1">
        <v>3</v>
      </c>
      <c r="L36" s="2">
        <v>4</v>
      </c>
      <c r="M36" s="47">
        <v>-0.2</v>
      </c>
      <c r="N36" s="47">
        <v>-0.9</v>
      </c>
      <c r="O36" s="48">
        <v>0.2</v>
      </c>
      <c r="P36" s="49">
        <v>0.9</v>
      </c>
      <c r="Q36" s="74">
        <v>0.75</v>
      </c>
      <c r="R36" s="75">
        <v>3.6999999999999998E-2</v>
      </c>
    </row>
    <row r="37" spans="2:18" x14ac:dyDescent="0.25">
      <c r="B37" s="46" t="s">
        <v>60</v>
      </c>
      <c r="C37" s="91">
        <v>981.13</v>
      </c>
      <c r="D37" s="33">
        <v>523.66999999999996</v>
      </c>
      <c r="E37" s="33">
        <v>691.43</v>
      </c>
      <c r="F37" s="33">
        <v>3610.62</v>
      </c>
      <c r="G37" s="92">
        <v>1306.3</v>
      </c>
      <c r="H37" s="5">
        <v>3</v>
      </c>
      <c r="I37" s="1">
        <v>5</v>
      </c>
      <c r="J37" s="1">
        <v>4</v>
      </c>
      <c r="K37" s="1">
        <v>1</v>
      </c>
      <c r="L37" s="2">
        <v>2</v>
      </c>
      <c r="M37" s="47">
        <v>-0.9</v>
      </c>
      <c r="N37" s="47">
        <v>0.3</v>
      </c>
      <c r="O37" s="48">
        <v>0.9</v>
      </c>
      <c r="P37" s="49">
        <v>0.3</v>
      </c>
      <c r="Q37" s="74">
        <v>3.6999999999999998E-2</v>
      </c>
      <c r="R37" s="75">
        <v>0.62</v>
      </c>
    </row>
    <row r="38" spans="2:18" x14ac:dyDescent="0.25">
      <c r="B38" s="46" t="s">
        <v>61</v>
      </c>
      <c r="C38" s="91">
        <v>1115.01</v>
      </c>
      <c r="D38" s="33">
        <v>1429.9</v>
      </c>
      <c r="E38" s="33">
        <v>369.51</v>
      </c>
      <c r="F38" s="33">
        <v>67.56</v>
      </c>
      <c r="G38" s="92">
        <v>107.63</v>
      </c>
      <c r="H38" s="5">
        <v>2</v>
      </c>
      <c r="I38" s="1">
        <v>1</v>
      </c>
      <c r="J38" s="1">
        <v>3</v>
      </c>
      <c r="K38" s="1">
        <v>5</v>
      </c>
      <c r="L38" s="2">
        <v>4</v>
      </c>
      <c r="M38" s="47">
        <v>0.7</v>
      </c>
      <c r="N38" s="47">
        <v>-0.6</v>
      </c>
      <c r="O38" s="48">
        <v>0.7</v>
      </c>
      <c r="P38" s="49">
        <v>0.6</v>
      </c>
      <c r="Q38" s="74">
        <v>0.19</v>
      </c>
      <c r="R38" s="75">
        <v>0.28000000000000003</v>
      </c>
    </row>
    <row r="39" spans="2:18" x14ac:dyDescent="0.25">
      <c r="B39" s="46" t="s">
        <v>62</v>
      </c>
      <c r="C39" s="91">
        <v>226.06</v>
      </c>
      <c r="D39" s="33">
        <v>277.48</v>
      </c>
      <c r="E39" s="33">
        <v>147.84</v>
      </c>
      <c r="F39" s="33">
        <v>23.99</v>
      </c>
      <c r="G39" s="92">
        <v>110.33</v>
      </c>
      <c r="H39" s="5">
        <v>2</v>
      </c>
      <c r="I39" s="1">
        <v>1</v>
      </c>
      <c r="J39" s="1">
        <v>3</v>
      </c>
      <c r="K39" s="1">
        <v>5</v>
      </c>
      <c r="L39" s="2">
        <v>4</v>
      </c>
      <c r="M39" s="47">
        <v>0.7</v>
      </c>
      <c r="N39" s="47">
        <v>-0.6</v>
      </c>
      <c r="O39" s="48">
        <v>0.7</v>
      </c>
      <c r="P39" s="49">
        <v>0.6</v>
      </c>
      <c r="Q39" s="74">
        <v>0.19</v>
      </c>
      <c r="R39" s="75">
        <v>0.28000000000000003</v>
      </c>
    </row>
    <row r="40" spans="2:18" x14ac:dyDescent="0.25">
      <c r="B40" s="46" t="s">
        <v>63</v>
      </c>
      <c r="C40" s="91">
        <v>526.85</v>
      </c>
      <c r="D40" s="33">
        <v>107.13</v>
      </c>
      <c r="E40" s="33">
        <v>20.86</v>
      </c>
      <c r="F40" s="33">
        <v>37.56</v>
      </c>
      <c r="G40" s="92">
        <v>66.53</v>
      </c>
      <c r="H40" s="5">
        <v>1</v>
      </c>
      <c r="I40" s="1">
        <v>2</v>
      </c>
      <c r="J40" s="1">
        <v>5</v>
      </c>
      <c r="K40" s="1">
        <v>4</v>
      </c>
      <c r="L40" s="2">
        <v>3</v>
      </c>
      <c r="M40" s="47">
        <v>0</v>
      </c>
      <c r="N40" s="47">
        <v>-0.7</v>
      </c>
      <c r="O40" s="48">
        <v>0</v>
      </c>
      <c r="P40" s="49">
        <v>0.7</v>
      </c>
      <c r="Q40" s="74">
        <v>1</v>
      </c>
      <c r="R40" s="75">
        <v>0.19</v>
      </c>
    </row>
    <row r="41" spans="2:18" x14ac:dyDescent="0.25">
      <c r="B41" s="46" t="s">
        <v>64</v>
      </c>
      <c r="C41" s="91">
        <v>522.33000000000004</v>
      </c>
      <c r="D41" s="33">
        <v>839.84</v>
      </c>
      <c r="E41" s="33">
        <v>5.12</v>
      </c>
      <c r="F41" s="33">
        <v>7.46</v>
      </c>
      <c r="G41" s="92">
        <v>3.9</v>
      </c>
      <c r="H41" s="5">
        <v>2</v>
      </c>
      <c r="I41" s="1">
        <v>1</v>
      </c>
      <c r="J41" s="1">
        <v>4</v>
      </c>
      <c r="K41" s="1">
        <v>3</v>
      </c>
      <c r="L41" s="2">
        <v>5</v>
      </c>
      <c r="M41" s="47">
        <v>0.2</v>
      </c>
      <c r="N41" s="47">
        <v>-0.9</v>
      </c>
      <c r="O41" s="48">
        <v>0.2</v>
      </c>
      <c r="P41" s="49">
        <v>0.9</v>
      </c>
      <c r="Q41" s="74">
        <v>0.75</v>
      </c>
      <c r="R41" s="75">
        <v>3.6999999999999998E-2</v>
      </c>
    </row>
    <row r="42" spans="2:18" x14ac:dyDescent="0.25">
      <c r="B42" s="46" t="s">
        <v>65</v>
      </c>
      <c r="C42" s="91">
        <v>537.13</v>
      </c>
      <c r="D42" s="33">
        <v>725.9</v>
      </c>
      <c r="E42" s="33">
        <v>20.86</v>
      </c>
      <c r="F42" s="33">
        <v>81.790000000000006</v>
      </c>
      <c r="G42" s="92">
        <v>71.2</v>
      </c>
      <c r="H42" s="5">
        <v>2</v>
      </c>
      <c r="I42" s="1">
        <v>1</v>
      </c>
      <c r="J42" s="1">
        <v>5</v>
      </c>
      <c r="K42" s="1">
        <v>3</v>
      </c>
      <c r="L42" s="2">
        <v>4</v>
      </c>
      <c r="M42" s="47">
        <v>0.1</v>
      </c>
      <c r="N42" s="47">
        <v>-0.8</v>
      </c>
      <c r="O42" s="48">
        <v>0.1</v>
      </c>
      <c r="P42" s="49">
        <v>0.8</v>
      </c>
      <c r="Q42" s="74">
        <v>0.87</v>
      </c>
      <c r="R42" s="75">
        <v>0.1</v>
      </c>
    </row>
    <row r="43" spans="2:18" x14ac:dyDescent="0.25">
      <c r="B43" s="46" t="s">
        <v>57</v>
      </c>
      <c r="C43" s="91">
        <v>5.01</v>
      </c>
      <c r="D43" s="33">
        <v>128.77000000000001</v>
      </c>
      <c r="E43" s="33">
        <v>11.79</v>
      </c>
      <c r="F43" s="33">
        <v>7.51</v>
      </c>
      <c r="G43" s="92">
        <v>62.96</v>
      </c>
      <c r="H43" s="5">
        <v>5</v>
      </c>
      <c r="I43" s="1">
        <v>1</v>
      </c>
      <c r="J43" s="1">
        <v>3</v>
      </c>
      <c r="K43" s="1">
        <v>4</v>
      </c>
      <c r="L43" s="2">
        <v>2</v>
      </c>
      <c r="M43" s="47">
        <v>0.8</v>
      </c>
      <c r="N43" s="47">
        <v>0.4</v>
      </c>
      <c r="O43" s="48">
        <v>0.8</v>
      </c>
      <c r="P43" s="49">
        <v>0.4</v>
      </c>
      <c r="Q43" s="74">
        <v>0.1</v>
      </c>
      <c r="R43" s="75">
        <v>0.5</v>
      </c>
    </row>
    <row r="44" spans="2:18" x14ac:dyDescent="0.25">
      <c r="B44" s="46" t="s">
        <v>66</v>
      </c>
      <c r="C44" s="91">
        <v>1351.33</v>
      </c>
      <c r="D44" s="33">
        <v>738.56</v>
      </c>
      <c r="E44" s="33">
        <v>6.53</v>
      </c>
      <c r="F44" s="33">
        <v>10.8</v>
      </c>
      <c r="G44" s="92">
        <v>25.32</v>
      </c>
      <c r="H44" s="5">
        <v>1</v>
      </c>
      <c r="I44" s="1">
        <v>2</v>
      </c>
      <c r="J44" s="1">
        <v>5</v>
      </c>
      <c r="K44" s="1">
        <v>4</v>
      </c>
      <c r="L44" s="2">
        <v>3</v>
      </c>
      <c r="M44" s="47">
        <v>0</v>
      </c>
      <c r="N44" s="47">
        <v>-0.7</v>
      </c>
      <c r="O44" s="48">
        <v>0</v>
      </c>
      <c r="P44" s="49">
        <v>0.7</v>
      </c>
      <c r="Q44" s="74">
        <v>1</v>
      </c>
      <c r="R44" s="75">
        <v>0.19</v>
      </c>
    </row>
    <row r="45" spans="2:18" x14ac:dyDescent="0.25">
      <c r="B45" s="46" t="s">
        <v>67</v>
      </c>
      <c r="C45" s="91">
        <v>265.79000000000002</v>
      </c>
      <c r="D45" s="33">
        <v>657.6</v>
      </c>
      <c r="E45" s="33">
        <v>13.26</v>
      </c>
      <c r="F45" s="33">
        <v>48.97</v>
      </c>
      <c r="G45" s="92">
        <v>24.68</v>
      </c>
      <c r="H45" s="5">
        <v>2</v>
      </c>
      <c r="I45" s="1">
        <v>1</v>
      </c>
      <c r="J45" s="1">
        <v>5</v>
      </c>
      <c r="K45" s="1">
        <v>3</v>
      </c>
      <c r="L45" s="2">
        <v>4</v>
      </c>
      <c r="M45" s="47">
        <v>0.1</v>
      </c>
      <c r="N45" s="47">
        <v>-0.8</v>
      </c>
      <c r="O45" s="48">
        <v>0.1</v>
      </c>
      <c r="P45" s="49">
        <v>0.8</v>
      </c>
      <c r="Q45" s="74">
        <v>0.87</v>
      </c>
      <c r="R45" s="75">
        <v>0.1</v>
      </c>
    </row>
    <row r="46" spans="2:18" x14ac:dyDescent="0.25">
      <c r="B46" s="46" t="s">
        <v>60</v>
      </c>
      <c r="C46" s="91">
        <v>981.13</v>
      </c>
      <c r="D46" s="33">
        <v>523.66999999999996</v>
      </c>
      <c r="E46" s="33">
        <v>691.43</v>
      </c>
      <c r="F46" s="33">
        <v>3610.62</v>
      </c>
      <c r="G46" s="92">
        <v>1306.3</v>
      </c>
      <c r="H46" s="5">
        <v>3</v>
      </c>
      <c r="I46" s="1">
        <v>5</v>
      </c>
      <c r="J46" s="1">
        <v>4</v>
      </c>
      <c r="K46" s="1">
        <v>1</v>
      </c>
      <c r="L46" s="2">
        <v>2</v>
      </c>
      <c r="M46" s="47">
        <v>-0.9</v>
      </c>
      <c r="N46" s="47">
        <v>0.3</v>
      </c>
      <c r="O46" s="48">
        <v>0.9</v>
      </c>
      <c r="P46" s="49">
        <v>0.3</v>
      </c>
      <c r="Q46" s="74">
        <v>3.6999999999999998E-2</v>
      </c>
      <c r="R46" s="75">
        <v>0.62</v>
      </c>
    </row>
    <row r="47" spans="2:18" x14ac:dyDescent="0.25">
      <c r="B47" s="46" t="s">
        <v>68</v>
      </c>
      <c r="C47" s="91">
        <v>6086.6</v>
      </c>
      <c r="D47" s="33">
        <v>4790.21</v>
      </c>
      <c r="E47" s="33">
        <v>4081.13</v>
      </c>
      <c r="F47" s="33">
        <v>536.25</v>
      </c>
      <c r="G47" s="92">
        <v>310.33</v>
      </c>
      <c r="H47" s="5">
        <v>1</v>
      </c>
      <c r="I47" s="1">
        <v>2</v>
      </c>
      <c r="J47" s="1">
        <v>3</v>
      </c>
      <c r="K47" s="1">
        <v>4</v>
      </c>
      <c r="L47" s="2">
        <v>5</v>
      </c>
      <c r="M47" s="47">
        <v>0.2</v>
      </c>
      <c r="N47" s="47">
        <v>-0.9</v>
      </c>
      <c r="O47" s="48">
        <v>0.2</v>
      </c>
      <c r="P47" s="49">
        <v>0.9</v>
      </c>
      <c r="Q47" s="74">
        <v>0.75</v>
      </c>
      <c r="R47" s="75">
        <v>3.6999999999999998E-2</v>
      </c>
    </row>
    <row r="48" spans="2:18" x14ac:dyDescent="0.25">
      <c r="B48" s="46" t="s">
        <v>69</v>
      </c>
      <c r="C48" s="91">
        <v>159.41</v>
      </c>
      <c r="D48" s="33">
        <v>1197.0999999999999</v>
      </c>
      <c r="E48" s="33">
        <v>42.67</v>
      </c>
      <c r="F48" s="33">
        <v>38.89</v>
      </c>
      <c r="G48" s="92">
        <v>753.47</v>
      </c>
      <c r="H48" s="5">
        <v>3</v>
      </c>
      <c r="I48" s="1">
        <v>1</v>
      </c>
      <c r="J48" s="1">
        <v>4</v>
      </c>
      <c r="K48" s="1">
        <v>5</v>
      </c>
      <c r="L48" s="2">
        <v>2</v>
      </c>
      <c r="M48" s="47">
        <v>0.7</v>
      </c>
      <c r="N48" s="47">
        <v>-0.1</v>
      </c>
      <c r="O48" s="48">
        <v>0.7</v>
      </c>
      <c r="P48" s="49">
        <v>0.1</v>
      </c>
      <c r="Q48" s="74">
        <v>0.19</v>
      </c>
      <c r="R48" s="75">
        <v>0.87</v>
      </c>
    </row>
    <row r="49" spans="2:20" x14ac:dyDescent="0.25">
      <c r="B49" s="46" t="s">
        <v>70</v>
      </c>
      <c r="C49" s="91">
        <v>74.45</v>
      </c>
      <c r="D49" s="33">
        <v>103.81</v>
      </c>
      <c r="E49" s="33">
        <v>28.65</v>
      </c>
      <c r="F49" s="33">
        <v>26.51</v>
      </c>
      <c r="G49" s="92">
        <v>11.73</v>
      </c>
      <c r="H49" s="5">
        <v>2</v>
      </c>
      <c r="I49" s="1">
        <v>1</v>
      </c>
      <c r="J49" s="1">
        <v>3</v>
      </c>
      <c r="K49" s="1">
        <v>4</v>
      </c>
      <c r="L49" s="2">
        <v>5</v>
      </c>
      <c r="M49" s="47">
        <v>0.5</v>
      </c>
      <c r="N49" s="47">
        <v>-0.8</v>
      </c>
      <c r="O49" s="48">
        <v>0.5</v>
      </c>
      <c r="P49" s="49">
        <v>0.8</v>
      </c>
      <c r="Q49" s="74">
        <v>0.39</v>
      </c>
      <c r="R49" s="75">
        <v>0.1</v>
      </c>
    </row>
    <row r="50" spans="2:20" x14ac:dyDescent="0.25">
      <c r="B50" s="46" t="s">
        <v>71</v>
      </c>
      <c r="C50" s="91">
        <v>903.56</v>
      </c>
      <c r="D50" s="33">
        <v>726.06</v>
      </c>
      <c r="E50" s="33">
        <v>581.62</v>
      </c>
      <c r="F50" s="33">
        <v>326.8</v>
      </c>
      <c r="G50" s="92">
        <v>21</v>
      </c>
      <c r="H50" s="5">
        <v>1</v>
      </c>
      <c r="I50" s="1">
        <v>2</v>
      </c>
      <c r="J50" s="1">
        <v>3</v>
      </c>
      <c r="K50" s="1">
        <v>4</v>
      </c>
      <c r="L50" s="2">
        <v>5</v>
      </c>
      <c r="M50" s="47">
        <v>0.2</v>
      </c>
      <c r="N50" s="47">
        <v>-0.9</v>
      </c>
      <c r="O50" s="48">
        <v>0.2</v>
      </c>
      <c r="P50" s="49">
        <v>0.9</v>
      </c>
      <c r="Q50" s="74">
        <v>0.75</v>
      </c>
      <c r="R50" s="75">
        <v>3.6999999999999998E-2</v>
      </c>
    </row>
    <row r="51" spans="2:20" x14ac:dyDescent="0.25">
      <c r="B51" s="46" t="s">
        <v>72</v>
      </c>
      <c r="C51" s="91">
        <v>70.55</v>
      </c>
      <c r="D51" s="33">
        <v>174.63</v>
      </c>
      <c r="E51" s="33">
        <v>6.87</v>
      </c>
      <c r="F51" s="33">
        <v>2.31</v>
      </c>
      <c r="G51" s="92">
        <v>1.27</v>
      </c>
      <c r="H51" s="5">
        <v>2</v>
      </c>
      <c r="I51" s="1">
        <v>1</v>
      </c>
      <c r="J51" s="1">
        <v>3</v>
      </c>
      <c r="K51" s="1">
        <v>4</v>
      </c>
      <c r="L51" s="2">
        <v>5</v>
      </c>
      <c r="M51" s="47">
        <v>0.5</v>
      </c>
      <c r="N51" s="47">
        <v>-0.8</v>
      </c>
      <c r="O51" s="48">
        <v>0.5</v>
      </c>
      <c r="P51" s="49">
        <v>0.8</v>
      </c>
      <c r="Q51" s="74">
        <v>0.39</v>
      </c>
      <c r="R51" s="75">
        <v>0.1</v>
      </c>
    </row>
    <row r="52" spans="2:20" x14ac:dyDescent="0.25">
      <c r="B52" s="46" t="s">
        <v>73</v>
      </c>
      <c r="C52" s="91">
        <v>120.26</v>
      </c>
      <c r="D52" s="33">
        <v>204.22</v>
      </c>
      <c r="E52" s="33">
        <v>44.71</v>
      </c>
      <c r="F52" s="33">
        <v>4.18</v>
      </c>
      <c r="G52" s="92">
        <v>2.6</v>
      </c>
      <c r="H52" s="5">
        <v>2</v>
      </c>
      <c r="I52" s="1">
        <v>1</v>
      </c>
      <c r="J52" s="1">
        <v>3</v>
      </c>
      <c r="K52" s="1">
        <v>4</v>
      </c>
      <c r="L52" s="2">
        <v>5</v>
      </c>
      <c r="M52" s="47">
        <v>0.5</v>
      </c>
      <c r="N52" s="47">
        <v>-0.8</v>
      </c>
      <c r="O52" s="48">
        <v>0.5</v>
      </c>
      <c r="P52" s="49">
        <v>0.8</v>
      </c>
      <c r="Q52" s="74">
        <v>0.39</v>
      </c>
      <c r="R52" s="75">
        <v>0.1</v>
      </c>
    </row>
    <row r="53" spans="2:20" x14ac:dyDescent="0.25">
      <c r="B53" s="46" t="s">
        <v>74</v>
      </c>
      <c r="C53" s="91">
        <v>4978.3500000000004</v>
      </c>
      <c r="D53" s="33">
        <v>214.14</v>
      </c>
      <c r="E53" s="33">
        <v>2.75</v>
      </c>
      <c r="F53" s="33">
        <v>83.28</v>
      </c>
      <c r="G53" s="92">
        <v>17.600000000000001</v>
      </c>
      <c r="H53" s="5">
        <v>1</v>
      </c>
      <c r="I53" s="1">
        <v>2</v>
      </c>
      <c r="J53" s="1">
        <v>5</v>
      </c>
      <c r="K53" s="1">
        <v>3</v>
      </c>
      <c r="L53" s="2">
        <v>4</v>
      </c>
      <c r="M53" s="47">
        <v>-0.2</v>
      </c>
      <c r="N53" s="47">
        <v>-0.9</v>
      </c>
      <c r="O53" s="48">
        <v>0.2</v>
      </c>
      <c r="P53" s="49">
        <v>0.9</v>
      </c>
      <c r="Q53" s="74">
        <v>0.75</v>
      </c>
      <c r="R53" s="75">
        <v>3.6999999999999998E-2</v>
      </c>
    </row>
    <row r="54" spans="2:20" x14ac:dyDescent="0.25">
      <c r="B54" s="46" t="s">
        <v>75</v>
      </c>
      <c r="C54" s="91">
        <v>8233.77</v>
      </c>
      <c r="D54" s="33">
        <v>3016.92</v>
      </c>
      <c r="E54" s="33">
        <v>2716.03</v>
      </c>
      <c r="F54" s="33">
        <v>113.31</v>
      </c>
      <c r="G54" s="92">
        <v>2498.67</v>
      </c>
      <c r="H54" s="5">
        <v>1</v>
      </c>
      <c r="I54" s="1">
        <v>2</v>
      </c>
      <c r="J54" s="1">
        <v>3</v>
      </c>
      <c r="K54" s="1">
        <v>5</v>
      </c>
      <c r="L54" s="2">
        <v>4</v>
      </c>
      <c r="M54" s="47">
        <v>0.4</v>
      </c>
      <c r="N54" s="47">
        <v>-0.7</v>
      </c>
      <c r="O54" s="48">
        <v>0.4</v>
      </c>
      <c r="P54" s="49">
        <v>0.7</v>
      </c>
      <c r="Q54" s="74">
        <v>0.5</v>
      </c>
      <c r="R54" s="75">
        <v>0.19</v>
      </c>
    </row>
    <row r="55" spans="2:20" x14ac:dyDescent="0.25">
      <c r="B55" s="46" t="s">
        <v>76</v>
      </c>
      <c r="C55" s="91">
        <v>943.62</v>
      </c>
      <c r="D55" s="33">
        <v>649.9</v>
      </c>
      <c r="E55" s="33">
        <v>30.93</v>
      </c>
      <c r="F55" s="33">
        <v>15.59</v>
      </c>
      <c r="G55" s="92">
        <v>8.57</v>
      </c>
      <c r="H55" s="5">
        <v>1</v>
      </c>
      <c r="I55" s="1">
        <v>2</v>
      </c>
      <c r="J55" s="1">
        <v>3</v>
      </c>
      <c r="K55" s="1">
        <v>4</v>
      </c>
      <c r="L55" s="2">
        <v>5</v>
      </c>
      <c r="M55" s="47">
        <v>0.2</v>
      </c>
      <c r="N55" s="47">
        <v>-0.9</v>
      </c>
      <c r="O55" s="48">
        <v>0.2</v>
      </c>
      <c r="P55" s="49">
        <v>0.9</v>
      </c>
      <c r="Q55" s="74">
        <v>0.75</v>
      </c>
      <c r="R55" s="75">
        <v>3.6999999999999998E-2</v>
      </c>
    </row>
    <row r="56" spans="2:20" x14ac:dyDescent="0.25">
      <c r="B56" s="46" t="s">
        <v>77</v>
      </c>
      <c r="C56" s="91">
        <v>703.11</v>
      </c>
      <c r="D56" s="33">
        <v>485.09</v>
      </c>
      <c r="E56" s="33">
        <v>8.23</v>
      </c>
      <c r="F56" s="33">
        <v>3.17</v>
      </c>
      <c r="G56" s="92">
        <v>7.56</v>
      </c>
      <c r="H56" s="5">
        <v>1</v>
      </c>
      <c r="I56" s="1">
        <v>2</v>
      </c>
      <c r="J56" s="1">
        <v>3</v>
      </c>
      <c r="K56" s="1">
        <v>5</v>
      </c>
      <c r="L56" s="2">
        <v>4</v>
      </c>
      <c r="M56" s="47">
        <v>0.4</v>
      </c>
      <c r="N56" s="47">
        <v>-0.7</v>
      </c>
      <c r="O56" s="48">
        <v>0.4</v>
      </c>
      <c r="P56" s="49">
        <v>0.7</v>
      </c>
      <c r="Q56" s="74">
        <v>0.5</v>
      </c>
      <c r="R56" s="75">
        <v>0.19</v>
      </c>
    </row>
    <row r="57" spans="2:20" x14ac:dyDescent="0.25">
      <c r="B57" s="46" t="s">
        <v>78</v>
      </c>
      <c r="C57" s="91">
        <v>89.56</v>
      </c>
      <c r="D57" s="33">
        <v>175.32</v>
      </c>
      <c r="E57" s="33">
        <v>145.16</v>
      </c>
      <c r="F57" s="33">
        <v>81.2</v>
      </c>
      <c r="G57" s="92">
        <v>47.68</v>
      </c>
      <c r="H57" s="5">
        <v>3</v>
      </c>
      <c r="I57" s="1">
        <v>1</v>
      </c>
      <c r="J57" s="1">
        <v>2</v>
      </c>
      <c r="K57" s="1">
        <v>4</v>
      </c>
      <c r="L57" s="2">
        <v>5</v>
      </c>
      <c r="M57" s="47">
        <v>0.7</v>
      </c>
      <c r="N57" s="47">
        <v>-0.5</v>
      </c>
      <c r="O57" s="48">
        <v>0.7</v>
      </c>
      <c r="P57" s="49">
        <v>0.5</v>
      </c>
      <c r="Q57" s="74">
        <v>0.19</v>
      </c>
      <c r="R57" s="75">
        <v>0.39</v>
      </c>
    </row>
    <row r="58" spans="2:20" x14ac:dyDescent="0.25">
      <c r="B58" s="46" t="s">
        <v>72</v>
      </c>
      <c r="C58" s="91">
        <v>70.55</v>
      </c>
      <c r="D58" s="33">
        <v>174.63</v>
      </c>
      <c r="E58" s="33">
        <v>6.87</v>
      </c>
      <c r="F58" s="33">
        <v>2.31</v>
      </c>
      <c r="G58" s="92">
        <v>1.27</v>
      </c>
      <c r="H58" s="5">
        <v>2</v>
      </c>
      <c r="I58" s="1">
        <v>1</v>
      </c>
      <c r="J58" s="1">
        <v>3</v>
      </c>
      <c r="K58" s="1">
        <v>4</v>
      </c>
      <c r="L58" s="2">
        <v>5</v>
      </c>
      <c r="M58" s="47">
        <v>0.5</v>
      </c>
      <c r="N58" s="47">
        <v>-0.8</v>
      </c>
      <c r="O58" s="48">
        <v>0.5</v>
      </c>
      <c r="P58" s="49">
        <v>0.8</v>
      </c>
      <c r="Q58" s="74">
        <v>0.39</v>
      </c>
      <c r="R58" s="75">
        <v>0.1</v>
      </c>
    </row>
    <row r="59" spans="2:20" x14ac:dyDescent="0.25">
      <c r="B59" s="46" t="s">
        <v>79</v>
      </c>
      <c r="C59" s="91">
        <v>152.59</v>
      </c>
      <c r="D59" s="33">
        <v>142.05000000000001</v>
      </c>
      <c r="E59" s="33">
        <v>33.39</v>
      </c>
      <c r="F59" s="33">
        <v>63.67</v>
      </c>
      <c r="G59" s="92">
        <v>13.41</v>
      </c>
      <c r="H59" s="5">
        <v>1</v>
      </c>
      <c r="I59" s="1">
        <v>2</v>
      </c>
      <c r="J59" s="1">
        <v>4</v>
      </c>
      <c r="K59" s="1">
        <v>3</v>
      </c>
      <c r="L59" s="2">
        <v>5</v>
      </c>
      <c r="M59" s="47">
        <v>-0.1</v>
      </c>
      <c r="N59" s="47">
        <v>-1</v>
      </c>
      <c r="O59" s="48">
        <v>0.1</v>
      </c>
      <c r="P59" s="49">
        <v>1</v>
      </c>
      <c r="Q59" s="74">
        <v>0.87</v>
      </c>
      <c r="R59" s="75">
        <v>1.3000000000000001E-8</v>
      </c>
    </row>
    <row r="60" spans="2:20" x14ac:dyDescent="0.25">
      <c r="B60" s="46" t="s">
        <v>80</v>
      </c>
      <c r="C60" s="91">
        <v>4624.24</v>
      </c>
      <c r="D60" s="33">
        <v>2519.66</v>
      </c>
      <c r="E60" s="33">
        <v>11.63</v>
      </c>
      <c r="F60" s="33">
        <v>517.86</v>
      </c>
      <c r="G60" s="92">
        <v>10.58</v>
      </c>
      <c r="H60" s="5">
        <v>1</v>
      </c>
      <c r="I60" s="1">
        <v>2</v>
      </c>
      <c r="J60" s="1">
        <v>4</v>
      </c>
      <c r="K60" s="1">
        <v>3</v>
      </c>
      <c r="L60" s="2">
        <v>5</v>
      </c>
      <c r="M60" s="47">
        <v>-0.1</v>
      </c>
      <c r="N60" s="47">
        <v>-1</v>
      </c>
      <c r="O60" s="48">
        <v>0.1</v>
      </c>
      <c r="P60" s="49">
        <v>1</v>
      </c>
      <c r="Q60" s="74">
        <v>0.87</v>
      </c>
      <c r="R60" s="75">
        <v>1.3000000000000001E-8</v>
      </c>
    </row>
    <row r="61" spans="2:20" x14ac:dyDescent="0.25">
      <c r="B61" s="46" t="s">
        <v>81</v>
      </c>
      <c r="C61" s="91">
        <v>5085.5200000000004</v>
      </c>
      <c r="D61" s="33">
        <v>4659.3</v>
      </c>
      <c r="E61" s="33">
        <v>1.7</v>
      </c>
      <c r="F61" s="33">
        <v>40.69</v>
      </c>
      <c r="G61" s="92">
        <v>16.809999999999999</v>
      </c>
      <c r="H61" s="5">
        <v>1</v>
      </c>
      <c r="I61" s="1">
        <v>2</v>
      </c>
      <c r="J61" s="1">
        <v>5</v>
      </c>
      <c r="K61" s="1">
        <v>3</v>
      </c>
      <c r="L61" s="2">
        <v>4</v>
      </c>
      <c r="M61" s="47">
        <v>-0.2</v>
      </c>
      <c r="N61" s="47">
        <v>-0.9</v>
      </c>
      <c r="O61" s="48">
        <v>0.2</v>
      </c>
      <c r="P61" s="49">
        <v>0.9</v>
      </c>
      <c r="Q61" s="74">
        <v>0.75</v>
      </c>
      <c r="R61" s="75">
        <v>3.6999999999999998E-2</v>
      </c>
    </row>
    <row r="62" spans="2:20" x14ac:dyDescent="0.25">
      <c r="B62" s="46" t="s">
        <v>82</v>
      </c>
      <c r="C62" s="91">
        <v>464.02</v>
      </c>
      <c r="D62" s="33">
        <v>373.75</v>
      </c>
      <c r="E62" s="33">
        <v>48.33</v>
      </c>
      <c r="F62" s="33">
        <v>3.35</v>
      </c>
      <c r="G62" s="92">
        <v>1.61</v>
      </c>
      <c r="H62" s="5">
        <v>1</v>
      </c>
      <c r="I62" s="1">
        <v>2</v>
      </c>
      <c r="J62" s="1">
        <v>3</v>
      </c>
      <c r="K62" s="1">
        <v>4</v>
      </c>
      <c r="L62" s="2">
        <v>5</v>
      </c>
      <c r="M62" s="47">
        <v>0.2</v>
      </c>
      <c r="N62" s="47">
        <v>-0.9</v>
      </c>
      <c r="O62" s="48">
        <v>0.2</v>
      </c>
      <c r="P62" s="49">
        <v>0.9</v>
      </c>
      <c r="Q62" s="74">
        <v>0.75</v>
      </c>
      <c r="R62" s="75">
        <v>3.6999999999999998E-2</v>
      </c>
    </row>
    <row r="63" spans="2:20" x14ac:dyDescent="0.25">
      <c r="B63" s="46" t="s">
        <v>78</v>
      </c>
      <c r="C63" s="91">
        <v>89.56</v>
      </c>
      <c r="D63" s="33">
        <v>175.32</v>
      </c>
      <c r="E63" s="33">
        <v>145.16</v>
      </c>
      <c r="F63" s="33">
        <v>81.2</v>
      </c>
      <c r="G63" s="92">
        <v>47.68</v>
      </c>
      <c r="H63" s="5">
        <v>3</v>
      </c>
      <c r="I63" s="1">
        <v>1</v>
      </c>
      <c r="J63" s="1">
        <v>2</v>
      </c>
      <c r="K63" s="1">
        <v>4</v>
      </c>
      <c r="L63" s="2">
        <v>5</v>
      </c>
      <c r="M63" s="47">
        <v>0.7</v>
      </c>
      <c r="N63" s="47">
        <v>-0.5</v>
      </c>
      <c r="O63" s="48">
        <v>0.7</v>
      </c>
      <c r="P63" s="49">
        <v>0.5</v>
      </c>
      <c r="Q63" s="74">
        <v>0.19</v>
      </c>
      <c r="R63" s="75">
        <v>0.39</v>
      </c>
    </row>
    <row r="64" spans="2:20" x14ac:dyDescent="0.25">
      <c r="B64" s="46" t="s">
        <v>83</v>
      </c>
      <c r="C64" s="91">
        <v>695.04</v>
      </c>
      <c r="D64" s="33">
        <v>333.24</v>
      </c>
      <c r="E64" s="33">
        <v>6.14</v>
      </c>
      <c r="F64" s="33">
        <v>13.48</v>
      </c>
      <c r="G64" s="92">
        <v>5.73</v>
      </c>
      <c r="H64" s="5">
        <v>1</v>
      </c>
      <c r="I64" s="1">
        <v>2</v>
      </c>
      <c r="J64" s="1">
        <v>4</v>
      </c>
      <c r="K64" s="1">
        <v>3</v>
      </c>
      <c r="L64" s="2">
        <v>5</v>
      </c>
      <c r="M64" s="47">
        <v>-0.1</v>
      </c>
      <c r="N64" s="47">
        <v>-1</v>
      </c>
      <c r="O64" s="48">
        <v>0.1</v>
      </c>
      <c r="P64" s="49">
        <v>1</v>
      </c>
      <c r="Q64" s="74">
        <v>0.87</v>
      </c>
      <c r="R64" s="75">
        <v>1.3000000000000001E-8</v>
      </c>
      <c r="T64" t="s">
        <v>84</v>
      </c>
    </row>
    <row r="65" spans="2:18" x14ac:dyDescent="0.25">
      <c r="B65" s="46" t="s">
        <v>85</v>
      </c>
      <c r="C65" s="91">
        <v>83.41</v>
      </c>
      <c r="D65" s="33">
        <v>45.77</v>
      </c>
      <c r="E65" s="33">
        <v>65.02</v>
      </c>
      <c r="F65" s="33">
        <v>41.01</v>
      </c>
      <c r="G65" s="92">
        <v>59.44</v>
      </c>
      <c r="H65" s="5">
        <v>1</v>
      </c>
      <c r="I65" s="1">
        <v>4</v>
      </c>
      <c r="J65" s="1">
        <v>2</v>
      </c>
      <c r="K65" s="1">
        <v>5</v>
      </c>
      <c r="L65" s="2">
        <v>3</v>
      </c>
      <c r="M65" s="47">
        <v>0.1</v>
      </c>
      <c r="N65" s="47">
        <v>-0.2</v>
      </c>
      <c r="O65" s="48">
        <v>0.1</v>
      </c>
      <c r="P65" s="49">
        <v>0.2</v>
      </c>
      <c r="Q65" s="74">
        <v>0.87</v>
      </c>
      <c r="R65" s="75">
        <v>0.75</v>
      </c>
    </row>
    <row r="66" spans="2:18" x14ac:dyDescent="0.25">
      <c r="B66" s="46" t="s">
        <v>58</v>
      </c>
      <c r="C66" s="91">
        <v>105.21</v>
      </c>
      <c r="D66" s="33">
        <v>100.37</v>
      </c>
      <c r="E66" s="33">
        <v>4.0599999999999996</v>
      </c>
      <c r="F66" s="33">
        <v>2.31</v>
      </c>
      <c r="G66" s="92">
        <v>13.95</v>
      </c>
      <c r="H66" s="5">
        <v>1</v>
      </c>
      <c r="I66" s="1">
        <v>2</v>
      </c>
      <c r="J66" s="1">
        <v>4</v>
      </c>
      <c r="K66" s="1">
        <v>5</v>
      </c>
      <c r="L66" s="2">
        <v>3</v>
      </c>
      <c r="M66" s="47">
        <v>0.3</v>
      </c>
      <c r="N66" s="47">
        <v>-0.6</v>
      </c>
      <c r="O66" s="48">
        <v>0.3</v>
      </c>
      <c r="P66" s="49">
        <v>0.6</v>
      </c>
      <c r="Q66" s="74">
        <v>0.62</v>
      </c>
      <c r="R66" s="75">
        <v>0.28000000000000003</v>
      </c>
    </row>
    <row r="67" spans="2:18" x14ac:dyDescent="0.25">
      <c r="B67" s="46" t="s">
        <v>86</v>
      </c>
      <c r="C67" s="91">
        <v>103.41</v>
      </c>
      <c r="D67" s="33">
        <v>251.15</v>
      </c>
      <c r="E67" s="33">
        <v>2.88</v>
      </c>
      <c r="F67" s="33">
        <v>5.34</v>
      </c>
      <c r="G67" s="92">
        <v>24.04</v>
      </c>
      <c r="H67" s="5">
        <v>2</v>
      </c>
      <c r="I67" s="1">
        <v>1</v>
      </c>
      <c r="J67" s="1">
        <v>5</v>
      </c>
      <c r="K67" s="1">
        <v>4</v>
      </c>
      <c r="L67" s="2">
        <v>3</v>
      </c>
      <c r="M67" s="47">
        <v>0.3</v>
      </c>
      <c r="N67" s="47">
        <v>-0.6</v>
      </c>
      <c r="O67" s="48">
        <v>0.3</v>
      </c>
      <c r="P67" s="49">
        <v>0.6</v>
      </c>
      <c r="Q67" s="74">
        <v>0.62</v>
      </c>
      <c r="R67" s="75">
        <v>0.28000000000000003</v>
      </c>
    </row>
    <row r="68" spans="2:18" x14ac:dyDescent="0.25">
      <c r="B68" s="46" t="s">
        <v>82</v>
      </c>
      <c r="C68" s="91">
        <v>464.02</v>
      </c>
      <c r="D68" s="33">
        <v>373.75</v>
      </c>
      <c r="E68" s="33">
        <v>48.33</v>
      </c>
      <c r="F68" s="33">
        <v>3.35</v>
      </c>
      <c r="G68" s="92">
        <v>1.61</v>
      </c>
      <c r="H68" s="5">
        <v>1</v>
      </c>
      <c r="I68" s="1">
        <v>2</v>
      </c>
      <c r="J68" s="1">
        <v>3</v>
      </c>
      <c r="K68" s="1">
        <v>4</v>
      </c>
      <c r="L68" s="2">
        <v>5</v>
      </c>
      <c r="M68" s="47">
        <v>0.2</v>
      </c>
      <c r="N68" s="47">
        <v>-0.9</v>
      </c>
      <c r="O68" s="48">
        <v>0.2</v>
      </c>
      <c r="P68" s="49">
        <v>0.9</v>
      </c>
      <c r="Q68" s="74">
        <v>0.75</v>
      </c>
      <c r="R68" s="75">
        <v>3.6999999999999998E-2</v>
      </c>
    </row>
    <row r="69" spans="2:18" x14ac:dyDescent="0.25">
      <c r="B69" s="46" t="s">
        <v>76</v>
      </c>
      <c r="C69" s="91">
        <v>943.62</v>
      </c>
      <c r="D69" s="33">
        <v>649.9</v>
      </c>
      <c r="E69" s="33">
        <v>30.93</v>
      </c>
      <c r="F69" s="33">
        <v>15.59</v>
      </c>
      <c r="G69" s="92">
        <v>8.57</v>
      </c>
      <c r="H69" s="5">
        <v>1</v>
      </c>
      <c r="I69" s="1">
        <v>2</v>
      </c>
      <c r="J69" s="1">
        <v>3</v>
      </c>
      <c r="K69" s="1">
        <v>4</v>
      </c>
      <c r="L69" s="2">
        <v>5</v>
      </c>
      <c r="M69" s="47">
        <v>0.2</v>
      </c>
      <c r="N69" s="47">
        <v>-0.9</v>
      </c>
      <c r="O69" s="48">
        <v>0.2</v>
      </c>
      <c r="P69" s="49">
        <v>0.9</v>
      </c>
      <c r="Q69" s="74">
        <v>0.75</v>
      </c>
      <c r="R69" s="75">
        <v>3.6999999999999998E-2</v>
      </c>
    </row>
    <row r="70" spans="2:18" x14ac:dyDescent="0.25">
      <c r="B70" s="46" t="s">
        <v>87</v>
      </c>
      <c r="C70" s="91">
        <v>22.78</v>
      </c>
      <c r="D70" s="33">
        <v>14.23</v>
      </c>
      <c r="E70" s="33">
        <v>30.02</v>
      </c>
      <c r="F70" s="33">
        <v>39.44</v>
      </c>
      <c r="G70" s="92">
        <v>57.18</v>
      </c>
      <c r="H70" s="5">
        <v>4</v>
      </c>
      <c r="I70" s="1">
        <v>5</v>
      </c>
      <c r="J70" s="1">
        <v>3</v>
      </c>
      <c r="K70" s="1">
        <v>2</v>
      </c>
      <c r="L70" s="2">
        <v>1</v>
      </c>
      <c r="M70" s="47">
        <v>-0.5</v>
      </c>
      <c r="N70" s="47">
        <v>0.8</v>
      </c>
      <c r="O70" s="48">
        <v>0.5</v>
      </c>
      <c r="P70" s="49">
        <v>0.8</v>
      </c>
      <c r="Q70" s="74">
        <v>0.39</v>
      </c>
      <c r="R70" s="75">
        <v>0.1</v>
      </c>
    </row>
    <row r="71" spans="2:18" x14ac:dyDescent="0.25">
      <c r="B71" s="46" t="s">
        <v>88</v>
      </c>
      <c r="C71" s="91">
        <v>152.12</v>
      </c>
      <c r="D71" s="33">
        <v>520.85</v>
      </c>
      <c r="E71" s="33">
        <v>72.09</v>
      </c>
      <c r="F71" s="33">
        <v>31.31</v>
      </c>
      <c r="G71" s="92">
        <v>37.92</v>
      </c>
      <c r="H71" s="5">
        <v>2</v>
      </c>
      <c r="I71" s="1">
        <v>1</v>
      </c>
      <c r="J71" s="1">
        <v>3</v>
      </c>
      <c r="K71" s="1">
        <v>5</v>
      </c>
      <c r="L71" s="2">
        <v>4</v>
      </c>
      <c r="M71" s="47">
        <v>0.7</v>
      </c>
      <c r="N71" s="47">
        <v>-0.6</v>
      </c>
      <c r="O71" s="48">
        <v>0.7</v>
      </c>
      <c r="P71" s="49">
        <v>0.6</v>
      </c>
      <c r="Q71" s="74">
        <v>0.19</v>
      </c>
      <c r="R71" s="75">
        <v>0.28000000000000003</v>
      </c>
    </row>
    <row r="72" spans="2:18" x14ac:dyDescent="0.25">
      <c r="B72" s="46" t="s">
        <v>89</v>
      </c>
      <c r="C72" s="91">
        <v>851.99</v>
      </c>
      <c r="D72" s="33">
        <v>475.74</v>
      </c>
      <c r="E72" s="33">
        <v>15.23</v>
      </c>
      <c r="F72" s="33">
        <v>42.53</v>
      </c>
      <c r="G72" s="92">
        <v>1.53</v>
      </c>
      <c r="H72" s="5">
        <v>1</v>
      </c>
      <c r="I72" s="1">
        <v>2</v>
      </c>
      <c r="J72" s="1">
        <v>4</v>
      </c>
      <c r="K72" s="1">
        <v>3</v>
      </c>
      <c r="L72" s="2">
        <v>5</v>
      </c>
      <c r="M72" s="47">
        <v>-0.1</v>
      </c>
      <c r="N72" s="47">
        <v>-1</v>
      </c>
      <c r="O72" s="48">
        <v>0.1</v>
      </c>
      <c r="P72" s="49">
        <v>1</v>
      </c>
      <c r="Q72" s="74">
        <v>0.87</v>
      </c>
      <c r="R72" s="75">
        <v>1.3000000000000001E-8</v>
      </c>
    </row>
    <row r="73" spans="2:18" x14ac:dyDescent="0.25">
      <c r="B73" s="46" t="s">
        <v>90</v>
      </c>
      <c r="C73" s="91">
        <v>911.37</v>
      </c>
      <c r="D73" s="33">
        <v>362.55</v>
      </c>
      <c r="E73" s="33">
        <v>24.62</v>
      </c>
      <c r="F73" s="33">
        <v>27.54</v>
      </c>
      <c r="G73" s="92">
        <v>13.28</v>
      </c>
      <c r="H73" s="5">
        <v>1</v>
      </c>
      <c r="I73" s="1">
        <v>2</v>
      </c>
      <c r="J73" s="1">
        <v>4</v>
      </c>
      <c r="K73" s="1">
        <v>3</v>
      </c>
      <c r="L73" s="2">
        <v>5</v>
      </c>
      <c r="M73" s="47">
        <v>-0.1</v>
      </c>
      <c r="N73" s="47">
        <v>-1</v>
      </c>
      <c r="O73" s="48">
        <v>0.1</v>
      </c>
      <c r="P73" s="49">
        <v>1</v>
      </c>
      <c r="Q73" s="74">
        <v>0.87</v>
      </c>
      <c r="R73" s="75">
        <v>1.3000000000000001E-8</v>
      </c>
    </row>
    <row r="74" spans="2:18" x14ac:dyDescent="0.25">
      <c r="B74" s="46" t="s">
        <v>91</v>
      </c>
      <c r="C74" s="91">
        <v>510.27</v>
      </c>
      <c r="D74" s="33">
        <v>921.59</v>
      </c>
      <c r="E74" s="33">
        <v>14.98</v>
      </c>
      <c r="F74" s="33">
        <v>36.17</v>
      </c>
      <c r="G74" s="92">
        <v>32.799999999999997</v>
      </c>
      <c r="H74" s="5">
        <v>2</v>
      </c>
      <c r="I74" s="1">
        <v>1</v>
      </c>
      <c r="J74" s="1">
        <v>5</v>
      </c>
      <c r="K74" s="1">
        <v>3</v>
      </c>
      <c r="L74" s="2">
        <v>4</v>
      </c>
      <c r="M74" s="47">
        <v>0.1</v>
      </c>
      <c r="N74" s="47">
        <v>-0.8</v>
      </c>
      <c r="O74" s="48">
        <v>0.1</v>
      </c>
      <c r="P74" s="49">
        <v>0.8</v>
      </c>
      <c r="Q74" s="74">
        <v>0.87</v>
      </c>
      <c r="R74" s="75">
        <v>0.1</v>
      </c>
    </row>
    <row r="75" spans="2:18" x14ac:dyDescent="0.25">
      <c r="B75" s="46" t="s">
        <v>92</v>
      </c>
      <c r="C75" s="91">
        <v>1004.96</v>
      </c>
      <c r="D75" s="33">
        <v>1422.12</v>
      </c>
      <c r="E75" s="33">
        <v>31.4</v>
      </c>
      <c r="F75" s="33">
        <v>22.27</v>
      </c>
      <c r="G75" s="92">
        <v>226.65</v>
      </c>
      <c r="H75" s="5">
        <v>2</v>
      </c>
      <c r="I75" s="1">
        <v>1</v>
      </c>
      <c r="J75" s="1">
        <v>4</v>
      </c>
      <c r="K75" s="1">
        <v>5</v>
      </c>
      <c r="L75" s="2">
        <v>3</v>
      </c>
      <c r="M75" s="47">
        <v>0.6</v>
      </c>
      <c r="N75" s="47">
        <v>-0.5</v>
      </c>
      <c r="O75" s="48">
        <v>0.6</v>
      </c>
      <c r="P75" s="49">
        <v>0.5</v>
      </c>
      <c r="Q75" s="74">
        <v>0.28000000000000003</v>
      </c>
      <c r="R75" s="75">
        <v>0.39</v>
      </c>
    </row>
    <row r="76" spans="2:18" x14ac:dyDescent="0.25">
      <c r="B76" s="46" t="s">
        <v>82</v>
      </c>
      <c r="C76" s="91">
        <v>464.02</v>
      </c>
      <c r="D76" s="33">
        <v>373.75</v>
      </c>
      <c r="E76" s="33">
        <v>48.33</v>
      </c>
      <c r="F76" s="33">
        <v>3.35</v>
      </c>
      <c r="G76" s="92">
        <v>1.61</v>
      </c>
      <c r="H76" s="5">
        <v>1</v>
      </c>
      <c r="I76" s="1">
        <v>2</v>
      </c>
      <c r="J76" s="1">
        <v>3</v>
      </c>
      <c r="K76" s="1">
        <v>4</v>
      </c>
      <c r="L76" s="2">
        <v>5</v>
      </c>
      <c r="M76" s="47">
        <v>0.2</v>
      </c>
      <c r="N76" s="47">
        <v>-0.9</v>
      </c>
      <c r="O76" s="48">
        <v>0.2</v>
      </c>
      <c r="P76" s="49">
        <v>0.9</v>
      </c>
      <c r="Q76" s="74">
        <v>0.75</v>
      </c>
      <c r="R76" s="75">
        <v>3.6999999999999998E-2</v>
      </c>
    </row>
    <row r="77" spans="2:18" x14ac:dyDescent="0.25">
      <c r="B77" s="46" t="s">
        <v>93</v>
      </c>
      <c r="C77" s="91">
        <v>220.56</v>
      </c>
      <c r="D77" s="33">
        <v>649.51</v>
      </c>
      <c r="E77" s="33">
        <v>110.86</v>
      </c>
      <c r="F77" s="33">
        <v>22.42</v>
      </c>
      <c r="G77" s="92">
        <v>41.66</v>
      </c>
      <c r="H77" s="5">
        <v>2</v>
      </c>
      <c r="I77" s="1">
        <v>1</v>
      </c>
      <c r="J77" s="1">
        <v>3</v>
      </c>
      <c r="K77" s="1">
        <v>5</v>
      </c>
      <c r="L77" s="2">
        <v>4</v>
      </c>
      <c r="M77" s="47">
        <v>0.7</v>
      </c>
      <c r="N77" s="47">
        <v>-0.6</v>
      </c>
      <c r="O77" s="48">
        <v>0.7</v>
      </c>
      <c r="P77" s="49">
        <v>0.6</v>
      </c>
      <c r="Q77" s="74">
        <v>0.19</v>
      </c>
      <c r="R77" s="75">
        <v>0.28000000000000003</v>
      </c>
    </row>
    <row r="78" spans="2:18" x14ac:dyDescent="0.25">
      <c r="B78" s="76" t="s">
        <v>94</v>
      </c>
      <c r="C78" s="93">
        <v>4359.9399999999996</v>
      </c>
      <c r="D78" s="94">
        <v>2861.25</v>
      </c>
      <c r="E78" s="94">
        <v>280.72000000000003</v>
      </c>
      <c r="F78" s="94">
        <v>122.77</v>
      </c>
      <c r="G78" s="95">
        <v>23.02</v>
      </c>
      <c r="H78" s="77">
        <v>1</v>
      </c>
      <c r="I78" s="78">
        <v>2</v>
      </c>
      <c r="J78" s="78">
        <v>3</v>
      </c>
      <c r="K78" s="78">
        <v>4</v>
      </c>
      <c r="L78" s="79">
        <v>5</v>
      </c>
      <c r="M78" s="80">
        <v>0.2</v>
      </c>
      <c r="N78" s="81">
        <v>-0.9</v>
      </c>
      <c r="O78" s="80">
        <v>0.2</v>
      </c>
      <c r="P78" s="81">
        <v>0.9</v>
      </c>
      <c r="Q78" s="82">
        <v>0.75</v>
      </c>
      <c r="R78" s="83">
        <v>3.6999999999999998E-2</v>
      </c>
    </row>
    <row r="79" spans="2:18" ht="16.5" thickBot="1" x14ac:dyDescent="0.3"/>
    <row r="80" spans="2:18" x14ac:dyDescent="0.25">
      <c r="N80" s="50" t="s">
        <v>11</v>
      </c>
      <c r="O80" s="51">
        <v>0.3</v>
      </c>
      <c r="P80" s="52">
        <v>0.7</v>
      </c>
      <c r="Q80" s="73"/>
      <c r="R80" s="73"/>
    </row>
    <row r="81" spans="14:22" x14ac:dyDescent="0.25">
      <c r="N81" s="53" t="s">
        <v>95</v>
      </c>
      <c r="O81" s="54">
        <v>0.2</v>
      </c>
      <c r="P81" s="55">
        <v>0.7</v>
      </c>
      <c r="Q81" s="73"/>
      <c r="R81" s="73"/>
    </row>
    <row r="82" spans="14:22" x14ac:dyDescent="0.25">
      <c r="N82" s="53" t="s">
        <v>96</v>
      </c>
      <c r="O82" s="56">
        <v>0</v>
      </c>
      <c r="P82" s="57">
        <v>0</v>
      </c>
      <c r="Q82" s="56"/>
      <c r="R82" s="56"/>
    </row>
    <row r="83" spans="14:22" x14ac:dyDescent="0.25">
      <c r="N83" s="53" t="s">
        <v>97</v>
      </c>
      <c r="O83" s="56">
        <v>0.9</v>
      </c>
      <c r="P83" s="57">
        <v>1</v>
      </c>
      <c r="Q83" s="56"/>
      <c r="R83" s="56"/>
    </row>
    <row r="84" spans="14:22" ht="16.5" thickBot="1" x14ac:dyDescent="0.3">
      <c r="N84" s="58" t="s">
        <v>98</v>
      </c>
      <c r="O84" s="59">
        <v>0.3</v>
      </c>
      <c r="P84" s="60">
        <v>0.3</v>
      </c>
      <c r="Q84" s="56"/>
      <c r="R84" s="56"/>
    </row>
    <row r="85" spans="14:22" ht="16.5" thickBot="1" x14ac:dyDescent="0.3"/>
    <row r="86" spans="14:22" x14ac:dyDescent="0.25">
      <c r="N86" s="50"/>
      <c r="O86" s="84"/>
      <c r="P86" s="84"/>
      <c r="Q86" s="84"/>
      <c r="R86" s="84"/>
      <c r="S86" s="84"/>
      <c r="T86" s="84"/>
      <c r="U86" s="84"/>
      <c r="V86" s="85"/>
    </row>
    <row r="87" spans="14:22" x14ac:dyDescent="0.25">
      <c r="N87" s="53" t="s">
        <v>107</v>
      </c>
      <c r="O87" s="1"/>
      <c r="P87" s="1"/>
      <c r="Q87" s="1"/>
      <c r="R87" s="1"/>
      <c r="S87" s="1"/>
      <c r="T87" s="1"/>
      <c r="U87" s="1"/>
      <c r="V87" s="86"/>
    </row>
    <row r="88" spans="14:22" x14ac:dyDescent="0.25">
      <c r="N88" s="53"/>
      <c r="O88" s="1"/>
      <c r="P88" s="1"/>
      <c r="Q88" s="1"/>
      <c r="R88" s="1"/>
      <c r="S88" s="1"/>
      <c r="T88" s="1"/>
      <c r="U88" s="1"/>
      <c r="V88" s="86"/>
    </row>
    <row r="89" spans="14:22" x14ac:dyDescent="0.25">
      <c r="N89" s="53" t="s">
        <v>103</v>
      </c>
      <c r="O89" s="89">
        <v>7.48</v>
      </c>
      <c r="P89" s="1"/>
      <c r="Q89" s="1"/>
      <c r="R89" s="1"/>
      <c r="S89" s="1"/>
      <c r="T89" s="1"/>
      <c r="U89" s="1"/>
      <c r="V89" s="86"/>
    </row>
    <row r="90" spans="14:22" x14ac:dyDescent="0.25">
      <c r="N90" s="53" t="s">
        <v>104</v>
      </c>
      <c r="O90" s="90">
        <v>1.6999999999999999E-11</v>
      </c>
      <c r="P90" s="1"/>
      <c r="Q90" s="1"/>
      <c r="R90" s="1"/>
      <c r="S90" s="1"/>
      <c r="T90" s="1"/>
      <c r="U90" s="1"/>
      <c r="V90" s="86"/>
    </row>
    <row r="91" spans="14:22" x14ac:dyDescent="0.25">
      <c r="N91" s="53"/>
      <c r="O91" s="1"/>
      <c r="P91" s="1"/>
      <c r="Q91" s="1"/>
      <c r="R91" s="1"/>
      <c r="S91" s="1"/>
      <c r="T91" s="1"/>
      <c r="U91" s="1"/>
      <c r="V91" s="86"/>
    </row>
    <row r="92" spans="14:22" x14ac:dyDescent="0.25">
      <c r="N92" s="53" t="s">
        <v>105</v>
      </c>
      <c r="O92" s="1" t="s">
        <v>106</v>
      </c>
      <c r="P92" s="1"/>
      <c r="Q92" s="1"/>
      <c r="R92" s="1"/>
      <c r="S92" s="1"/>
      <c r="T92" s="1"/>
      <c r="U92" s="1"/>
      <c r="V92" s="86"/>
    </row>
    <row r="93" spans="14:22" ht="16.5" thickBot="1" x14ac:dyDescent="0.3">
      <c r="N93" s="58"/>
      <c r="O93" s="87"/>
      <c r="P93" s="87"/>
      <c r="Q93" s="87"/>
      <c r="R93" s="87"/>
      <c r="S93" s="87"/>
      <c r="T93" s="87"/>
      <c r="U93" s="87"/>
      <c r="V93" s="8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topLeftCell="A37" zoomScale="60" zoomScaleNormal="60" workbookViewId="0">
      <selection activeCell="F55" sqref="F55"/>
    </sheetView>
  </sheetViews>
  <sheetFormatPr defaultColWidth="11" defaultRowHeight="15.75" x14ac:dyDescent="0.25"/>
  <cols>
    <col min="1" max="1" width="11" style="13"/>
    <col min="2" max="2" width="11" style="12"/>
    <col min="3" max="3" width="12.125" style="12" bestFit="1" customWidth="1"/>
    <col min="4" max="5" width="11" style="12"/>
    <col min="6" max="6" width="11.875" style="12" bestFit="1" customWidth="1"/>
    <col min="7" max="9" width="11" style="12"/>
    <col min="10" max="10" width="9.5" style="12" customWidth="1"/>
    <col min="11" max="11" width="7.875" style="12" customWidth="1"/>
    <col min="12" max="12" width="11" style="13"/>
    <col min="13" max="16384" width="11" style="12"/>
  </cols>
  <sheetData>
    <row r="1" spans="1:21" x14ac:dyDescent="0.25">
      <c r="A1" s="96" t="s">
        <v>17</v>
      </c>
      <c r="B1" s="96"/>
      <c r="C1" s="96"/>
      <c r="D1" s="96"/>
      <c r="E1" s="96" t="s">
        <v>18</v>
      </c>
      <c r="F1" s="96"/>
      <c r="G1" s="96"/>
      <c r="H1" s="96" t="s">
        <v>19</v>
      </c>
      <c r="I1" s="96"/>
      <c r="J1" s="96"/>
      <c r="K1" s="19"/>
      <c r="L1" s="96" t="s">
        <v>20</v>
      </c>
      <c r="M1" s="96"/>
      <c r="N1" s="96"/>
      <c r="O1" s="96"/>
      <c r="P1" s="96" t="s">
        <v>21</v>
      </c>
      <c r="Q1" s="96"/>
      <c r="R1" s="96"/>
      <c r="S1" s="96" t="s">
        <v>22</v>
      </c>
      <c r="T1" s="96"/>
      <c r="U1" s="96"/>
    </row>
    <row r="2" spans="1:21" s="23" customFormat="1" x14ac:dyDescent="0.25">
      <c r="A2" s="27" t="s">
        <v>7</v>
      </c>
      <c r="B2" s="27" t="s">
        <v>8</v>
      </c>
      <c r="C2" s="27" t="s">
        <v>9</v>
      </c>
      <c r="D2" s="27" t="s">
        <v>10</v>
      </c>
      <c r="E2" s="27" t="s">
        <v>8</v>
      </c>
      <c r="F2" s="27" t="s">
        <v>9</v>
      </c>
      <c r="G2" s="27" t="s">
        <v>10</v>
      </c>
      <c r="H2" s="27" t="s">
        <v>8</v>
      </c>
      <c r="I2" s="27" t="s">
        <v>9</v>
      </c>
      <c r="J2" s="27" t="s">
        <v>10</v>
      </c>
      <c r="L2" s="27" t="s">
        <v>7</v>
      </c>
      <c r="M2" s="27" t="s">
        <v>8</v>
      </c>
      <c r="N2" s="27" t="s">
        <v>9</v>
      </c>
      <c r="O2" s="27" t="s">
        <v>10</v>
      </c>
      <c r="P2" s="27" t="s">
        <v>8</v>
      </c>
      <c r="Q2" s="27" t="s">
        <v>9</v>
      </c>
      <c r="R2" s="27" t="s">
        <v>10</v>
      </c>
      <c r="S2" s="27" t="s">
        <v>8</v>
      </c>
      <c r="T2" s="27" t="s">
        <v>9</v>
      </c>
      <c r="U2" s="27" t="s">
        <v>10</v>
      </c>
    </row>
    <row r="3" spans="1:21" s="23" customForma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x14ac:dyDescent="0.25">
      <c r="A4" s="24" t="s">
        <v>14</v>
      </c>
      <c r="B4" s="21"/>
      <c r="C4" s="21"/>
      <c r="D4" s="21"/>
      <c r="E4" s="21"/>
      <c r="F4" s="21"/>
      <c r="G4" s="21"/>
      <c r="H4" s="21"/>
      <c r="I4" s="21"/>
      <c r="J4" s="21"/>
      <c r="K4" s="19"/>
      <c r="L4" s="24" t="s">
        <v>14</v>
      </c>
      <c r="M4" s="10"/>
      <c r="N4" s="10"/>
      <c r="O4" s="10"/>
      <c r="P4" s="10"/>
      <c r="Q4" s="10"/>
      <c r="R4" s="10"/>
      <c r="S4" s="10"/>
      <c r="T4" s="10"/>
      <c r="U4" s="10"/>
    </row>
    <row r="5" spans="1:21" x14ac:dyDescent="0.25">
      <c r="A5" s="10">
        <v>0</v>
      </c>
      <c r="B5" s="29">
        <f t="shared" ref="B5:B14" si="0">C5*100/$C$5</f>
        <v>100</v>
      </c>
      <c r="C5" s="29">
        <v>16213.333329999999</v>
      </c>
      <c r="D5" s="29">
        <v>393.5</v>
      </c>
      <c r="E5" s="29">
        <f t="shared" ref="E5:E14" si="1">F5*100/$F$5</f>
        <v>100</v>
      </c>
      <c r="F5" s="29">
        <v>23593.166669999999</v>
      </c>
      <c r="G5" s="29">
        <v>667.66666669999995</v>
      </c>
      <c r="H5" s="29">
        <f t="shared" ref="H5:H14" si="2">I5*100/$I$5</f>
        <v>100</v>
      </c>
      <c r="I5" s="29">
        <v>21195.833330000001</v>
      </c>
      <c r="J5" s="29">
        <v>657.33333330000005</v>
      </c>
      <c r="L5" s="10">
        <v>0</v>
      </c>
      <c r="M5" s="26">
        <f>N5*100/$N$5</f>
        <v>100</v>
      </c>
      <c r="N5" s="26">
        <v>7984.1666670000004</v>
      </c>
      <c r="O5" s="26">
        <v>312</v>
      </c>
      <c r="P5" s="26">
        <f>Q5*100/$Q$5</f>
        <v>100</v>
      </c>
      <c r="Q5" s="26">
        <v>9969.5</v>
      </c>
      <c r="R5" s="26">
        <v>507.83333329999999</v>
      </c>
      <c r="S5" s="26">
        <f>T5*100/$T$5</f>
        <v>100</v>
      </c>
      <c r="T5" s="26">
        <v>11867.544</v>
      </c>
      <c r="U5" s="26">
        <v>456</v>
      </c>
    </row>
    <row r="6" spans="1:21" x14ac:dyDescent="0.25">
      <c r="A6" s="10">
        <v>40</v>
      </c>
      <c r="B6" s="29">
        <f t="shared" si="0"/>
        <v>94.058388177232402</v>
      </c>
      <c r="C6" s="29">
        <v>15250</v>
      </c>
      <c r="D6" s="29">
        <v>268.5</v>
      </c>
      <c r="E6" s="29">
        <f t="shared" si="1"/>
        <v>103.47487618541035</v>
      </c>
      <c r="F6" s="29">
        <v>24413</v>
      </c>
      <c r="G6" s="29">
        <v>667.66666669999995</v>
      </c>
      <c r="H6" s="29">
        <f t="shared" si="2"/>
        <v>101.09770003555694</v>
      </c>
      <c r="I6" s="29">
        <v>21428.5</v>
      </c>
      <c r="J6" s="29">
        <v>515.33333330000005</v>
      </c>
      <c r="L6" s="10">
        <v>1</v>
      </c>
      <c r="M6" s="26">
        <f t="shared" ref="M6:M14" si="3">N6*100/$N$5</f>
        <v>81.496712235403521</v>
      </c>
      <c r="N6" s="26">
        <v>6506.8333329999996</v>
      </c>
      <c r="O6" s="26">
        <v>249.66666670000001</v>
      </c>
      <c r="P6" s="26">
        <f t="shared" ref="P6:P14" si="4">Q6*100/$Q$5</f>
        <v>61.845294819198564</v>
      </c>
      <c r="Q6" s="26">
        <v>6165.6666670000004</v>
      </c>
      <c r="R6" s="26">
        <v>292.33333329999999</v>
      </c>
      <c r="S6" s="26">
        <f t="shared" ref="S6:S14" si="5">T6*100/$T$5</f>
        <v>50.687260986771982</v>
      </c>
      <c r="T6" s="26">
        <v>6015.3329999999996</v>
      </c>
      <c r="U6" s="26">
        <v>230.33333300000001</v>
      </c>
    </row>
    <row r="7" spans="1:21" x14ac:dyDescent="0.25">
      <c r="A7" s="10">
        <v>60</v>
      </c>
      <c r="B7" s="29">
        <f t="shared" si="0"/>
        <v>96.520353658824092</v>
      </c>
      <c r="C7" s="29">
        <v>15649.166670000001</v>
      </c>
      <c r="D7" s="29">
        <v>270</v>
      </c>
      <c r="E7" s="29">
        <f t="shared" si="1"/>
        <v>105.17240159860236</v>
      </c>
      <c r="F7" s="29">
        <v>24813.5</v>
      </c>
      <c r="G7" s="29">
        <v>399.83333329999999</v>
      </c>
      <c r="H7" s="29">
        <f t="shared" si="2"/>
        <v>96.729703195868623</v>
      </c>
      <c r="I7" s="29">
        <v>20502.666669999999</v>
      </c>
      <c r="J7" s="29">
        <v>593</v>
      </c>
      <c r="L7" s="10">
        <v>2</v>
      </c>
      <c r="M7" s="26">
        <f t="shared" si="3"/>
        <v>72.693873287853293</v>
      </c>
      <c r="N7" s="26">
        <v>5804</v>
      </c>
      <c r="O7" s="26">
        <v>241.16666670000001</v>
      </c>
      <c r="P7" s="26">
        <f t="shared" si="4"/>
        <v>45.288128792818092</v>
      </c>
      <c r="Q7" s="26">
        <v>4515</v>
      </c>
      <c r="R7" s="26">
        <v>221.33333329999999</v>
      </c>
      <c r="S7" s="26">
        <f t="shared" si="5"/>
        <v>35.459457045198235</v>
      </c>
      <c r="T7" s="26">
        <v>4208.1666670000004</v>
      </c>
      <c r="U7" s="26">
        <v>254</v>
      </c>
    </row>
    <row r="8" spans="1:21" x14ac:dyDescent="0.25">
      <c r="A8" s="10">
        <v>80</v>
      </c>
      <c r="B8" s="29">
        <f t="shared" si="0"/>
        <v>89.515830610509013</v>
      </c>
      <c r="C8" s="29">
        <v>14513.5</v>
      </c>
      <c r="D8" s="29">
        <v>406.16666670000001</v>
      </c>
      <c r="E8" s="29">
        <f t="shared" si="1"/>
        <v>103.14639124278268</v>
      </c>
      <c r="F8" s="29">
        <v>24335.5</v>
      </c>
      <c r="G8" s="29">
        <v>389.5</v>
      </c>
      <c r="H8" s="29">
        <f t="shared" si="2"/>
        <v>98.597208586372659</v>
      </c>
      <c r="I8" s="29">
        <v>20898.5</v>
      </c>
      <c r="J8" s="29">
        <v>517.33333330000005</v>
      </c>
      <c r="L8" s="10">
        <v>4</v>
      </c>
      <c r="M8" s="26">
        <f t="shared" si="3"/>
        <v>67.410499949173968</v>
      </c>
      <c r="N8" s="26">
        <v>5382.1666670000004</v>
      </c>
      <c r="O8" s="26">
        <v>194.66666670000001</v>
      </c>
      <c r="P8" s="26">
        <f t="shared" si="4"/>
        <v>34.660715181302976</v>
      </c>
      <c r="Q8" s="26">
        <v>3455.5</v>
      </c>
      <c r="R8" s="26">
        <v>145.16666670000001</v>
      </c>
      <c r="S8" s="26">
        <f t="shared" si="5"/>
        <v>27.152486925685718</v>
      </c>
      <c r="T8" s="26">
        <v>3222.333333</v>
      </c>
      <c r="U8" s="26">
        <v>165.66666699999999</v>
      </c>
    </row>
    <row r="9" spans="1:21" x14ac:dyDescent="0.25">
      <c r="A9" s="10">
        <v>160</v>
      </c>
      <c r="B9" s="29">
        <f t="shared" si="0"/>
        <v>92.606907934335311</v>
      </c>
      <c r="C9" s="29">
        <v>15014.666670000001</v>
      </c>
      <c r="D9" s="29">
        <v>208.83333329999999</v>
      </c>
      <c r="E9" s="29">
        <f t="shared" si="1"/>
        <v>91.063090302833018</v>
      </c>
      <c r="F9" s="29">
        <v>21484.666669999999</v>
      </c>
      <c r="G9" s="29">
        <v>467.5</v>
      </c>
      <c r="H9" s="29">
        <f t="shared" si="2"/>
        <v>72.132887780166371</v>
      </c>
      <c r="I9" s="29">
        <v>15289.166670000001</v>
      </c>
      <c r="J9" s="29">
        <v>512.66666669999995</v>
      </c>
      <c r="L9" s="10">
        <v>6</v>
      </c>
      <c r="M9" s="26">
        <f t="shared" si="3"/>
        <v>57.056674666232887</v>
      </c>
      <c r="N9" s="26">
        <v>4555.5</v>
      </c>
      <c r="O9" s="26">
        <v>169.33333329999999</v>
      </c>
      <c r="P9" s="26">
        <f t="shared" si="4"/>
        <v>28.017118882591905</v>
      </c>
      <c r="Q9" s="26">
        <v>2793.166667</v>
      </c>
      <c r="R9" s="26">
        <v>105.83333330000001</v>
      </c>
      <c r="S9" s="26">
        <f t="shared" si="5"/>
        <v>25.311724144439658</v>
      </c>
      <c r="T9" s="26">
        <v>3003.88</v>
      </c>
      <c r="U9" s="26">
        <v>180.84333330000001</v>
      </c>
    </row>
    <row r="10" spans="1:21" x14ac:dyDescent="0.25">
      <c r="A10" s="10">
        <v>320</v>
      </c>
      <c r="B10" s="29">
        <f t="shared" si="0"/>
        <v>76.766036179433797</v>
      </c>
      <c r="C10" s="29">
        <v>12446.333329999999</v>
      </c>
      <c r="D10" s="29">
        <v>267.66666670000001</v>
      </c>
      <c r="E10" s="29">
        <f t="shared" si="1"/>
        <v>62.172662979793209</v>
      </c>
      <c r="F10" s="29">
        <v>14668.5</v>
      </c>
      <c r="G10" s="29">
        <v>242</v>
      </c>
      <c r="H10" s="29">
        <f t="shared" si="2"/>
        <v>24.319245140054139</v>
      </c>
      <c r="I10" s="29">
        <v>5154.6666670000004</v>
      </c>
      <c r="J10" s="29">
        <v>118</v>
      </c>
      <c r="L10" s="10">
        <v>8</v>
      </c>
      <c r="M10" s="26">
        <f t="shared" si="3"/>
        <v>47.936541064693181</v>
      </c>
      <c r="N10" s="26">
        <v>3827.333333</v>
      </c>
      <c r="O10" s="26">
        <v>138</v>
      </c>
      <c r="P10" s="26">
        <f t="shared" si="4"/>
        <v>26.540949897186419</v>
      </c>
      <c r="Q10" s="26">
        <v>2646</v>
      </c>
      <c r="R10" s="26">
        <v>95.5</v>
      </c>
      <c r="S10" s="26">
        <f t="shared" si="5"/>
        <v>21.710473540270844</v>
      </c>
      <c r="T10" s="26">
        <v>2576.5</v>
      </c>
      <c r="U10" s="26">
        <v>123</v>
      </c>
    </row>
    <row r="11" spans="1:21" x14ac:dyDescent="0.25">
      <c r="A11" s="10">
        <v>480</v>
      </c>
      <c r="B11" s="29">
        <f t="shared" si="0"/>
        <v>60.812088830347875</v>
      </c>
      <c r="C11" s="29">
        <v>9859.6666669999995</v>
      </c>
      <c r="D11" s="29">
        <v>172.5</v>
      </c>
      <c r="E11" s="29">
        <f t="shared" si="1"/>
        <v>48.42503831640164</v>
      </c>
      <c r="F11" s="29">
        <v>11425</v>
      </c>
      <c r="G11" s="29">
        <v>228.5</v>
      </c>
      <c r="H11" s="29">
        <f t="shared" si="2"/>
        <v>23.134263813349204</v>
      </c>
      <c r="I11" s="29">
        <v>4903.5</v>
      </c>
      <c r="J11" s="29">
        <v>111.5</v>
      </c>
      <c r="L11" s="10">
        <v>16</v>
      </c>
      <c r="M11" s="26">
        <f t="shared" si="3"/>
        <v>42.912013362157936</v>
      </c>
      <c r="N11" s="26">
        <v>3426.166667</v>
      </c>
      <c r="O11" s="26">
        <v>120.66666669999999</v>
      </c>
      <c r="P11" s="26">
        <f t="shared" si="4"/>
        <v>21.881739304879883</v>
      </c>
      <c r="Q11" s="26">
        <v>2181.5</v>
      </c>
      <c r="R11" s="26">
        <v>69.333333330000002</v>
      </c>
      <c r="S11" s="26">
        <f t="shared" si="5"/>
        <v>18.412964805523369</v>
      </c>
      <c r="T11" s="26">
        <v>2185.1667000000002</v>
      </c>
      <c r="U11" s="26">
        <v>89.332999999999998</v>
      </c>
    </row>
    <row r="12" spans="1:21" x14ac:dyDescent="0.25">
      <c r="A12" s="10">
        <v>640</v>
      </c>
      <c r="B12" s="29">
        <f t="shared" si="0"/>
        <v>48.26480263944589</v>
      </c>
      <c r="C12" s="29">
        <v>7825.3333329999996</v>
      </c>
      <c r="D12" s="29">
        <v>135</v>
      </c>
      <c r="E12" s="29">
        <f t="shared" si="1"/>
        <v>32.60548604855849</v>
      </c>
      <c r="F12" s="29">
        <v>7692.6666670000004</v>
      </c>
      <c r="G12" s="29">
        <v>117.33333330000001</v>
      </c>
      <c r="H12" s="29">
        <f t="shared" si="2"/>
        <v>17.823471595490226</v>
      </c>
      <c r="I12" s="29">
        <v>3777.833333</v>
      </c>
      <c r="J12" s="29">
        <v>101.83333330000001</v>
      </c>
      <c r="L12" s="10">
        <v>32</v>
      </c>
      <c r="M12" s="26">
        <f t="shared" si="3"/>
        <v>23.39004279205135</v>
      </c>
      <c r="N12" s="26">
        <v>1867.5</v>
      </c>
      <c r="O12" s="26">
        <v>62.833333330000002</v>
      </c>
      <c r="P12" s="26">
        <f t="shared" si="4"/>
        <v>17.966464386378455</v>
      </c>
      <c r="Q12" s="26">
        <v>1791.166667</v>
      </c>
      <c r="R12" s="26">
        <v>56.833333330000002</v>
      </c>
      <c r="S12" s="26">
        <f t="shared" si="5"/>
        <v>14.906201316801521</v>
      </c>
      <c r="T12" s="26">
        <v>1769</v>
      </c>
      <c r="U12" s="26">
        <v>63.5</v>
      </c>
    </row>
    <row r="13" spans="1:21" x14ac:dyDescent="0.25">
      <c r="A13" s="10">
        <v>1280</v>
      </c>
      <c r="B13" s="29">
        <f t="shared" si="0"/>
        <v>29.302014806599917</v>
      </c>
      <c r="C13" s="29">
        <v>4750.8333329999996</v>
      </c>
      <c r="D13" s="29">
        <v>86.166666669999998</v>
      </c>
      <c r="E13" s="29">
        <f t="shared" si="1"/>
        <v>15.858405326986148</v>
      </c>
      <c r="F13" s="29">
        <v>3741.5</v>
      </c>
      <c r="G13" s="29">
        <v>64.333333330000002</v>
      </c>
      <c r="H13" s="29">
        <f t="shared" si="2"/>
        <v>13.43581678843103</v>
      </c>
      <c r="I13" s="29">
        <v>2847.833333</v>
      </c>
      <c r="J13" s="29">
        <v>65</v>
      </c>
      <c r="L13" s="10">
        <v>64</v>
      </c>
      <c r="M13" s="26">
        <f t="shared" si="3"/>
        <v>23.239745328327324</v>
      </c>
      <c r="N13" s="26">
        <v>1855.5</v>
      </c>
      <c r="O13" s="26">
        <v>50.5</v>
      </c>
      <c r="P13" s="26">
        <f t="shared" si="4"/>
        <v>17.630439510507045</v>
      </c>
      <c r="Q13" s="26">
        <v>1757.666667</v>
      </c>
      <c r="R13" s="26">
        <v>54.333333330000002</v>
      </c>
      <c r="S13" s="26">
        <f t="shared" si="5"/>
        <v>14.906201316801521</v>
      </c>
      <c r="T13" s="26">
        <v>1769</v>
      </c>
      <c r="U13" s="26">
        <v>43.333333330000002</v>
      </c>
    </row>
    <row r="14" spans="1:21" x14ac:dyDescent="0.25">
      <c r="A14" s="10">
        <v>2560</v>
      </c>
      <c r="B14" s="29">
        <f t="shared" si="0"/>
        <v>20.761718756324367</v>
      </c>
      <c r="C14" s="29">
        <v>3366.166667</v>
      </c>
      <c r="D14" s="29">
        <v>42.166666669999998</v>
      </c>
      <c r="E14" s="29">
        <f t="shared" si="1"/>
        <v>17.069207891116893</v>
      </c>
      <c r="F14" s="29">
        <v>4027.166667</v>
      </c>
      <c r="G14" s="29">
        <v>70</v>
      </c>
      <c r="H14" s="29">
        <f t="shared" si="2"/>
        <v>15.137409084354221</v>
      </c>
      <c r="I14" s="29">
        <v>3208.5</v>
      </c>
      <c r="J14" s="29">
        <v>56.5</v>
      </c>
      <c r="L14" s="10">
        <v>128</v>
      </c>
      <c r="M14" s="26">
        <f t="shared" si="3"/>
        <v>23.738649405125198</v>
      </c>
      <c r="N14" s="26">
        <v>1895.333333</v>
      </c>
      <c r="O14" s="26">
        <v>43.166666669999998</v>
      </c>
      <c r="P14" s="26">
        <f t="shared" si="4"/>
        <v>17.349582897838406</v>
      </c>
      <c r="Q14" s="26">
        <v>1729.666667</v>
      </c>
      <c r="R14" s="26">
        <v>42.333333330000002</v>
      </c>
      <c r="S14" s="26">
        <f t="shared" si="5"/>
        <v>14.591617861286212</v>
      </c>
      <c r="T14" s="26">
        <v>1731.6666700000001</v>
      </c>
      <c r="U14" s="26">
        <v>60.833333330000002</v>
      </c>
    </row>
    <row r="15" spans="1:21" x14ac:dyDescent="0.25">
      <c r="A15" s="24" t="s">
        <v>15</v>
      </c>
      <c r="L15" s="24" t="s">
        <v>15</v>
      </c>
    </row>
    <row r="16" spans="1:21" x14ac:dyDescent="0.25">
      <c r="A16" s="10">
        <v>0</v>
      </c>
      <c r="B16" s="29">
        <f t="shared" ref="B16:B25" si="6">C16*100/$C$16</f>
        <v>100</v>
      </c>
      <c r="C16" s="29">
        <v>18985.666669999999</v>
      </c>
      <c r="D16" s="29">
        <v>1036</v>
      </c>
      <c r="E16" s="29">
        <f t="shared" ref="E16:E25" si="7">F16*100/$F$16</f>
        <v>100</v>
      </c>
      <c r="F16" s="29">
        <v>23996.333330000001</v>
      </c>
      <c r="G16" s="29">
        <v>615.5</v>
      </c>
      <c r="H16" s="29">
        <f t="shared" ref="H16:H25" si="8">I16*100/$I$16</f>
        <v>100</v>
      </c>
      <c r="I16" s="29">
        <v>23912.833330000001</v>
      </c>
      <c r="J16" s="29">
        <v>141.16666670000001</v>
      </c>
      <c r="L16" s="10">
        <v>0</v>
      </c>
      <c r="M16" s="26">
        <f>N16*100/$N$16</f>
        <v>100</v>
      </c>
      <c r="N16" s="26">
        <v>19362.666669999999</v>
      </c>
      <c r="O16" s="26">
        <v>533.5</v>
      </c>
      <c r="P16" s="26">
        <f>Q16*100/$Q$16</f>
        <v>100</v>
      </c>
      <c r="Q16" s="26">
        <v>21208.5</v>
      </c>
      <c r="R16" s="26">
        <v>788</v>
      </c>
      <c r="S16" s="26">
        <f>T16*100/$T$16</f>
        <v>100</v>
      </c>
      <c r="T16" s="26">
        <v>21600.666669999999</v>
      </c>
      <c r="U16" s="26">
        <v>487.33333329999999</v>
      </c>
    </row>
    <row r="17" spans="1:21" x14ac:dyDescent="0.25">
      <c r="A17" s="10">
        <v>40</v>
      </c>
      <c r="B17" s="29">
        <f t="shared" si="6"/>
        <v>99.006267868917561</v>
      </c>
      <c r="C17" s="29">
        <v>18797</v>
      </c>
      <c r="D17" s="29">
        <v>872.16666669999995</v>
      </c>
      <c r="E17" s="29">
        <f t="shared" si="7"/>
        <v>90.637458527085727</v>
      </c>
      <c r="F17" s="29">
        <v>21749.666669999999</v>
      </c>
      <c r="G17" s="29">
        <v>524</v>
      </c>
      <c r="H17" s="29">
        <f t="shared" si="8"/>
        <v>98.899475204931719</v>
      </c>
      <c r="I17" s="29">
        <v>23649.666669999999</v>
      </c>
      <c r="J17" s="29">
        <v>163.66666670000001</v>
      </c>
      <c r="L17" s="10">
        <v>1</v>
      </c>
      <c r="M17" s="26">
        <f t="shared" ref="M17:M25" si="9">N17*100/$N$16</f>
        <v>99.806328329464549</v>
      </c>
      <c r="N17" s="26">
        <v>19325.166669999999</v>
      </c>
      <c r="O17" s="26">
        <v>408.33333329999999</v>
      </c>
      <c r="P17" s="26">
        <f t="shared" ref="P17:P25" si="10">Q17*100/$Q$16</f>
        <v>97.085288115614034</v>
      </c>
      <c r="Q17" s="26">
        <v>20590.333330000001</v>
      </c>
      <c r="R17" s="26">
        <v>735.83333330000005</v>
      </c>
      <c r="S17" s="26">
        <f t="shared" ref="S17:S25" si="11">T17*100/$T$16</f>
        <v>99.383506666556059</v>
      </c>
      <c r="T17" s="26">
        <v>21467.5</v>
      </c>
      <c r="U17" s="26">
        <v>362.5</v>
      </c>
    </row>
    <row r="18" spans="1:21" x14ac:dyDescent="0.25">
      <c r="A18" s="10">
        <v>60</v>
      </c>
      <c r="B18" s="29">
        <f t="shared" si="6"/>
        <v>98.573485225947039</v>
      </c>
      <c r="C18" s="29">
        <v>18714.833330000001</v>
      </c>
      <c r="D18" s="29">
        <v>823.83333330000005</v>
      </c>
      <c r="E18" s="29">
        <f t="shared" si="7"/>
        <v>98.825515022965376</v>
      </c>
      <c r="F18" s="29">
        <v>23714.5</v>
      </c>
      <c r="G18" s="29">
        <v>490.16666670000001</v>
      </c>
      <c r="H18" s="29">
        <f t="shared" si="8"/>
        <v>97.227430180060551</v>
      </c>
      <c r="I18" s="29">
        <v>23249.833330000001</v>
      </c>
      <c r="J18" s="29">
        <v>148.66666670000001</v>
      </c>
      <c r="L18" s="10">
        <v>2</v>
      </c>
      <c r="M18" s="26">
        <f t="shared" si="9"/>
        <v>94.026304900491283</v>
      </c>
      <c r="N18" s="26">
        <v>18206</v>
      </c>
      <c r="O18" s="26">
        <v>317.33333329999999</v>
      </c>
      <c r="P18" s="26">
        <f t="shared" si="10"/>
        <v>83.405238465709502</v>
      </c>
      <c r="Q18" s="26">
        <v>17689</v>
      </c>
      <c r="R18" s="26">
        <v>529.5</v>
      </c>
      <c r="S18" s="26">
        <f t="shared" si="11"/>
        <v>77.900373433242748</v>
      </c>
      <c r="T18" s="26">
        <v>16827</v>
      </c>
      <c r="U18" s="26">
        <v>293.66666670000001</v>
      </c>
    </row>
    <row r="19" spans="1:21" x14ac:dyDescent="0.25">
      <c r="A19" s="10">
        <v>80</v>
      </c>
      <c r="B19" s="29">
        <f t="shared" si="6"/>
        <v>96.37621363548358</v>
      </c>
      <c r="C19" s="29">
        <v>18297.666669999999</v>
      </c>
      <c r="D19" s="29">
        <v>815.33333330000005</v>
      </c>
      <c r="E19" s="29">
        <f t="shared" si="7"/>
        <v>98.708830529484899</v>
      </c>
      <c r="F19" s="29">
        <v>23686.5</v>
      </c>
      <c r="G19" s="29">
        <v>502</v>
      </c>
      <c r="H19" s="29">
        <f t="shared" si="8"/>
        <v>97.645615673264089</v>
      </c>
      <c r="I19" s="29">
        <v>23349.833330000001</v>
      </c>
      <c r="J19" s="29">
        <v>161.66666670000001</v>
      </c>
      <c r="L19" s="10">
        <v>4</v>
      </c>
      <c r="M19" s="26">
        <f t="shared" si="9"/>
        <v>80.899669435873207</v>
      </c>
      <c r="N19" s="26">
        <v>15664.333329999999</v>
      </c>
      <c r="O19" s="26">
        <v>290.33333329999999</v>
      </c>
      <c r="P19" s="26">
        <f t="shared" si="10"/>
        <v>63.820323596671138</v>
      </c>
      <c r="Q19" s="26">
        <v>13535.333329999999</v>
      </c>
      <c r="R19" s="26">
        <v>367.66666670000001</v>
      </c>
      <c r="S19" s="26">
        <f t="shared" si="11"/>
        <v>45.19767907700416</v>
      </c>
      <c r="T19" s="26">
        <v>9763</v>
      </c>
      <c r="U19" s="26">
        <v>133</v>
      </c>
    </row>
    <row r="20" spans="1:21" x14ac:dyDescent="0.25">
      <c r="A20" s="10">
        <v>160</v>
      </c>
      <c r="B20" s="29">
        <f t="shared" si="6"/>
        <v>94.980423829383497</v>
      </c>
      <c r="C20" s="29">
        <v>18032.666669999999</v>
      </c>
      <c r="D20" s="29">
        <v>768.66666669999995</v>
      </c>
      <c r="E20" s="29">
        <f t="shared" si="7"/>
        <v>87.566850489320146</v>
      </c>
      <c r="F20" s="29">
        <v>21012.833330000001</v>
      </c>
      <c r="G20" s="29">
        <v>397.33333329999999</v>
      </c>
      <c r="H20" s="29">
        <f t="shared" si="8"/>
        <v>80.276281213055228</v>
      </c>
      <c r="I20" s="29">
        <v>19196.333330000001</v>
      </c>
      <c r="J20" s="29">
        <v>125.66666669999999</v>
      </c>
      <c r="L20" s="10">
        <v>6</v>
      </c>
      <c r="M20" s="26">
        <f t="shared" si="9"/>
        <v>87.475037858512081</v>
      </c>
      <c r="N20" s="26">
        <v>16937.5</v>
      </c>
      <c r="O20" s="26">
        <v>297</v>
      </c>
      <c r="P20" s="26">
        <f t="shared" si="10"/>
        <v>60.265145248367396</v>
      </c>
      <c r="Q20" s="26">
        <v>12781.333329999999</v>
      </c>
      <c r="R20" s="26">
        <v>341.33333329999999</v>
      </c>
      <c r="S20" s="26">
        <f t="shared" si="11"/>
        <v>40.771118167530155</v>
      </c>
      <c r="T20" s="26">
        <v>8806.8333330000005</v>
      </c>
      <c r="U20" s="26">
        <v>135</v>
      </c>
    </row>
    <row r="21" spans="1:21" x14ac:dyDescent="0.25">
      <c r="A21" s="10">
        <v>320</v>
      </c>
      <c r="B21" s="29">
        <f t="shared" si="6"/>
        <v>82.027669982262466</v>
      </c>
      <c r="C21" s="29">
        <v>15573.5</v>
      </c>
      <c r="D21" s="29">
        <v>720.33333330000005</v>
      </c>
      <c r="E21" s="29">
        <f t="shared" si="7"/>
        <v>58.40614537754464</v>
      </c>
      <c r="F21" s="29">
        <v>14015.333329999999</v>
      </c>
      <c r="G21" s="29">
        <v>227.33333329999999</v>
      </c>
      <c r="H21" s="29">
        <f t="shared" si="8"/>
        <v>36.545230251056992</v>
      </c>
      <c r="I21" s="29">
        <v>8739</v>
      </c>
      <c r="J21" s="29">
        <v>72.333333330000002</v>
      </c>
      <c r="L21" s="10">
        <v>8</v>
      </c>
      <c r="M21" s="26">
        <f t="shared" si="9"/>
        <v>68.12594682755028</v>
      </c>
      <c r="N21" s="26">
        <v>13191</v>
      </c>
      <c r="O21" s="26">
        <v>299.83333329999999</v>
      </c>
      <c r="P21" s="26">
        <f t="shared" si="10"/>
        <v>37.399313166890629</v>
      </c>
      <c r="Q21" s="26">
        <v>7931.8333329999996</v>
      </c>
      <c r="R21" s="26">
        <v>230.16666670000001</v>
      </c>
      <c r="S21" s="26">
        <f t="shared" si="11"/>
        <v>25.462177089370364</v>
      </c>
      <c r="T21" s="26">
        <v>5500</v>
      </c>
      <c r="U21" s="26">
        <v>97.666666669999998</v>
      </c>
    </row>
    <row r="22" spans="1:21" x14ac:dyDescent="0.25">
      <c r="A22" s="10">
        <v>480</v>
      </c>
      <c r="B22" s="29">
        <f t="shared" si="6"/>
        <v>68.117176103355661</v>
      </c>
      <c r="C22" s="29">
        <v>12932.5</v>
      </c>
      <c r="D22" s="29">
        <v>544.5</v>
      </c>
      <c r="E22" s="29">
        <f t="shared" si="7"/>
        <v>45.97577408298153</v>
      </c>
      <c r="F22" s="29">
        <v>11032.5</v>
      </c>
      <c r="G22" s="29">
        <v>209</v>
      </c>
      <c r="H22" s="29">
        <f t="shared" si="8"/>
        <v>29.169832101196679</v>
      </c>
      <c r="I22" s="29">
        <v>6975.3333329999996</v>
      </c>
      <c r="J22" s="29">
        <v>66.166666669999998</v>
      </c>
      <c r="L22" s="10">
        <v>16</v>
      </c>
      <c r="M22" s="26">
        <f t="shared" si="9"/>
        <v>40.764873979003433</v>
      </c>
      <c r="N22" s="26">
        <v>7893.1666670000004</v>
      </c>
      <c r="O22" s="26">
        <v>150.16666670000001</v>
      </c>
      <c r="P22" s="26">
        <f t="shared" si="10"/>
        <v>18.014003819223426</v>
      </c>
      <c r="Q22" s="26">
        <v>3820.5</v>
      </c>
      <c r="R22" s="26">
        <v>96.666666669999998</v>
      </c>
      <c r="S22" s="26">
        <f t="shared" si="11"/>
        <v>12.113823647092094</v>
      </c>
      <c r="T22" s="26">
        <v>2616.666667</v>
      </c>
      <c r="U22" s="26">
        <v>50.5</v>
      </c>
    </row>
    <row r="23" spans="1:21" x14ac:dyDescent="0.25">
      <c r="A23" s="10">
        <v>640</v>
      </c>
      <c r="B23" s="29">
        <f t="shared" si="6"/>
        <v>53.970539186760099</v>
      </c>
      <c r="C23" s="29">
        <v>10246.666670000001</v>
      </c>
      <c r="D23" s="29">
        <v>417</v>
      </c>
      <c r="E23" s="29">
        <f t="shared" si="7"/>
        <v>30.4956312798477</v>
      </c>
      <c r="F23" s="29">
        <v>7317.8333329999996</v>
      </c>
      <c r="G23" s="29">
        <v>128.66666670000001</v>
      </c>
      <c r="H23" s="29">
        <f t="shared" si="8"/>
        <v>22.255134971076217</v>
      </c>
      <c r="I23" s="29">
        <v>5321.8333329999996</v>
      </c>
      <c r="J23" s="29">
        <v>34.5</v>
      </c>
      <c r="L23" s="10">
        <v>32</v>
      </c>
      <c r="M23" s="26">
        <f t="shared" si="9"/>
        <v>9.5002410119989946</v>
      </c>
      <c r="N23" s="26">
        <v>1839.5</v>
      </c>
      <c r="O23" s="26">
        <v>30.5</v>
      </c>
      <c r="P23" s="26">
        <f t="shared" si="10"/>
        <v>8.7512082419784516</v>
      </c>
      <c r="Q23" s="26">
        <v>1856</v>
      </c>
      <c r="R23" s="26">
        <v>39.833333330000002</v>
      </c>
      <c r="S23" s="26">
        <f t="shared" si="11"/>
        <v>8.2304558473148273</v>
      </c>
      <c r="T23" s="26">
        <v>1777.833333</v>
      </c>
      <c r="U23" s="26">
        <v>29.5</v>
      </c>
    </row>
    <row r="24" spans="1:21" x14ac:dyDescent="0.25">
      <c r="A24" s="10">
        <v>1280</v>
      </c>
      <c r="B24" s="29">
        <f t="shared" si="6"/>
        <v>29.733834292583211</v>
      </c>
      <c r="C24" s="29">
        <v>5645.1666670000004</v>
      </c>
      <c r="D24" s="29">
        <v>227.5</v>
      </c>
      <c r="E24" s="29">
        <f t="shared" si="7"/>
        <v>15.956604483456722</v>
      </c>
      <c r="F24" s="29">
        <v>3829</v>
      </c>
      <c r="G24" s="29">
        <v>56</v>
      </c>
      <c r="H24" s="29">
        <f t="shared" si="8"/>
        <v>15.559288251853507</v>
      </c>
      <c r="I24" s="29">
        <v>3720.666667</v>
      </c>
      <c r="J24" s="29">
        <v>33.5</v>
      </c>
      <c r="L24" s="10">
        <v>64</v>
      </c>
      <c r="M24" s="26">
        <f t="shared" si="9"/>
        <v>9.3900633522603538</v>
      </c>
      <c r="N24" s="26">
        <v>1818.166667</v>
      </c>
      <c r="O24" s="26">
        <v>31</v>
      </c>
      <c r="P24" s="26">
        <f t="shared" si="10"/>
        <v>8.3409953556357124</v>
      </c>
      <c r="Q24" s="26">
        <v>1769</v>
      </c>
      <c r="R24" s="26">
        <v>33</v>
      </c>
      <c r="S24" s="26">
        <f t="shared" si="11"/>
        <v>8.2273695259054715</v>
      </c>
      <c r="T24" s="26">
        <v>1777.166667</v>
      </c>
      <c r="U24" s="26">
        <v>26.666666670000001</v>
      </c>
    </row>
    <row r="25" spans="1:21" x14ac:dyDescent="0.25">
      <c r="A25" s="10">
        <v>2560</v>
      </c>
      <c r="B25" s="29">
        <f t="shared" si="6"/>
        <v>17.290236492917423</v>
      </c>
      <c r="C25" s="29">
        <v>3282.666667</v>
      </c>
      <c r="D25" s="29">
        <v>104.16666669999999</v>
      </c>
      <c r="E25" s="29">
        <f t="shared" si="7"/>
        <v>15.878120271969067</v>
      </c>
      <c r="F25" s="29">
        <v>3810.166667</v>
      </c>
      <c r="G25" s="29">
        <v>37.166666669999998</v>
      </c>
      <c r="H25" s="29">
        <f t="shared" si="8"/>
        <v>17.913672578589416</v>
      </c>
      <c r="I25" s="29">
        <v>4283.6666670000004</v>
      </c>
      <c r="J25" s="29">
        <v>47</v>
      </c>
      <c r="L25" s="10">
        <v>128</v>
      </c>
      <c r="M25" s="26">
        <f t="shared" si="9"/>
        <v>9.2480374605343556</v>
      </c>
      <c r="N25" s="26">
        <v>1790.666667</v>
      </c>
      <c r="O25" s="26">
        <v>18.166666670000001</v>
      </c>
      <c r="P25" s="26">
        <f t="shared" si="10"/>
        <v>8.2576954192894352</v>
      </c>
      <c r="Q25" s="26">
        <v>1751.333333</v>
      </c>
      <c r="R25" s="26">
        <v>53.166666669999998</v>
      </c>
      <c r="S25" s="26">
        <f t="shared" si="11"/>
        <v>8.1664146155726041</v>
      </c>
      <c r="T25" s="26">
        <v>1764</v>
      </c>
      <c r="U25" s="26">
        <v>17.5</v>
      </c>
    </row>
    <row r="26" spans="1:21" x14ac:dyDescent="0.25">
      <c r="A26" s="24" t="s">
        <v>16</v>
      </c>
      <c r="L26" s="24" t="s">
        <v>16</v>
      </c>
    </row>
    <row r="27" spans="1:21" x14ac:dyDescent="0.25">
      <c r="A27" s="10">
        <v>0</v>
      </c>
      <c r="B27" s="29">
        <f t="shared" ref="B27:B36" si="12">C27*100/$C$27</f>
        <v>100</v>
      </c>
      <c r="C27" s="29">
        <v>27129</v>
      </c>
      <c r="D27" s="29">
        <v>948.66666669999995</v>
      </c>
      <c r="E27" s="29">
        <f t="shared" ref="E27:E36" si="13">F27*100/$F$27</f>
        <v>100</v>
      </c>
      <c r="F27" s="29">
        <v>23216.833330000001</v>
      </c>
      <c r="G27" s="29">
        <v>1031</v>
      </c>
      <c r="H27" s="29">
        <f t="shared" ref="H27:H36" si="14">I27*100/$I$27</f>
        <v>100</v>
      </c>
      <c r="I27" s="29">
        <v>22580.166669999999</v>
      </c>
      <c r="J27" s="29">
        <v>801</v>
      </c>
      <c r="L27" s="10">
        <v>0</v>
      </c>
      <c r="M27" s="26">
        <f>N27*100/$N$27</f>
        <v>100</v>
      </c>
      <c r="N27" s="26">
        <v>21876.333330000001</v>
      </c>
      <c r="O27" s="26">
        <v>862</v>
      </c>
      <c r="P27" s="26">
        <f>Q27*100/$Q$27</f>
        <v>100</v>
      </c>
      <c r="Q27" s="26">
        <v>23307.666669999999</v>
      </c>
      <c r="R27" s="26">
        <v>768.66666669999995</v>
      </c>
      <c r="S27" s="26">
        <f>T27*100/$T$27</f>
        <v>100</v>
      </c>
      <c r="T27" s="26">
        <v>15848</v>
      </c>
      <c r="U27" s="26">
        <v>708.6</v>
      </c>
    </row>
    <row r="28" spans="1:21" x14ac:dyDescent="0.25">
      <c r="A28" s="10">
        <v>40</v>
      </c>
      <c r="B28" s="29">
        <f t="shared" si="12"/>
        <v>94.054333001585022</v>
      </c>
      <c r="C28" s="29">
        <v>25516</v>
      </c>
      <c r="D28" s="29">
        <v>814.66666669999995</v>
      </c>
      <c r="E28" s="29">
        <f t="shared" si="13"/>
        <v>102.77672092846092</v>
      </c>
      <c r="F28" s="29">
        <v>23861.5</v>
      </c>
      <c r="G28" s="29">
        <v>1012.333333</v>
      </c>
      <c r="H28" s="29">
        <f t="shared" si="14"/>
        <v>99.599205792753352</v>
      </c>
      <c r="I28" s="29">
        <v>22489.666669999999</v>
      </c>
      <c r="J28" s="29">
        <v>846</v>
      </c>
      <c r="L28" s="10">
        <v>1</v>
      </c>
      <c r="M28" s="26">
        <f t="shared" ref="M28:M36" si="15">N28*100/$N$27</f>
        <v>94.95802160553383</v>
      </c>
      <c r="N28" s="26">
        <v>20773.333330000001</v>
      </c>
      <c r="O28" s="26">
        <v>710.5</v>
      </c>
      <c r="P28" s="26">
        <f t="shared" ref="P28:P36" si="16">Q28*100/$Q$27</f>
        <v>87.241680121384718</v>
      </c>
      <c r="Q28" s="26">
        <v>20334</v>
      </c>
      <c r="R28" s="26">
        <v>481.83333329999999</v>
      </c>
      <c r="S28" s="26">
        <f t="shared" ref="S28:S36" si="17">T28*100/$T$27</f>
        <v>52.531549722362449</v>
      </c>
      <c r="T28" s="26">
        <v>8325.2000000000007</v>
      </c>
      <c r="U28" s="26">
        <v>344.8</v>
      </c>
    </row>
    <row r="29" spans="1:21" x14ac:dyDescent="0.25">
      <c r="A29" s="10">
        <v>60</v>
      </c>
      <c r="B29" s="29">
        <f t="shared" si="12"/>
        <v>102.42237705038887</v>
      </c>
      <c r="C29" s="29">
        <v>27786.166669999999</v>
      </c>
      <c r="D29" s="29">
        <v>877.16666669999995</v>
      </c>
      <c r="E29" s="29">
        <f t="shared" si="13"/>
        <v>104.53909163674906</v>
      </c>
      <c r="F29" s="29">
        <v>24270.666669999999</v>
      </c>
      <c r="G29" s="29">
        <v>1001.833333</v>
      </c>
      <c r="H29" s="29">
        <f t="shared" si="14"/>
        <v>99.723946501764246</v>
      </c>
      <c r="I29" s="29">
        <v>22517.833330000001</v>
      </c>
      <c r="J29" s="29">
        <v>778.5</v>
      </c>
      <c r="L29" s="10">
        <v>2</v>
      </c>
      <c r="M29" s="26">
        <f t="shared" si="15"/>
        <v>83.572048954512795</v>
      </c>
      <c r="N29" s="26">
        <v>18282.5</v>
      </c>
      <c r="O29" s="26">
        <v>663.33333330000005</v>
      </c>
      <c r="P29" s="26">
        <f t="shared" si="16"/>
        <v>69.729559634207689</v>
      </c>
      <c r="Q29" s="26">
        <v>16252.333329999999</v>
      </c>
      <c r="R29" s="26">
        <v>358.66666670000001</v>
      </c>
      <c r="S29" s="26">
        <f t="shared" si="17"/>
        <v>30.290257445734476</v>
      </c>
      <c r="T29" s="26">
        <v>4800.3999999999996</v>
      </c>
      <c r="U29" s="26">
        <v>190.2</v>
      </c>
    </row>
    <row r="30" spans="1:21" x14ac:dyDescent="0.25">
      <c r="A30" s="10">
        <v>80</v>
      </c>
      <c r="B30" s="29">
        <f t="shared" si="12"/>
        <v>102.77624191824246</v>
      </c>
      <c r="C30" s="29">
        <v>27882.166669999999</v>
      </c>
      <c r="D30" s="29">
        <v>828.16666669999995</v>
      </c>
      <c r="E30" s="29">
        <f t="shared" si="13"/>
        <v>103.49602660476177</v>
      </c>
      <c r="F30" s="29">
        <v>24028.5</v>
      </c>
      <c r="G30" s="29">
        <v>925.33333330000005</v>
      </c>
      <c r="H30" s="29">
        <f t="shared" si="14"/>
        <v>94.544622464471843</v>
      </c>
      <c r="I30" s="29">
        <v>21348.333330000001</v>
      </c>
      <c r="J30" s="29">
        <v>763.16666669999995</v>
      </c>
      <c r="L30" s="10">
        <v>4</v>
      </c>
      <c r="M30" s="26">
        <f t="shared" si="15"/>
        <v>81.983574347008727</v>
      </c>
      <c r="N30" s="26">
        <v>17935</v>
      </c>
      <c r="O30" s="26">
        <v>611.83333330000005</v>
      </c>
      <c r="P30" s="26">
        <f t="shared" si="16"/>
        <v>55.781359473165999</v>
      </c>
      <c r="Q30" s="26">
        <v>13001.333329999999</v>
      </c>
      <c r="R30" s="26">
        <v>326</v>
      </c>
      <c r="S30" s="26">
        <f t="shared" si="17"/>
        <v>18.840232205956589</v>
      </c>
      <c r="T30" s="26">
        <v>2985.8</v>
      </c>
      <c r="U30" s="26">
        <v>123.8</v>
      </c>
    </row>
    <row r="31" spans="1:21" x14ac:dyDescent="0.25">
      <c r="A31" s="10">
        <v>160</v>
      </c>
      <c r="B31" s="29">
        <f t="shared" si="12"/>
        <v>93.445513398945778</v>
      </c>
      <c r="C31" s="29">
        <v>25350.833330000001</v>
      </c>
      <c r="D31" s="29">
        <v>655.5</v>
      </c>
      <c r="E31" s="29">
        <f t="shared" si="13"/>
        <v>83.326752856523171</v>
      </c>
      <c r="F31" s="29">
        <v>19345.833330000001</v>
      </c>
      <c r="G31" s="29">
        <v>786.33333330000005</v>
      </c>
      <c r="H31" s="29">
        <f t="shared" si="14"/>
        <v>61.835238880457744</v>
      </c>
      <c r="I31" s="29">
        <v>13962.5</v>
      </c>
      <c r="J31" s="29">
        <v>369.5</v>
      </c>
      <c r="L31" s="10">
        <v>6</v>
      </c>
      <c r="M31" s="26">
        <f t="shared" si="15"/>
        <v>69.581282660040713</v>
      </c>
      <c r="N31" s="26">
        <v>15221.833329999999</v>
      </c>
      <c r="O31" s="26">
        <v>618.83333330000005</v>
      </c>
      <c r="P31" s="26">
        <f t="shared" si="16"/>
        <v>42.423093967303593</v>
      </c>
      <c r="Q31" s="26">
        <v>9887.8333330000005</v>
      </c>
      <c r="R31" s="26">
        <v>219.33333329999999</v>
      </c>
      <c r="S31" s="26">
        <f t="shared" si="17"/>
        <v>16.437405350832911</v>
      </c>
      <c r="T31" s="26">
        <v>2605</v>
      </c>
      <c r="U31" s="26">
        <v>96.6</v>
      </c>
    </row>
    <row r="32" spans="1:21" x14ac:dyDescent="0.25">
      <c r="A32" s="10">
        <v>320</v>
      </c>
      <c r="B32" s="29">
        <f t="shared" si="12"/>
        <v>84.374654428839989</v>
      </c>
      <c r="C32" s="29">
        <v>22890</v>
      </c>
      <c r="D32" s="29">
        <v>601.5</v>
      </c>
      <c r="E32" s="29">
        <f t="shared" si="13"/>
        <v>62.960782774418092</v>
      </c>
      <c r="F32" s="29">
        <v>14617.5</v>
      </c>
      <c r="G32" s="29">
        <v>609.83333330000005</v>
      </c>
      <c r="H32" s="29">
        <f t="shared" si="14"/>
        <v>18.388556327693397</v>
      </c>
      <c r="I32" s="29">
        <v>4152.1666670000004</v>
      </c>
      <c r="J32" s="29">
        <v>120.33333330000001</v>
      </c>
      <c r="L32" s="10">
        <v>8</v>
      </c>
      <c r="M32" s="26">
        <f t="shared" si="15"/>
        <v>56.53903002583295</v>
      </c>
      <c r="N32" s="26">
        <v>12368.666670000001</v>
      </c>
      <c r="O32" s="26">
        <v>328.83333329999999</v>
      </c>
      <c r="P32" s="26">
        <f t="shared" si="16"/>
        <v>30.577206349759418</v>
      </c>
      <c r="Q32" s="26">
        <v>7126.8333329999996</v>
      </c>
      <c r="R32" s="26">
        <v>142.5</v>
      </c>
      <c r="S32" s="26">
        <f t="shared" si="17"/>
        <v>16.730186774356387</v>
      </c>
      <c r="T32" s="26">
        <v>2651.4</v>
      </c>
      <c r="U32" s="26">
        <v>95</v>
      </c>
    </row>
    <row r="33" spans="1:21" x14ac:dyDescent="0.25">
      <c r="A33" s="10">
        <v>480</v>
      </c>
      <c r="B33" s="29">
        <f t="shared" si="12"/>
        <v>74.484868590806883</v>
      </c>
      <c r="C33" s="29">
        <v>20207</v>
      </c>
      <c r="D33" s="29">
        <v>475.33333329999999</v>
      </c>
      <c r="E33" s="29">
        <f t="shared" si="13"/>
        <v>48.172662098358614</v>
      </c>
      <c r="F33" s="29">
        <v>11184.166670000001</v>
      </c>
      <c r="G33" s="29">
        <v>346.33333329999999</v>
      </c>
      <c r="H33" s="29">
        <f t="shared" si="14"/>
        <v>16.396395062570193</v>
      </c>
      <c r="I33" s="29">
        <v>3702.333333</v>
      </c>
      <c r="J33" s="29">
        <v>89.166666669999998</v>
      </c>
      <c r="L33" s="10">
        <v>16</v>
      </c>
      <c r="M33" s="26">
        <f t="shared" ref="M33:M35" si="18">N33*100/$N$27</f>
        <v>30.856785875277204</v>
      </c>
      <c r="N33" s="26">
        <v>6750.3333329999996</v>
      </c>
      <c r="O33" s="26">
        <v>155.66666670000001</v>
      </c>
      <c r="P33" s="26">
        <f t="shared" ref="P33:P35" si="19">Q33*100/$Q$27</f>
        <v>8.4071049571089489</v>
      </c>
      <c r="Q33" s="26">
        <v>1959.5</v>
      </c>
      <c r="R33" s="26">
        <v>32.833333330000002</v>
      </c>
      <c r="S33" s="26">
        <f t="shared" ref="S33:S35" si="20">T33*100/$T$27</f>
        <v>12.872286723876829</v>
      </c>
      <c r="T33" s="26">
        <v>2040</v>
      </c>
      <c r="U33" s="26">
        <v>61.6</v>
      </c>
    </row>
    <row r="34" spans="1:21" x14ac:dyDescent="0.25">
      <c r="A34" s="10">
        <v>640</v>
      </c>
      <c r="B34" s="29">
        <f t="shared" si="12"/>
        <v>50.02457396144348</v>
      </c>
      <c r="C34" s="29">
        <v>13571.166670000001</v>
      </c>
      <c r="D34" s="29">
        <v>363.5</v>
      </c>
      <c r="E34" s="29">
        <f t="shared" si="13"/>
        <v>28.292689935936238</v>
      </c>
      <c r="F34" s="29">
        <v>6568.6666670000004</v>
      </c>
      <c r="G34" s="29">
        <v>211.66666670000001</v>
      </c>
      <c r="H34" s="29">
        <f t="shared" si="14"/>
        <v>17.578110582653199</v>
      </c>
      <c r="I34" s="29">
        <v>3969.166667</v>
      </c>
      <c r="J34" s="29">
        <v>87.666666669999998</v>
      </c>
      <c r="L34" s="10">
        <v>32</v>
      </c>
      <c r="M34" s="26">
        <f t="shared" si="18"/>
        <v>9.1483947643798302</v>
      </c>
      <c r="N34" s="26">
        <v>2001.333333</v>
      </c>
      <c r="O34" s="26">
        <v>53</v>
      </c>
      <c r="P34" s="26">
        <f t="shared" si="19"/>
        <v>7.9937931727766562</v>
      </c>
      <c r="Q34" s="26">
        <v>1863.166667</v>
      </c>
      <c r="R34" s="26">
        <v>42</v>
      </c>
      <c r="S34" s="26">
        <f t="shared" si="20"/>
        <v>12.801615345784958</v>
      </c>
      <c r="T34" s="26">
        <v>2028.8</v>
      </c>
      <c r="U34" s="26">
        <v>65</v>
      </c>
    </row>
    <row r="35" spans="1:21" x14ac:dyDescent="0.25">
      <c r="A35" s="10">
        <v>1280</v>
      </c>
      <c r="B35" s="29">
        <f t="shared" si="12"/>
        <v>12.20158010615946</v>
      </c>
      <c r="C35" s="29">
        <v>3310.166667</v>
      </c>
      <c r="D35" s="29">
        <v>94.5</v>
      </c>
      <c r="E35" s="29">
        <f t="shared" si="13"/>
        <v>12.114055177222568</v>
      </c>
      <c r="F35" s="29">
        <v>2812.5</v>
      </c>
      <c r="G35" s="29">
        <v>89.5</v>
      </c>
      <c r="H35" s="29">
        <f t="shared" si="14"/>
        <v>10.619939325718008</v>
      </c>
      <c r="I35" s="29">
        <v>2398</v>
      </c>
      <c r="J35" s="29">
        <v>61.333333330000002</v>
      </c>
      <c r="L35" s="10">
        <v>64</v>
      </c>
      <c r="M35" s="26">
        <f t="shared" si="18"/>
        <v>8.9891663759906688</v>
      </c>
      <c r="N35" s="26">
        <v>1966.5</v>
      </c>
      <c r="O35" s="26">
        <v>35</v>
      </c>
      <c r="P35" s="26">
        <f t="shared" si="19"/>
        <v>7.8429129173744103</v>
      </c>
      <c r="Q35" s="26">
        <v>1828</v>
      </c>
      <c r="R35" s="26">
        <v>31.666666670000001</v>
      </c>
      <c r="S35" s="26">
        <f t="shared" si="20"/>
        <v>13.01110550227158</v>
      </c>
      <c r="T35" s="26">
        <v>2062</v>
      </c>
      <c r="U35" s="26">
        <v>49.8</v>
      </c>
    </row>
    <row r="36" spans="1:21" x14ac:dyDescent="0.25">
      <c r="A36" s="10">
        <v>2560</v>
      </c>
      <c r="B36" s="29">
        <f t="shared" si="12"/>
        <v>13.064125721552582</v>
      </c>
      <c r="C36" s="29">
        <v>3544.166667</v>
      </c>
      <c r="D36" s="29">
        <v>60.833333330000002</v>
      </c>
      <c r="E36" s="29">
        <f t="shared" si="13"/>
        <v>14.077429451917419</v>
      </c>
      <c r="F36" s="29">
        <v>3268.333333</v>
      </c>
      <c r="G36" s="29">
        <v>78.333333330000002</v>
      </c>
      <c r="H36" s="29">
        <f t="shared" si="14"/>
        <v>12.112399522868536</v>
      </c>
      <c r="I36" s="29">
        <v>2735</v>
      </c>
      <c r="J36" s="29">
        <v>56.5</v>
      </c>
      <c r="L36" s="10">
        <v>128</v>
      </c>
      <c r="M36" s="26">
        <f t="shared" si="15"/>
        <v>8.7979399365825994</v>
      </c>
      <c r="N36" s="26">
        <v>1924.6666667</v>
      </c>
      <c r="O36" s="26">
        <v>23.5</v>
      </c>
      <c r="P36" s="26">
        <f t="shared" si="16"/>
        <v>7.6419776028442756</v>
      </c>
      <c r="Q36" s="26">
        <v>1781.1666666670001</v>
      </c>
      <c r="R36" s="26">
        <v>19.633333332999999</v>
      </c>
      <c r="S36" s="26">
        <f t="shared" si="17"/>
        <v>11.947879858657243</v>
      </c>
      <c r="T36" s="26">
        <v>1893.5</v>
      </c>
      <c r="U36" s="26">
        <v>35.6</v>
      </c>
    </row>
    <row r="37" spans="1:21" x14ac:dyDescent="0.25">
      <c r="A37" s="10"/>
      <c r="B37" s="29"/>
      <c r="C37" s="29"/>
      <c r="D37" s="29"/>
      <c r="E37" s="29"/>
      <c r="F37" s="29"/>
      <c r="G37" s="29"/>
      <c r="H37" s="29"/>
      <c r="I37" s="29"/>
      <c r="J37" s="29"/>
      <c r="L37" s="10"/>
      <c r="M37" s="26"/>
      <c r="N37" s="26"/>
      <c r="O37" s="26"/>
      <c r="P37" s="26"/>
      <c r="Q37" s="26"/>
      <c r="R37" s="26"/>
      <c r="S37" s="26"/>
      <c r="T37" s="26"/>
      <c r="U37" s="26"/>
    </row>
    <row r="38" spans="1:21" x14ac:dyDescent="0.25">
      <c r="A38" s="96" t="s">
        <v>17</v>
      </c>
      <c r="B38" s="96"/>
      <c r="C38" s="96"/>
      <c r="D38" s="96" t="s">
        <v>18</v>
      </c>
      <c r="E38" s="96"/>
      <c r="F38" s="96"/>
      <c r="G38" s="96" t="s">
        <v>19</v>
      </c>
      <c r="H38" s="96"/>
      <c r="I38" s="96"/>
      <c r="L38" s="96" t="s">
        <v>20</v>
      </c>
      <c r="M38" s="96"/>
      <c r="N38" s="96"/>
      <c r="O38" s="96" t="s">
        <v>21</v>
      </c>
      <c r="P38" s="96"/>
      <c r="Q38" s="96"/>
      <c r="R38" s="96" t="s">
        <v>22</v>
      </c>
      <c r="S38" s="96"/>
      <c r="T38" s="96"/>
    </row>
    <row r="39" spans="1:21" s="23" customFormat="1" x14ac:dyDescent="0.25">
      <c r="A39" s="27" t="s">
        <v>7</v>
      </c>
      <c r="B39" s="27" t="s">
        <v>13</v>
      </c>
      <c r="C39" s="27" t="s">
        <v>12</v>
      </c>
      <c r="D39" s="27" t="s">
        <v>7</v>
      </c>
      <c r="E39" s="27" t="s">
        <v>13</v>
      </c>
      <c r="F39" s="27" t="s">
        <v>12</v>
      </c>
      <c r="G39" s="27" t="s">
        <v>7</v>
      </c>
      <c r="H39" s="27" t="s">
        <v>13</v>
      </c>
      <c r="I39" s="27" t="s">
        <v>12</v>
      </c>
      <c r="J39" s="22"/>
      <c r="K39" s="22"/>
      <c r="L39" s="27" t="s">
        <v>7</v>
      </c>
      <c r="M39" s="27" t="s">
        <v>13</v>
      </c>
      <c r="N39" s="27" t="s">
        <v>12</v>
      </c>
      <c r="O39" s="27" t="s">
        <v>7</v>
      </c>
      <c r="P39" s="27" t="s">
        <v>13</v>
      </c>
      <c r="Q39" s="27" t="s">
        <v>12</v>
      </c>
      <c r="R39" s="27" t="s">
        <v>7</v>
      </c>
      <c r="S39" s="27" t="s">
        <v>13</v>
      </c>
      <c r="T39" s="27" t="s">
        <v>12</v>
      </c>
    </row>
    <row r="40" spans="1:21" x14ac:dyDescent="0.25">
      <c r="A40" s="10">
        <v>0</v>
      </c>
      <c r="B40" s="12">
        <f>AVERAGE(B5,B16,B27)</f>
        <v>100</v>
      </c>
      <c r="C40" s="12">
        <f>STDEVA(B5,B16,B27)</f>
        <v>0</v>
      </c>
      <c r="D40" s="10">
        <v>0</v>
      </c>
      <c r="E40" s="26">
        <f>AVERAGE(E5,E16,E27)</f>
        <v>100</v>
      </c>
      <c r="F40" s="26">
        <f>STDEVA(E5,E16,E27)</f>
        <v>0</v>
      </c>
      <c r="G40" s="10">
        <v>0</v>
      </c>
      <c r="H40" s="26">
        <f>AVERAGE(H5,H16,H27)</f>
        <v>100</v>
      </c>
      <c r="I40" s="26">
        <f>STDEVA(H5,H16,H27)</f>
        <v>0</v>
      </c>
      <c r="L40" s="10">
        <v>0</v>
      </c>
      <c r="M40" s="30">
        <f>AVERAGE(M5,M16,M27)</f>
        <v>100</v>
      </c>
      <c r="N40" s="30">
        <f>STDEVA(M27,M16,M5)</f>
        <v>0</v>
      </c>
      <c r="O40" s="10">
        <v>0</v>
      </c>
      <c r="P40" s="30">
        <f>AVERAGE(P5,P16,P27)</f>
        <v>100</v>
      </c>
      <c r="Q40" s="30">
        <f t="shared" ref="Q40:Q49" si="21">STDEVA(P27,P16,P5)</f>
        <v>0</v>
      </c>
      <c r="R40" s="10">
        <v>0</v>
      </c>
      <c r="S40" s="30">
        <f>AVERAGE(S5,S16,S27)</f>
        <v>100</v>
      </c>
      <c r="T40" s="30">
        <f t="shared" ref="T40:T49" si="22">STDEVA(S27,S16,S5)</f>
        <v>0</v>
      </c>
    </row>
    <row r="41" spans="1:21" x14ac:dyDescent="0.25">
      <c r="A41" s="10">
        <v>40</v>
      </c>
      <c r="B41" s="26">
        <f t="shared" ref="B41:B49" si="23">AVERAGE(B6,B17,B28)</f>
        <v>95.706329682578328</v>
      </c>
      <c r="C41" s="26">
        <f t="shared" ref="C41:C49" si="24">STDEVA(B6,B17,B28)</f>
        <v>2.8578310195596384</v>
      </c>
      <c r="D41" s="10">
        <v>40</v>
      </c>
      <c r="E41" s="26">
        <f t="shared" ref="E41:E49" si="25">AVERAGE(E6,E17,E28)</f>
        <v>98.963018546985666</v>
      </c>
      <c r="F41" s="26">
        <f t="shared" ref="F41:F49" si="26">STDEVA(E6,E17,E28)</f>
        <v>7.2185917895680136</v>
      </c>
      <c r="G41" s="10">
        <v>40</v>
      </c>
      <c r="H41" s="26">
        <f t="shared" ref="H41:H49" si="27">AVERAGE(H6,H17,H28)</f>
        <v>99.865460344414018</v>
      </c>
      <c r="I41" s="26">
        <f t="shared" ref="I41:I49" si="28">STDEVA(H6,H17,H28)</f>
        <v>1.1230390537306938</v>
      </c>
      <c r="L41" s="10">
        <v>1</v>
      </c>
      <c r="M41" s="30">
        <f t="shared" ref="M41:M49" si="29">AVERAGE(M6,M17,M28)</f>
        <v>92.08702072346729</v>
      </c>
      <c r="N41" s="30">
        <f t="shared" ref="N41:N49" si="30">STDEVA(M28,M17,M6)</f>
        <v>9.4864374201590955</v>
      </c>
      <c r="O41" s="10">
        <v>1</v>
      </c>
      <c r="P41" s="30">
        <f t="shared" ref="P41:P49" si="31">AVERAGE(P6,P17,P28)</f>
        <v>82.057421018732441</v>
      </c>
      <c r="Q41" s="30">
        <f t="shared" si="21"/>
        <v>18.183005491816466</v>
      </c>
      <c r="R41" s="10">
        <v>1</v>
      </c>
      <c r="S41" s="30">
        <f t="shared" ref="S41:S49" si="32">AVERAGE(S6,S17,S28)</f>
        <v>67.534105791896835</v>
      </c>
      <c r="T41" s="30">
        <f t="shared" si="22"/>
        <v>27.5978006785163</v>
      </c>
    </row>
    <row r="42" spans="1:21" x14ac:dyDescent="0.25">
      <c r="A42" s="10">
        <v>60</v>
      </c>
      <c r="B42" s="26">
        <f t="shared" si="23"/>
        <v>99.172071978386668</v>
      </c>
      <c r="C42" s="26">
        <f t="shared" si="24"/>
        <v>2.9961975241615213</v>
      </c>
      <c r="D42" s="10">
        <v>60</v>
      </c>
      <c r="E42" s="26">
        <f t="shared" si="25"/>
        <v>102.84566941943893</v>
      </c>
      <c r="F42" s="26">
        <f t="shared" si="26"/>
        <v>3.4959264016223099</v>
      </c>
      <c r="G42" s="10">
        <v>60</v>
      </c>
      <c r="H42" s="26">
        <f t="shared" si="27"/>
        <v>97.893693292564478</v>
      </c>
      <c r="I42" s="26">
        <f t="shared" si="28"/>
        <v>1.6044635069199134</v>
      </c>
      <c r="L42" s="10">
        <v>2</v>
      </c>
      <c r="M42" s="30">
        <f t="shared" si="29"/>
        <v>83.430742380952452</v>
      </c>
      <c r="N42" s="30">
        <f t="shared" si="30"/>
        <v>10.666917796991193</v>
      </c>
      <c r="O42" s="10">
        <v>2</v>
      </c>
      <c r="P42" s="30">
        <f t="shared" si="31"/>
        <v>66.140975630911768</v>
      </c>
      <c r="Q42" s="30">
        <f t="shared" si="21"/>
        <v>19.310281298192965</v>
      </c>
      <c r="R42" s="10">
        <v>2</v>
      </c>
      <c r="S42" s="30">
        <f t="shared" si="32"/>
        <v>47.88336264139182</v>
      </c>
      <c r="T42" s="30">
        <f t="shared" si="22"/>
        <v>26.123664727280218</v>
      </c>
    </row>
    <row r="43" spans="1:21" x14ac:dyDescent="0.25">
      <c r="A43" s="10">
        <v>80</v>
      </c>
      <c r="B43" s="26">
        <f t="shared" si="23"/>
        <v>96.222762054745019</v>
      </c>
      <c r="C43" s="26">
        <f t="shared" si="24"/>
        <v>6.6315373446350767</v>
      </c>
      <c r="D43" s="10">
        <v>80</v>
      </c>
      <c r="E43" s="26">
        <f t="shared" si="25"/>
        <v>101.7837494590098</v>
      </c>
      <c r="F43" s="26">
        <f t="shared" si="26"/>
        <v>2.6686899480736619</v>
      </c>
      <c r="G43" s="10">
        <v>80</v>
      </c>
      <c r="H43" s="26">
        <f t="shared" si="27"/>
        <v>96.929148908036197</v>
      </c>
      <c r="I43" s="26">
        <f t="shared" si="28"/>
        <v>2.1191642310384688</v>
      </c>
      <c r="L43" s="10">
        <v>4</v>
      </c>
      <c r="M43" s="30">
        <f t="shared" si="29"/>
        <v>76.764581244018629</v>
      </c>
      <c r="N43" s="30">
        <f t="shared" si="30"/>
        <v>8.1189802387379952</v>
      </c>
      <c r="O43" s="10">
        <v>4</v>
      </c>
      <c r="P43" s="30">
        <f t="shared" si="31"/>
        <v>51.420799417046702</v>
      </c>
      <c r="Q43" s="30">
        <f t="shared" si="21"/>
        <v>15.060928050311848</v>
      </c>
      <c r="R43" s="10">
        <v>4</v>
      </c>
      <c r="S43" s="30">
        <f t="shared" si="32"/>
        <v>30.396799402882152</v>
      </c>
      <c r="T43" s="30">
        <f t="shared" si="22"/>
        <v>13.474899776150217</v>
      </c>
    </row>
    <row r="44" spans="1:21" x14ac:dyDescent="0.25">
      <c r="A44" s="10">
        <v>160</v>
      </c>
      <c r="B44" s="26">
        <f t="shared" si="23"/>
        <v>93.677615054221519</v>
      </c>
      <c r="C44" s="26">
        <f t="shared" si="24"/>
        <v>1.2036601720576725</v>
      </c>
      <c r="D44" s="10">
        <v>160</v>
      </c>
      <c r="E44" s="26">
        <f t="shared" si="25"/>
        <v>87.318897882892102</v>
      </c>
      <c r="F44" s="26">
        <f t="shared" si="26"/>
        <v>3.8741243710120914</v>
      </c>
      <c r="G44" s="10">
        <v>160</v>
      </c>
      <c r="H44" s="26">
        <f t="shared" si="27"/>
        <v>71.414802624559783</v>
      </c>
      <c r="I44" s="26">
        <f t="shared" si="28"/>
        <v>9.241468784570273</v>
      </c>
      <c r="L44" s="10">
        <v>6</v>
      </c>
      <c r="M44" s="30">
        <f t="shared" si="29"/>
        <v>71.370998394928563</v>
      </c>
      <c r="N44" s="30">
        <f t="shared" si="30"/>
        <v>15.287953317338779</v>
      </c>
      <c r="O44" s="10">
        <v>6</v>
      </c>
      <c r="P44" s="30">
        <f t="shared" si="31"/>
        <v>43.568452699420966</v>
      </c>
      <c r="Q44" s="30">
        <f t="shared" si="21"/>
        <v>16.154494300066013</v>
      </c>
      <c r="R44" s="10">
        <v>6</v>
      </c>
      <c r="S44" s="30">
        <f t="shared" si="32"/>
        <v>27.506749220934239</v>
      </c>
      <c r="T44" s="30">
        <f t="shared" si="22"/>
        <v>12.314462886224641</v>
      </c>
    </row>
    <row r="45" spans="1:21" x14ac:dyDescent="0.25">
      <c r="A45" s="10">
        <v>320</v>
      </c>
      <c r="B45" s="26">
        <f t="shared" si="23"/>
        <v>81.056120196845413</v>
      </c>
      <c r="C45" s="26">
        <f t="shared" si="24"/>
        <v>3.8962417347306841</v>
      </c>
      <c r="D45" s="10">
        <v>320</v>
      </c>
      <c r="E45" s="26">
        <f t="shared" si="25"/>
        <v>61.179863710585316</v>
      </c>
      <c r="F45" s="26">
        <f t="shared" si="26"/>
        <v>2.4342182001526371</v>
      </c>
      <c r="G45" s="10">
        <v>320</v>
      </c>
      <c r="H45" s="26">
        <f t="shared" si="27"/>
        <v>26.417677239601506</v>
      </c>
      <c r="I45" s="26">
        <f t="shared" si="28"/>
        <v>9.2584429007876992</v>
      </c>
      <c r="L45" s="10">
        <v>8</v>
      </c>
      <c r="M45" s="30">
        <f>AVERAGE(M10,M21,M32)</f>
        <v>57.53383930602547</v>
      </c>
      <c r="N45" s="30">
        <f t="shared" si="30"/>
        <v>10.131399725225076</v>
      </c>
      <c r="O45" s="10">
        <v>8</v>
      </c>
      <c r="P45" s="30">
        <f t="shared" si="31"/>
        <v>31.505823137945487</v>
      </c>
      <c r="Q45" s="30">
        <f t="shared" si="21"/>
        <v>5.4884205449920485</v>
      </c>
      <c r="R45" s="10">
        <v>8</v>
      </c>
      <c r="S45" s="30">
        <f t="shared" si="32"/>
        <v>21.300945801332531</v>
      </c>
      <c r="T45" s="30">
        <f t="shared" si="22"/>
        <v>4.3803765183023398</v>
      </c>
    </row>
    <row r="46" spans="1:21" x14ac:dyDescent="0.25">
      <c r="A46" s="10">
        <v>480</v>
      </c>
      <c r="B46" s="26">
        <f t="shared" si="23"/>
        <v>67.804711174836811</v>
      </c>
      <c r="C46" s="26">
        <f t="shared" si="24"/>
        <v>6.8417433701630532</v>
      </c>
      <c r="D46" s="10">
        <v>480</v>
      </c>
      <c r="E46" s="26">
        <f t="shared" si="25"/>
        <v>47.524491499247262</v>
      </c>
      <c r="F46" s="26">
        <f t="shared" si="26"/>
        <v>1.3471516861296751</v>
      </c>
      <c r="G46" s="10">
        <v>480</v>
      </c>
      <c r="H46" s="26">
        <f t="shared" si="27"/>
        <v>22.900163659038693</v>
      </c>
      <c r="I46" s="26">
        <f t="shared" si="28"/>
        <v>6.3899354931505297</v>
      </c>
      <c r="L46" s="10">
        <v>16</v>
      </c>
      <c r="M46" s="30">
        <f t="shared" si="29"/>
        <v>38.177891072146195</v>
      </c>
      <c r="N46" s="30">
        <f t="shared" si="30"/>
        <v>6.4305122548977094</v>
      </c>
      <c r="O46" s="10">
        <v>16</v>
      </c>
      <c r="P46" s="30">
        <f t="shared" si="31"/>
        <v>16.100949360404083</v>
      </c>
      <c r="Q46" s="30">
        <f t="shared" si="21"/>
        <v>6.9380311128834258</v>
      </c>
      <c r="R46" s="10">
        <v>16</v>
      </c>
      <c r="S46" s="30">
        <f t="shared" si="32"/>
        <v>14.466358392164096</v>
      </c>
      <c r="T46" s="30">
        <f t="shared" si="22"/>
        <v>3.4388360234515289</v>
      </c>
    </row>
    <row r="47" spans="1:21" x14ac:dyDescent="0.25">
      <c r="A47" s="10">
        <v>640</v>
      </c>
      <c r="B47" s="26">
        <f t="shared" si="23"/>
        <v>50.753305262549823</v>
      </c>
      <c r="C47" s="26">
        <f t="shared" si="24"/>
        <v>2.9218392099409543</v>
      </c>
      <c r="D47" s="10">
        <v>640</v>
      </c>
      <c r="E47" s="26">
        <f t="shared" si="25"/>
        <v>30.464602421447477</v>
      </c>
      <c r="F47" s="26">
        <f t="shared" si="26"/>
        <v>2.1565654800637559</v>
      </c>
      <c r="G47" s="10">
        <v>640</v>
      </c>
      <c r="H47" s="26">
        <f t="shared" si="27"/>
        <v>19.21890571640655</v>
      </c>
      <c r="I47" s="26">
        <f t="shared" si="28"/>
        <v>2.6323120202284209</v>
      </c>
      <c r="L47" s="10">
        <v>32</v>
      </c>
      <c r="M47" s="30">
        <f t="shared" si="29"/>
        <v>14.01289285614339</v>
      </c>
      <c r="N47" s="30">
        <f t="shared" si="30"/>
        <v>8.1227553598434135</v>
      </c>
      <c r="O47" s="10">
        <v>32</v>
      </c>
      <c r="P47" s="30">
        <f t="shared" si="31"/>
        <v>11.570488600377855</v>
      </c>
      <c r="Q47" s="30">
        <f t="shared" si="21"/>
        <v>5.5520085634023442</v>
      </c>
      <c r="R47" s="10">
        <v>32</v>
      </c>
      <c r="S47" s="30">
        <f t="shared" si="32"/>
        <v>11.979424169967103</v>
      </c>
      <c r="T47" s="30">
        <f t="shared" si="22"/>
        <v>3.4129742367233837</v>
      </c>
    </row>
    <row r="48" spans="1:21" x14ac:dyDescent="0.25">
      <c r="A48" s="10">
        <v>1280</v>
      </c>
      <c r="B48" s="26">
        <f t="shared" si="23"/>
        <v>23.745809735114193</v>
      </c>
      <c r="C48" s="26">
        <f t="shared" si="24"/>
        <v>9.9999272653177957</v>
      </c>
      <c r="D48" s="10">
        <v>1280</v>
      </c>
      <c r="E48" s="26">
        <f t="shared" si="25"/>
        <v>14.643021662555148</v>
      </c>
      <c r="F48" s="26">
        <f t="shared" si="26"/>
        <v>2.1906995187689144</v>
      </c>
      <c r="G48" s="10">
        <v>1280</v>
      </c>
      <c r="H48" s="26">
        <f t="shared" si="27"/>
        <v>13.205014788667514</v>
      </c>
      <c r="I48" s="26">
        <f t="shared" si="28"/>
        <v>2.4777498109878153</v>
      </c>
      <c r="L48" s="10">
        <v>64</v>
      </c>
      <c r="M48" s="30">
        <f t="shared" si="29"/>
        <v>13.872991685526117</v>
      </c>
      <c r="N48" s="30">
        <f t="shared" si="30"/>
        <v>8.1143228275742647</v>
      </c>
      <c r="O48" s="10">
        <v>64</v>
      </c>
      <c r="P48" s="30">
        <f t="shared" si="31"/>
        <v>11.271449261172391</v>
      </c>
      <c r="Q48" s="30">
        <f t="shared" si="21"/>
        <v>5.5126753280214196</v>
      </c>
      <c r="R48" s="10">
        <v>64</v>
      </c>
      <c r="S48" s="30">
        <f t="shared" si="32"/>
        <v>12.048225448326193</v>
      </c>
      <c r="T48" s="30">
        <f t="shared" si="22"/>
        <v>3.4419546803357761</v>
      </c>
    </row>
    <row r="49" spans="1:20" x14ac:dyDescent="0.25">
      <c r="A49" s="10">
        <v>2560</v>
      </c>
      <c r="B49" s="26">
        <f t="shared" si="23"/>
        <v>17.038693656931457</v>
      </c>
      <c r="C49" s="26">
        <f t="shared" si="24"/>
        <v>3.8549565472251044</v>
      </c>
      <c r="D49" s="10">
        <v>2560</v>
      </c>
      <c r="E49" s="26">
        <f t="shared" si="25"/>
        <v>15.674919205001125</v>
      </c>
      <c r="F49" s="26">
        <f t="shared" si="26"/>
        <v>1.5062046881242241</v>
      </c>
      <c r="G49" s="10">
        <v>2560</v>
      </c>
      <c r="H49" s="26">
        <f t="shared" si="27"/>
        <v>15.054493728604058</v>
      </c>
      <c r="I49" s="26">
        <f t="shared" si="28"/>
        <v>2.9015251996015232</v>
      </c>
      <c r="L49" s="10">
        <v>128</v>
      </c>
      <c r="M49" s="30">
        <f t="shared" si="29"/>
        <v>13.928208934080716</v>
      </c>
      <c r="N49" s="30">
        <f t="shared" si="30"/>
        <v>8.4990707505113381</v>
      </c>
      <c r="O49" s="10">
        <v>128</v>
      </c>
      <c r="P49" s="30">
        <f t="shared" si="31"/>
        <v>11.083085306657374</v>
      </c>
      <c r="Q49" s="30">
        <f t="shared" si="21"/>
        <v>5.4356711777461584</v>
      </c>
      <c r="R49" s="10">
        <v>128</v>
      </c>
      <c r="S49" s="30">
        <f t="shared" si="32"/>
        <v>11.568637445172021</v>
      </c>
      <c r="T49" s="30">
        <f t="shared" si="22"/>
        <v>3.2293463414941614</v>
      </c>
    </row>
    <row r="50" spans="1:20" x14ac:dyDescent="0.25">
      <c r="A50" s="12"/>
      <c r="C50" s="13"/>
      <c r="L50" s="10"/>
      <c r="M50" s="20"/>
      <c r="N50" s="20"/>
      <c r="O50" s="20"/>
      <c r="P50" s="20"/>
      <c r="Q50" s="20"/>
      <c r="R50" s="20"/>
      <c r="S50" s="20"/>
      <c r="T50" s="20"/>
    </row>
    <row r="51" spans="1:20" x14ac:dyDescent="0.25">
      <c r="A51" s="12"/>
      <c r="C51" s="13"/>
    </row>
    <row r="52" spans="1:20" x14ac:dyDescent="0.25">
      <c r="A52" s="23" t="s">
        <v>100</v>
      </c>
      <c r="C52" s="13"/>
      <c r="L52" s="23" t="s">
        <v>100</v>
      </c>
    </row>
    <row r="53" spans="1:20" x14ac:dyDescent="0.25">
      <c r="A53" s="12"/>
      <c r="C53" s="13"/>
      <c r="L53" s="12"/>
    </row>
    <row r="54" spans="1:20" x14ac:dyDescent="0.25">
      <c r="A54" s="23" t="s">
        <v>23</v>
      </c>
      <c r="B54" s="12">
        <v>584.14</v>
      </c>
      <c r="C54" s="13"/>
      <c r="E54" s="12">
        <v>361</v>
      </c>
      <c r="H54" s="12">
        <v>192.8</v>
      </c>
      <c r="L54" s="23" t="s">
        <v>23</v>
      </c>
      <c r="M54" s="12">
        <v>9.49</v>
      </c>
      <c r="P54" s="12">
        <v>3.53</v>
      </c>
      <c r="S54" s="12">
        <v>1.55</v>
      </c>
    </row>
    <row r="55" spans="1:20" x14ac:dyDescent="0.25">
      <c r="A55" s="23" t="s">
        <v>24</v>
      </c>
      <c r="B55" s="12">
        <v>2.46</v>
      </c>
      <c r="C55" s="13"/>
      <c r="E55" s="12">
        <v>2.2000000000000002</v>
      </c>
      <c r="H55" s="12">
        <v>3.4</v>
      </c>
      <c r="L55" s="23" t="s">
        <v>24</v>
      </c>
      <c r="M55" s="12">
        <v>1.6</v>
      </c>
      <c r="P55" s="12">
        <v>1.2</v>
      </c>
      <c r="S55" s="12">
        <v>1.2</v>
      </c>
    </row>
    <row r="57" spans="1:20" x14ac:dyDescent="0.25">
      <c r="L57" s="12"/>
    </row>
    <row r="58" spans="1:20" x14ac:dyDescent="0.25">
      <c r="L58" s="12"/>
    </row>
    <row r="59" spans="1:20" x14ac:dyDescent="0.25">
      <c r="L59" s="12"/>
    </row>
    <row r="60" spans="1:20" x14ac:dyDescent="0.25">
      <c r="L60" s="12"/>
    </row>
    <row r="61" spans="1:20" x14ac:dyDescent="0.25">
      <c r="L61" s="12"/>
    </row>
    <row r="62" spans="1:20" x14ac:dyDescent="0.25">
      <c r="L62" s="12"/>
    </row>
    <row r="63" spans="1:20" x14ac:dyDescent="0.25">
      <c r="L63" s="12"/>
    </row>
    <row r="64" spans="1:20" x14ac:dyDescent="0.25">
      <c r="L64" s="12"/>
    </row>
    <row r="65" spans="12:12" x14ac:dyDescent="0.25">
      <c r="L65" s="12"/>
    </row>
    <row r="66" spans="12:12" x14ac:dyDescent="0.25">
      <c r="L66" s="12"/>
    </row>
  </sheetData>
  <mergeCells count="12">
    <mergeCell ref="R38:T38"/>
    <mergeCell ref="A1:D1"/>
    <mergeCell ref="E1:G1"/>
    <mergeCell ref="H1:J1"/>
    <mergeCell ref="L1:O1"/>
    <mergeCell ref="P1:R1"/>
    <mergeCell ref="S1:U1"/>
    <mergeCell ref="A38:C38"/>
    <mergeCell ref="D38:F38"/>
    <mergeCell ref="G38:I38"/>
    <mergeCell ref="L38:N38"/>
    <mergeCell ref="O38:Q38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topLeftCell="A38" zoomScale="60" zoomScaleNormal="60" workbookViewId="0">
      <selection activeCell="A52" sqref="A52"/>
    </sheetView>
  </sheetViews>
  <sheetFormatPr defaultColWidth="11" defaultRowHeight="15.75" x14ac:dyDescent="0.25"/>
  <cols>
    <col min="1" max="1" width="10.875" style="13"/>
    <col min="2" max="2" width="11" style="12"/>
    <col min="3" max="3" width="12.125" style="12" bestFit="1" customWidth="1"/>
    <col min="4" max="5" width="11" style="12"/>
    <col min="6" max="6" width="11.875" style="12" bestFit="1" customWidth="1"/>
    <col min="7" max="9" width="11" style="12"/>
    <col min="10" max="10" width="9.5" style="12" customWidth="1"/>
    <col min="11" max="11" width="7.875" style="12" customWidth="1"/>
    <col min="12" max="12" width="10.875" style="13"/>
    <col min="13" max="16384" width="11" style="12"/>
  </cols>
  <sheetData>
    <row r="1" spans="1:21" x14ac:dyDescent="0.25">
      <c r="A1" s="96" t="s">
        <v>17</v>
      </c>
      <c r="B1" s="96"/>
      <c r="C1" s="96"/>
      <c r="D1" s="96"/>
      <c r="E1" s="96" t="s">
        <v>18</v>
      </c>
      <c r="F1" s="96"/>
      <c r="G1" s="96"/>
      <c r="H1" s="96" t="s">
        <v>19</v>
      </c>
      <c r="I1" s="96"/>
      <c r="J1" s="96"/>
      <c r="K1" s="19"/>
      <c r="L1" s="96" t="s">
        <v>20</v>
      </c>
      <c r="M1" s="96"/>
      <c r="N1" s="96"/>
      <c r="O1" s="96"/>
      <c r="P1" s="96" t="s">
        <v>21</v>
      </c>
      <c r="Q1" s="96"/>
      <c r="R1" s="96"/>
      <c r="S1" s="96" t="s">
        <v>22</v>
      </c>
      <c r="T1" s="96"/>
      <c r="U1" s="96"/>
    </row>
    <row r="2" spans="1:21" s="23" customFormat="1" x14ac:dyDescent="0.25">
      <c r="A2" s="27" t="s">
        <v>7</v>
      </c>
      <c r="B2" s="27" t="s">
        <v>8</v>
      </c>
      <c r="C2" s="27" t="s">
        <v>9</v>
      </c>
      <c r="D2" s="27" t="s">
        <v>10</v>
      </c>
      <c r="E2" s="27" t="s">
        <v>8</v>
      </c>
      <c r="F2" s="27" t="s">
        <v>9</v>
      </c>
      <c r="G2" s="27" t="s">
        <v>10</v>
      </c>
      <c r="H2" s="27" t="s">
        <v>8</v>
      </c>
      <c r="I2" s="27" t="s">
        <v>9</v>
      </c>
      <c r="J2" s="27" t="s">
        <v>10</v>
      </c>
      <c r="L2" s="27" t="s">
        <v>7</v>
      </c>
      <c r="M2" s="27" t="s">
        <v>8</v>
      </c>
      <c r="N2" s="27" t="s">
        <v>9</v>
      </c>
      <c r="O2" s="27" t="s">
        <v>10</v>
      </c>
      <c r="P2" s="27" t="s">
        <v>8</v>
      </c>
      <c r="Q2" s="27" t="s">
        <v>9</v>
      </c>
      <c r="R2" s="27" t="s">
        <v>10</v>
      </c>
      <c r="S2" s="27" t="s">
        <v>8</v>
      </c>
      <c r="T2" s="27" t="s">
        <v>9</v>
      </c>
      <c r="U2" s="27" t="s">
        <v>10</v>
      </c>
    </row>
    <row r="3" spans="1:21" s="23" customForma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x14ac:dyDescent="0.25">
      <c r="A4" s="24" t="s">
        <v>14</v>
      </c>
      <c r="B4" s="21"/>
      <c r="C4" s="21"/>
      <c r="D4" s="21"/>
      <c r="E4" s="21"/>
      <c r="F4" s="21"/>
      <c r="G4" s="21"/>
      <c r="H4" s="21"/>
      <c r="I4" s="21"/>
      <c r="J4" s="21"/>
      <c r="K4" s="19"/>
      <c r="L4" s="24" t="s">
        <v>14</v>
      </c>
      <c r="M4" s="10"/>
      <c r="N4" s="10"/>
      <c r="O4" s="10"/>
      <c r="P4" s="10"/>
      <c r="Q4" s="10"/>
      <c r="R4" s="10"/>
      <c r="S4" s="10"/>
      <c r="T4" s="10"/>
      <c r="U4" s="10"/>
    </row>
    <row r="5" spans="1:21" x14ac:dyDescent="0.25">
      <c r="A5" s="10">
        <v>0</v>
      </c>
      <c r="B5" s="29">
        <f t="shared" ref="B5:B14" si="0">C5*100/$C$5</f>
        <v>100</v>
      </c>
      <c r="C5" s="29">
        <v>15615.166666666666</v>
      </c>
      <c r="D5" s="29">
        <v>610.16666666666663</v>
      </c>
      <c r="E5" s="29">
        <f t="shared" ref="E5:E14" si="1">F5*100/$F$5</f>
        <v>100</v>
      </c>
      <c r="F5" s="29">
        <v>13773</v>
      </c>
      <c r="G5" s="29">
        <v>796.33333333333337</v>
      </c>
      <c r="H5" s="29">
        <f t="shared" ref="H5:H14" si="2">I5*100/$I$5</f>
        <v>100</v>
      </c>
      <c r="I5" s="29">
        <v>17157.166666666668</v>
      </c>
      <c r="J5" s="29">
        <v>515.16666666666663</v>
      </c>
      <c r="L5" s="10">
        <v>0</v>
      </c>
      <c r="M5" s="26">
        <f>N5*100/$N$5</f>
        <v>100</v>
      </c>
      <c r="N5" s="26">
        <v>14420</v>
      </c>
      <c r="O5" s="26">
        <v>417.83333333333331</v>
      </c>
      <c r="P5" s="26">
        <f>Q5*100/$Q$5</f>
        <v>100</v>
      </c>
      <c r="Q5" s="26">
        <v>14190</v>
      </c>
      <c r="R5" s="26">
        <v>597</v>
      </c>
      <c r="S5" s="26">
        <f>T5*100/$T$5</f>
        <v>100</v>
      </c>
      <c r="T5" s="26">
        <v>16227.5</v>
      </c>
      <c r="U5" s="26">
        <v>593.33333333333337</v>
      </c>
    </row>
    <row r="6" spans="1:21" x14ac:dyDescent="0.25">
      <c r="A6" s="10">
        <v>40</v>
      </c>
      <c r="B6" s="29">
        <f t="shared" si="0"/>
        <v>98.800311662806479</v>
      </c>
      <c r="C6" s="29">
        <v>15427.833333333334</v>
      </c>
      <c r="D6" s="29">
        <v>656</v>
      </c>
      <c r="E6" s="29">
        <f t="shared" si="1"/>
        <v>98.749969747573772</v>
      </c>
      <c r="F6" s="29">
        <v>13600.833333333334</v>
      </c>
      <c r="G6" s="29">
        <v>702.33333333333337</v>
      </c>
      <c r="H6" s="29">
        <f t="shared" si="2"/>
        <v>98.870248584167925</v>
      </c>
      <c r="I6" s="29">
        <v>16963.333333333332</v>
      </c>
      <c r="J6" s="29">
        <v>559.83333333333337</v>
      </c>
      <c r="L6" s="10">
        <v>1</v>
      </c>
      <c r="M6" s="26">
        <f t="shared" ref="M6:M14" si="3">N6*100/$N$5</f>
        <v>93.346047156726769</v>
      </c>
      <c r="N6" s="26">
        <v>13460.5</v>
      </c>
      <c r="O6" s="26">
        <v>279.33333333333331</v>
      </c>
      <c r="P6" s="26">
        <f t="shared" ref="P6:P14" si="4">Q6*100/$Q$5</f>
        <v>96.11346018322763</v>
      </c>
      <c r="Q6" s="26">
        <v>13638.5</v>
      </c>
      <c r="R6" s="26">
        <v>524</v>
      </c>
      <c r="S6" s="26">
        <f t="shared" ref="S6:S14" si="5">T6*100/$T$5</f>
        <v>96.997894520618303</v>
      </c>
      <c r="T6" s="26">
        <v>15740.333333333334</v>
      </c>
      <c r="U6" s="26">
        <v>471.16666666666669</v>
      </c>
    </row>
    <row r="7" spans="1:21" x14ac:dyDescent="0.25">
      <c r="A7" s="10">
        <v>80</v>
      </c>
      <c r="B7" s="29">
        <f t="shared" si="0"/>
        <v>97.276152458613964</v>
      </c>
      <c r="C7" s="29">
        <v>15189.833333333334</v>
      </c>
      <c r="D7" s="29">
        <v>486</v>
      </c>
      <c r="E7" s="29">
        <f t="shared" si="1"/>
        <v>100.80955492630508</v>
      </c>
      <c r="F7" s="29">
        <v>13884.5</v>
      </c>
      <c r="G7" s="29">
        <v>760.83333333333337</v>
      </c>
      <c r="H7" s="29">
        <f t="shared" si="2"/>
        <v>95.366367795770458</v>
      </c>
      <c r="I7" s="29">
        <v>16362.166666666666</v>
      </c>
      <c r="J7" s="29">
        <v>538</v>
      </c>
      <c r="L7" s="10">
        <v>2</v>
      </c>
      <c r="M7" s="26">
        <f t="shared" si="3"/>
        <v>85.617198335644943</v>
      </c>
      <c r="N7" s="26">
        <v>12346</v>
      </c>
      <c r="O7" s="26">
        <v>262.33333333333331</v>
      </c>
      <c r="P7" s="26">
        <f t="shared" si="4"/>
        <v>81.539816772374905</v>
      </c>
      <c r="Q7" s="26">
        <v>11570.5</v>
      </c>
      <c r="R7" s="26">
        <v>428.33333333333331</v>
      </c>
      <c r="S7" s="26">
        <f t="shared" si="5"/>
        <v>83.440661428644802</v>
      </c>
      <c r="T7" s="26">
        <v>13540.333333333334</v>
      </c>
      <c r="U7" s="26">
        <v>368.33333333333331</v>
      </c>
    </row>
    <row r="8" spans="1:21" x14ac:dyDescent="0.25">
      <c r="A8" s="10">
        <v>160</v>
      </c>
      <c r="B8" s="29">
        <f t="shared" si="0"/>
        <v>87.534555079997006</v>
      </c>
      <c r="C8" s="29">
        <v>13668.666666666666</v>
      </c>
      <c r="D8" s="29">
        <v>485.16666666666669</v>
      </c>
      <c r="E8" s="29">
        <f t="shared" si="1"/>
        <v>88.25237784070282</v>
      </c>
      <c r="F8" s="29">
        <v>12155</v>
      </c>
      <c r="G8" s="29">
        <v>564</v>
      </c>
      <c r="H8" s="29">
        <f t="shared" si="2"/>
        <v>83.578290898846916</v>
      </c>
      <c r="I8" s="29">
        <v>14339.666666666666</v>
      </c>
      <c r="J8" s="29">
        <v>425.66666666666669</v>
      </c>
      <c r="L8" s="10">
        <v>4</v>
      </c>
      <c r="M8" s="26">
        <f t="shared" si="3"/>
        <v>85.670365233472012</v>
      </c>
      <c r="N8" s="26">
        <v>12353.666666666666</v>
      </c>
      <c r="O8" s="26">
        <v>253.83333333333334</v>
      </c>
      <c r="P8" s="26">
        <f t="shared" si="4"/>
        <v>73.992248062015506</v>
      </c>
      <c r="Q8" s="26">
        <v>10499.5</v>
      </c>
      <c r="R8" s="26">
        <v>353.66666666666669</v>
      </c>
      <c r="S8" s="26">
        <f t="shared" si="5"/>
        <v>74.933497663431424</v>
      </c>
      <c r="T8" s="26">
        <v>12159.833333333334</v>
      </c>
      <c r="U8" s="26">
        <v>341.16666666666669</v>
      </c>
    </row>
    <row r="9" spans="1:21" x14ac:dyDescent="0.25">
      <c r="A9" s="10">
        <v>320</v>
      </c>
      <c r="B9" s="29">
        <f t="shared" si="0"/>
        <v>89.905113618170375</v>
      </c>
      <c r="C9" s="29">
        <v>14038.833333333334</v>
      </c>
      <c r="D9" s="29">
        <v>424.16666666666669</v>
      </c>
      <c r="E9" s="29">
        <f t="shared" si="1"/>
        <v>74.712601950676444</v>
      </c>
      <c r="F9" s="29">
        <v>10290.166666666666</v>
      </c>
      <c r="G9" s="29">
        <v>467.5</v>
      </c>
      <c r="H9" s="29">
        <f t="shared" si="2"/>
        <v>50.156882935216572</v>
      </c>
      <c r="I9" s="29">
        <v>8605.5</v>
      </c>
      <c r="J9" s="29">
        <v>236</v>
      </c>
      <c r="L9" s="10">
        <v>6</v>
      </c>
      <c r="M9" s="26">
        <f t="shared" si="3"/>
        <v>83.809523809523824</v>
      </c>
      <c r="N9" s="26">
        <v>12085.333333333334</v>
      </c>
      <c r="O9" s="26">
        <v>235.16666666666666</v>
      </c>
      <c r="P9" s="26">
        <f t="shared" si="4"/>
        <v>65.436927413671597</v>
      </c>
      <c r="Q9" s="26">
        <v>9285.5</v>
      </c>
      <c r="R9" s="26">
        <v>298</v>
      </c>
      <c r="S9" s="26">
        <f t="shared" si="5"/>
        <v>58.925691983772403</v>
      </c>
      <c r="T9" s="26">
        <v>9562.1666666666661</v>
      </c>
      <c r="U9" s="26">
        <v>280.5</v>
      </c>
    </row>
    <row r="10" spans="1:21" x14ac:dyDescent="0.25">
      <c r="A10" s="10">
        <v>480</v>
      </c>
      <c r="B10" s="29">
        <f t="shared" si="0"/>
        <v>79.018262159652494</v>
      </c>
      <c r="C10" s="29">
        <v>12338.833333333334</v>
      </c>
      <c r="D10" s="29">
        <v>359.33333333333331</v>
      </c>
      <c r="E10" s="29">
        <f t="shared" si="1"/>
        <v>56.50548173963552</v>
      </c>
      <c r="F10" s="29">
        <v>7782.5</v>
      </c>
      <c r="G10" s="29">
        <v>338.66666666666669</v>
      </c>
      <c r="H10" s="29">
        <f t="shared" si="2"/>
        <v>40.579738301778647</v>
      </c>
      <c r="I10" s="29">
        <v>6962.333333333333</v>
      </c>
      <c r="J10" s="29">
        <v>206.5</v>
      </c>
      <c r="L10" s="10">
        <v>8</v>
      </c>
      <c r="M10" s="26">
        <f t="shared" si="3"/>
        <v>48.302126675913087</v>
      </c>
      <c r="N10" s="26">
        <v>6965.166666666667</v>
      </c>
      <c r="O10" s="26">
        <v>106.66666666666667</v>
      </c>
      <c r="P10" s="26">
        <f t="shared" si="4"/>
        <v>28.690392295043456</v>
      </c>
      <c r="Q10" s="26">
        <v>4071.1666666666665</v>
      </c>
      <c r="R10" s="26">
        <v>144.66666666666666</v>
      </c>
      <c r="S10" s="26">
        <f t="shared" si="5"/>
        <v>21.001386535202588</v>
      </c>
      <c r="T10" s="26">
        <v>3408</v>
      </c>
      <c r="U10" s="26">
        <v>116.5</v>
      </c>
    </row>
    <row r="11" spans="1:21" x14ac:dyDescent="0.25">
      <c r="A11" s="10">
        <v>640</v>
      </c>
      <c r="B11" s="29">
        <f t="shared" si="0"/>
        <v>54.77367089688444</v>
      </c>
      <c r="C11" s="29">
        <v>8553</v>
      </c>
      <c r="D11" s="29">
        <v>250.5</v>
      </c>
      <c r="E11" s="29">
        <f t="shared" si="1"/>
        <v>38.542801132650837</v>
      </c>
      <c r="F11" s="29">
        <v>5308.5</v>
      </c>
      <c r="G11" s="29">
        <v>216.83333333333334</v>
      </c>
      <c r="H11" s="29">
        <f t="shared" si="2"/>
        <v>27.190775477691538</v>
      </c>
      <c r="I11" s="29">
        <v>4665.166666666667</v>
      </c>
      <c r="J11" s="29">
        <v>132.66666666666666</v>
      </c>
      <c r="L11" s="10">
        <v>16</v>
      </c>
      <c r="M11" s="26">
        <f t="shared" si="3"/>
        <v>20.617198335644936</v>
      </c>
      <c r="N11" s="26">
        <v>2973</v>
      </c>
      <c r="O11" s="26">
        <v>46.5</v>
      </c>
      <c r="P11" s="26">
        <f t="shared" si="4"/>
        <v>13.301620859760394</v>
      </c>
      <c r="Q11" s="26">
        <v>1887.5</v>
      </c>
      <c r="R11" s="26">
        <v>58.5</v>
      </c>
      <c r="S11" s="26">
        <f t="shared" si="5"/>
        <v>11.196014995121448</v>
      </c>
      <c r="T11" s="26">
        <v>1816.8333333333333</v>
      </c>
      <c r="U11" s="26">
        <v>64.5</v>
      </c>
    </row>
    <row r="12" spans="1:21" x14ac:dyDescent="0.25">
      <c r="A12" s="10">
        <v>1280</v>
      </c>
      <c r="B12" s="29">
        <f t="shared" si="0"/>
        <v>16.711316988824969</v>
      </c>
      <c r="C12" s="29">
        <v>2609.5</v>
      </c>
      <c r="D12" s="29">
        <v>77.833333333333329</v>
      </c>
      <c r="E12" s="29">
        <f t="shared" si="1"/>
        <v>15.845010769863745</v>
      </c>
      <c r="F12" s="29">
        <v>2182.3333333333335</v>
      </c>
      <c r="G12" s="29">
        <v>85</v>
      </c>
      <c r="H12" s="29">
        <f t="shared" si="2"/>
        <v>15.197730783054698</v>
      </c>
      <c r="I12" s="29">
        <v>2607.5</v>
      </c>
      <c r="J12" s="29">
        <v>63.5</v>
      </c>
      <c r="L12" s="10">
        <v>32</v>
      </c>
      <c r="M12" s="26">
        <f t="shared" si="3"/>
        <v>13.955154877484974</v>
      </c>
      <c r="N12" s="26">
        <v>2012.3333333333333</v>
      </c>
      <c r="O12" s="26">
        <v>35</v>
      </c>
      <c r="P12" s="26">
        <f t="shared" si="4"/>
        <v>27.144702842377264</v>
      </c>
      <c r="Q12" s="26">
        <v>3851.8333333333335</v>
      </c>
      <c r="R12" s="26">
        <v>171.33333333333334</v>
      </c>
      <c r="S12" s="26">
        <f t="shared" si="5"/>
        <v>11.162121912391516</v>
      </c>
      <c r="T12" s="26">
        <v>1811.3333333333333</v>
      </c>
      <c r="U12" s="26">
        <v>60.666666666666664</v>
      </c>
    </row>
    <row r="13" spans="1:21" x14ac:dyDescent="0.25">
      <c r="A13" s="10">
        <v>2560</v>
      </c>
      <c r="B13" s="29">
        <f t="shared" si="0"/>
        <v>16.594977105591788</v>
      </c>
      <c r="C13" s="29">
        <v>2591.3333333333335</v>
      </c>
      <c r="D13" s="29">
        <v>67.833333333333329</v>
      </c>
      <c r="E13" s="29">
        <f t="shared" si="1"/>
        <v>16.892954814976161</v>
      </c>
      <c r="F13" s="29">
        <v>2326.6666666666665</v>
      </c>
      <c r="G13" s="29">
        <v>88.5</v>
      </c>
      <c r="H13" s="29">
        <f t="shared" si="2"/>
        <v>16.17691343753339</v>
      </c>
      <c r="I13" s="29">
        <v>2775.5</v>
      </c>
      <c r="J13" s="29">
        <v>71.666666666666671</v>
      </c>
      <c r="L13" s="10">
        <v>64</v>
      </c>
      <c r="M13" s="26">
        <f t="shared" si="3"/>
        <v>14.000231160425335</v>
      </c>
      <c r="N13" s="26">
        <v>2018.8333333333333</v>
      </c>
      <c r="O13" s="26">
        <v>34.166666666666664</v>
      </c>
      <c r="P13" s="26">
        <f t="shared" si="4"/>
        <v>12.904627672069534</v>
      </c>
      <c r="Q13" s="26">
        <v>1831.1666666666667</v>
      </c>
      <c r="R13" s="26">
        <v>63.666666666666664</v>
      </c>
      <c r="S13" s="26">
        <f t="shared" si="5"/>
        <v>10.922816207055924</v>
      </c>
      <c r="T13" s="26">
        <v>1772.5</v>
      </c>
      <c r="U13" s="26">
        <v>61.666666666666664</v>
      </c>
    </row>
    <row r="14" spans="1:21" x14ac:dyDescent="0.25">
      <c r="A14" s="10">
        <v>5120</v>
      </c>
      <c r="B14" s="29">
        <f t="shared" si="0"/>
        <v>24.78679915893736</v>
      </c>
      <c r="C14" s="29">
        <v>3870.5</v>
      </c>
      <c r="D14" s="29">
        <v>64.5</v>
      </c>
      <c r="E14" s="29">
        <f t="shared" si="1"/>
        <v>20.710811007042764</v>
      </c>
      <c r="F14" s="29">
        <v>2852.5</v>
      </c>
      <c r="G14" s="29">
        <v>100</v>
      </c>
      <c r="H14" s="29">
        <f t="shared" si="2"/>
        <v>19.700222453202255</v>
      </c>
      <c r="I14" s="29">
        <v>3380</v>
      </c>
      <c r="J14" s="29">
        <v>70.5</v>
      </c>
      <c r="L14" s="10">
        <v>128</v>
      </c>
      <c r="M14" s="26">
        <f t="shared" si="3"/>
        <v>13.938973647711512</v>
      </c>
      <c r="N14" s="26">
        <v>2010</v>
      </c>
      <c r="O14" s="26">
        <v>31.333333333333332</v>
      </c>
      <c r="P14" s="26">
        <f t="shared" si="4"/>
        <v>12.929292929292931</v>
      </c>
      <c r="Q14" s="26">
        <v>1834.6666666666667</v>
      </c>
      <c r="R14" s="26">
        <v>53.166666666666664</v>
      </c>
      <c r="S14" s="26">
        <f t="shared" si="5"/>
        <v>11.17136548040877</v>
      </c>
      <c r="T14" s="26">
        <v>1812.8333333333333</v>
      </c>
      <c r="U14" s="26">
        <v>47.166666666666664</v>
      </c>
    </row>
    <row r="15" spans="1:21" x14ac:dyDescent="0.25">
      <c r="A15" s="24" t="s">
        <v>15</v>
      </c>
      <c r="L15" s="24" t="s">
        <v>15</v>
      </c>
    </row>
    <row r="16" spans="1:21" x14ac:dyDescent="0.25">
      <c r="A16" s="10">
        <v>0</v>
      </c>
      <c r="B16" s="29">
        <f t="shared" ref="B16:B25" si="6">C16*100/$C$16</f>
        <v>100</v>
      </c>
      <c r="C16" s="29">
        <v>18024.333333333332</v>
      </c>
      <c r="D16" s="29">
        <v>603.33333333333337</v>
      </c>
      <c r="E16" s="29">
        <f t="shared" ref="E16:E25" si="7">F16*100/$F$16</f>
        <v>100</v>
      </c>
      <c r="F16" s="29">
        <v>17275.5</v>
      </c>
      <c r="G16" s="29">
        <v>783.16666666666663</v>
      </c>
      <c r="H16" s="29">
        <f t="shared" ref="H16:H25" si="8">I16*100/$I$16</f>
        <v>100</v>
      </c>
      <c r="I16" s="29">
        <v>21000.2</v>
      </c>
      <c r="J16" s="29">
        <v>907</v>
      </c>
      <c r="L16" s="10">
        <v>0</v>
      </c>
      <c r="M16" s="26">
        <f>N16*100/$N$16</f>
        <v>100</v>
      </c>
      <c r="N16" s="26">
        <v>16306.666666666666</v>
      </c>
      <c r="O16" s="26">
        <v>709.66666666666663</v>
      </c>
      <c r="P16" s="26">
        <f>Q16*100/$Q$16</f>
        <v>100</v>
      </c>
      <c r="Q16" s="26">
        <v>14867.5</v>
      </c>
      <c r="R16" s="26">
        <v>781.33333333333337</v>
      </c>
      <c r="S16" s="26">
        <f>T16*100/$T$16</f>
        <v>100</v>
      </c>
      <c r="T16" s="26">
        <v>18460.599999999999</v>
      </c>
      <c r="U16" s="26">
        <v>1126.4000000000001</v>
      </c>
    </row>
    <row r="17" spans="1:21" x14ac:dyDescent="0.25">
      <c r="A17" s="10">
        <v>40</v>
      </c>
      <c r="B17" s="29">
        <f t="shared" si="6"/>
        <v>102.2506611432693</v>
      </c>
      <c r="C17" s="29">
        <v>18430</v>
      </c>
      <c r="D17" s="29">
        <v>646</v>
      </c>
      <c r="E17" s="29">
        <f t="shared" si="7"/>
        <v>98.224846362382181</v>
      </c>
      <c r="F17" s="29">
        <v>16968.833333333332</v>
      </c>
      <c r="G17" s="29">
        <v>791</v>
      </c>
      <c r="H17" s="29">
        <f t="shared" si="8"/>
        <v>98.215255092808647</v>
      </c>
      <c r="I17" s="29">
        <v>20625.400000000001</v>
      </c>
      <c r="J17" s="29">
        <v>899.8</v>
      </c>
      <c r="L17" s="10">
        <v>1</v>
      </c>
      <c r="M17" s="26">
        <f t="shared" ref="M17:M25" si="9">N17*100/$N$16</f>
        <v>101.54742436631236</v>
      </c>
      <c r="N17" s="26">
        <v>16559</v>
      </c>
      <c r="O17" s="26">
        <v>666.66666666666663</v>
      </c>
      <c r="P17" s="26">
        <f t="shared" ref="P17:P25" si="10">Q17*100/$Q$16</f>
        <v>103.95717728826861</v>
      </c>
      <c r="Q17" s="26">
        <v>15455.833333333334</v>
      </c>
      <c r="R17" s="26">
        <v>759.33333333333337</v>
      </c>
      <c r="S17" s="26">
        <f t="shared" ref="S17:S25" si="11">T17*100/$T$16</f>
        <v>106.65958852908356</v>
      </c>
      <c r="T17" s="26">
        <v>19690</v>
      </c>
      <c r="U17" s="26">
        <v>1053.5999999999999</v>
      </c>
    </row>
    <row r="18" spans="1:21" x14ac:dyDescent="0.25">
      <c r="A18" s="10">
        <v>80</v>
      </c>
      <c r="B18" s="29">
        <f t="shared" si="6"/>
        <v>101.46283727553494</v>
      </c>
      <c r="C18" s="29">
        <v>18288</v>
      </c>
      <c r="D18" s="29">
        <v>634.83333333333337</v>
      </c>
      <c r="E18" s="29">
        <f t="shared" si="7"/>
        <v>98.910788882135577</v>
      </c>
      <c r="F18" s="29">
        <v>17087.333333333332</v>
      </c>
      <c r="G18" s="29">
        <v>792.5</v>
      </c>
      <c r="H18" s="29">
        <f t="shared" si="8"/>
        <v>96.76669746002419</v>
      </c>
      <c r="I18" s="29">
        <v>20321.2</v>
      </c>
      <c r="J18" s="29">
        <v>866.4</v>
      </c>
      <c r="L18" s="10">
        <v>2</v>
      </c>
      <c r="M18" s="26">
        <f t="shared" si="9"/>
        <v>101.00878986099755</v>
      </c>
      <c r="N18" s="26">
        <v>16471.166666666668</v>
      </c>
      <c r="O18" s="26">
        <v>649.66666666666663</v>
      </c>
      <c r="P18" s="26">
        <f t="shared" si="10"/>
        <v>102.33507090409729</v>
      </c>
      <c r="Q18" s="26">
        <v>15214.666666666666</v>
      </c>
      <c r="R18" s="26">
        <v>755.5</v>
      </c>
      <c r="S18" s="26">
        <f t="shared" si="11"/>
        <v>103.41484025437961</v>
      </c>
      <c r="T18" s="26">
        <v>19091</v>
      </c>
      <c r="U18" s="26">
        <v>1030.8</v>
      </c>
    </row>
    <row r="19" spans="1:21" x14ac:dyDescent="0.25">
      <c r="A19" s="10">
        <v>160</v>
      </c>
      <c r="B19" s="29">
        <f t="shared" si="6"/>
        <v>102.58261979176299</v>
      </c>
      <c r="C19" s="29">
        <v>18489.833333333332</v>
      </c>
      <c r="D19" s="29">
        <v>649.33333333333337</v>
      </c>
      <c r="E19" s="29">
        <f t="shared" si="7"/>
        <v>98.824925472489937</v>
      </c>
      <c r="F19" s="29">
        <v>17072.5</v>
      </c>
      <c r="G19" s="29">
        <v>723.66666666666663</v>
      </c>
      <c r="H19" s="29">
        <f t="shared" si="8"/>
        <v>93.361967981257322</v>
      </c>
      <c r="I19" s="29">
        <v>19606.2</v>
      </c>
      <c r="J19" s="29">
        <v>740.8</v>
      </c>
      <c r="L19" s="10">
        <v>4</v>
      </c>
      <c r="M19" s="26">
        <f t="shared" si="9"/>
        <v>98.625306623058052</v>
      </c>
      <c r="N19" s="26">
        <v>16082.5</v>
      </c>
      <c r="O19" s="26">
        <v>602.66666666666663</v>
      </c>
      <c r="P19" s="26">
        <f t="shared" si="10"/>
        <v>97.46202567120676</v>
      </c>
      <c r="Q19" s="26">
        <v>14490.166666666666</v>
      </c>
      <c r="R19" s="26">
        <v>706.83333333333337</v>
      </c>
      <c r="S19" s="26">
        <f t="shared" si="11"/>
        <v>95.675113484935494</v>
      </c>
      <c r="T19" s="26">
        <v>17662.2</v>
      </c>
      <c r="U19" s="26">
        <v>840</v>
      </c>
    </row>
    <row r="20" spans="1:21" x14ac:dyDescent="0.25">
      <c r="A20" s="10">
        <v>320</v>
      </c>
      <c r="B20" s="29">
        <f t="shared" si="6"/>
        <v>98.651822536201067</v>
      </c>
      <c r="C20" s="29">
        <v>17781.333333333332</v>
      </c>
      <c r="D20" s="29">
        <v>555</v>
      </c>
      <c r="E20" s="29">
        <f t="shared" si="7"/>
        <v>85.057837206834336</v>
      </c>
      <c r="F20" s="29">
        <v>14694.166666666666</v>
      </c>
      <c r="G20" s="29">
        <v>600.16666666666663</v>
      </c>
      <c r="H20" s="29">
        <f t="shared" si="8"/>
        <v>64.047961447986211</v>
      </c>
      <c r="I20" s="29">
        <v>13450.2</v>
      </c>
      <c r="J20" s="29">
        <v>560.20000000000005</v>
      </c>
      <c r="L20" s="10">
        <v>6</v>
      </c>
      <c r="M20" s="26">
        <f t="shared" si="9"/>
        <v>99.530866721177432</v>
      </c>
      <c r="N20" s="26">
        <v>16230.166666666666</v>
      </c>
      <c r="O20" s="26">
        <v>630.33333333333337</v>
      </c>
      <c r="P20" s="26">
        <f t="shared" si="10"/>
        <v>96.230031948881788</v>
      </c>
      <c r="Q20" s="26">
        <v>14307</v>
      </c>
      <c r="R20" s="26">
        <v>614.16666666666663</v>
      </c>
      <c r="S20" s="26">
        <f t="shared" si="11"/>
        <v>91.784665720507462</v>
      </c>
      <c r="T20" s="26">
        <v>16944</v>
      </c>
      <c r="U20" s="26">
        <v>795.8</v>
      </c>
    </row>
    <row r="21" spans="1:21" x14ac:dyDescent="0.25">
      <c r="A21" s="10">
        <v>480</v>
      </c>
      <c r="B21" s="29">
        <f t="shared" si="6"/>
        <v>94.05525863184954</v>
      </c>
      <c r="C21" s="29">
        <v>16952.833333333332</v>
      </c>
      <c r="D21" s="29">
        <v>527.16666666666663</v>
      </c>
      <c r="E21" s="29">
        <f t="shared" si="7"/>
        <v>68.836406085689759</v>
      </c>
      <c r="F21" s="29">
        <v>11891.833333333334</v>
      </c>
      <c r="G21" s="29">
        <v>423.33333333333331</v>
      </c>
      <c r="H21" s="29">
        <f t="shared" si="8"/>
        <v>48.011923695964796</v>
      </c>
      <c r="I21" s="29">
        <v>10082.6</v>
      </c>
      <c r="J21" s="29">
        <v>359.4</v>
      </c>
      <c r="L21" s="10">
        <v>8</v>
      </c>
      <c r="M21" s="26">
        <f t="shared" si="9"/>
        <v>78.889002452984457</v>
      </c>
      <c r="N21" s="26">
        <v>12864.166666666666</v>
      </c>
      <c r="O21" s="26">
        <v>462.33333333333331</v>
      </c>
      <c r="P21" s="26">
        <f t="shared" si="10"/>
        <v>53.834426321394538</v>
      </c>
      <c r="Q21" s="26">
        <v>8003.833333333333</v>
      </c>
      <c r="R21" s="26">
        <v>341.5</v>
      </c>
      <c r="S21" s="26">
        <f t="shared" si="11"/>
        <v>45.990921205161271</v>
      </c>
      <c r="T21" s="26">
        <v>8490.2000000000007</v>
      </c>
      <c r="U21" s="26">
        <v>367</v>
      </c>
    </row>
    <row r="22" spans="1:21" x14ac:dyDescent="0.25">
      <c r="A22" s="10">
        <v>640</v>
      </c>
      <c r="B22" s="29">
        <f t="shared" si="6"/>
        <v>54.620605477780039</v>
      </c>
      <c r="C22" s="29">
        <v>9845</v>
      </c>
      <c r="D22" s="29">
        <v>296</v>
      </c>
      <c r="E22" s="29">
        <f t="shared" si="7"/>
        <v>31.092201865840831</v>
      </c>
      <c r="F22" s="29">
        <v>5371.333333333333</v>
      </c>
      <c r="G22" s="29">
        <v>179.66666666666666</v>
      </c>
      <c r="H22" s="29">
        <f t="shared" si="8"/>
        <v>23.76453557585166</v>
      </c>
      <c r="I22" s="29">
        <v>4990.6000000000004</v>
      </c>
      <c r="J22" s="29">
        <v>170.6</v>
      </c>
      <c r="L22" s="10">
        <v>16</v>
      </c>
      <c r="M22" s="26">
        <f t="shared" si="9"/>
        <v>23.17048242027801</v>
      </c>
      <c r="N22" s="26">
        <v>3778.3333333333335</v>
      </c>
      <c r="O22" s="26">
        <v>130.66666666666666</v>
      </c>
      <c r="P22" s="26">
        <f t="shared" si="10"/>
        <v>13.741382209517404</v>
      </c>
      <c r="Q22" s="26">
        <v>2043</v>
      </c>
      <c r="R22" s="26">
        <v>79.666666666666671</v>
      </c>
      <c r="S22" s="26">
        <f t="shared" si="11"/>
        <v>12.071113614942094</v>
      </c>
      <c r="T22" s="26">
        <v>2228.4</v>
      </c>
      <c r="U22" s="26">
        <v>91.6</v>
      </c>
    </row>
    <row r="23" spans="1:21" x14ac:dyDescent="0.25">
      <c r="A23" s="10">
        <v>1280</v>
      </c>
      <c r="B23" s="29">
        <f t="shared" si="6"/>
        <v>18.342795850054554</v>
      </c>
      <c r="C23" s="29">
        <v>3306.1666666666665</v>
      </c>
      <c r="D23" s="29">
        <v>94.833333333333329</v>
      </c>
      <c r="E23" s="29">
        <f t="shared" si="7"/>
        <v>14.48390302258497</v>
      </c>
      <c r="F23" s="29">
        <v>2502.1666666666665</v>
      </c>
      <c r="G23" s="29">
        <v>75.5</v>
      </c>
      <c r="H23" s="29">
        <f t="shared" si="8"/>
        <v>14.386529652098551</v>
      </c>
      <c r="I23" s="29">
        <v>3021.2</v>
      </c>
      <c r="J23" s="29">
        <v>83.8</v>
      </c>
      <c r="L23" s="10">
        <v>32</v>
      </c>
      <c r="M23" s="26">
        <f t="shared" si="9"/>
        <v>15.124693376941947</v>
      </c>
      <c r="N23" s="26">
        <v>2466.3333333333335</v>
      </c>
      <c r="O23" s="26">
        <v>86</v>
      </c>
      <c r="P23" s="26">
        <f t="shared" si="10"/>
        <v>11.636119051622666</v>
      </c>
      <c r="Q23" s="26">
        <v>1730</v>
      </c>
      <c r="R23" s="26">
        <v>67.833333333333329</v>
      </c>
      <c r="S23" s="26">
        <f t="shared" si="11"/>
        <v>10.830633890556104</v>
      </c>
      <c r="T23" s="26">
        <v>1999.4</v>
      </c>
      <c r="U23" s="26">
        <v>77.2</v>
      </c>
    </row>
    <row r="24" spans="1:21" x14ac:dyDescent="0.25">
      <c r="A24" s="10">
        <v>2560</v>
      </c>
      <c r="B24" s="29">
        <f t="shared" si="6"/>
        <v>18.496292049636605</v>
      </c>
      <c r="C24" s="29">
        <v>3333.8333333333335</v>
      </c>
      <c r="D24" s="29">
        <v>90.333333333333329</v>
      </c>
      <c r="E24" s="29">
        <f t="shared" si="7"/>
        <v>15.925250595737699</v>
      </c>
      <c r="F24" s="29">
        <v>2751.1666666666665</v>
      </c>
      <c r="G24" s="29">
        <v>85.333333333333329</v>
      </c>
      <c r="H24" s="29">
        <f t="shared" si="8"/>
        <v>15.939848191921982</v>
      </c>
      <c r="I24" s="29">
        <v>3347.4</v>
      </c>
      <c r="J24" s="29">
        <v>101.2</v>
      </c>
      <c r="L24" s="10">
        <v>64</v>
      </c>
      <c r="M24" s="26">
        <f t="shared" si="9"/>
        <v>11.593417825020442</v>
      </c>
      <c r="N24" s="26">
        <v>1890.5</v>
      </c>
      <c r="O24" s="26">
        <v>59.5</v>
      </c>
      <c r="P24" s="26">
        <f t="shared" si="10"/>
        <v>11.562132167479401</v>
      </c>
      <c r="Q24" s="26">
        <v>1719</v>
      </c>
      <c r="R24" s="26">
        <v>60.666666666666664</v>
      </c>
      <c r="S24" s="26">
        <f t="shared" si="11"/>
        <v>10.907554467352091</v>
      </c>
      <c r="T24" s="26">
        <v>2013.6</v>
      </c>
      <c r="U24" s="26">
        <v>79.400000000000006</v>
      </c>
    </row>
    <row r="25" spans="1:21" x14ac:dyDescent="0.25">
      <c r="A25" s="10">
        <v>5120</v>
      </c>
      <c r="B25" s="29">
        <f t="shared" si="6"/>
        <v>18.865237734174176</v>
      </c>
      <c r="C25" s="29">
        <v>3400.3333333333335</v>
      </c>
      <c r="D25" s="29">
        <v>63</v>
      </c>
      <c r="E25" s="29">
        <f t="shared" si="7"/>
        <v>15.557678021861401</v>
      </c>
      <c r="F25" s="29">
        <v>2687.6666666666665</v>
      </c>
      <c r="G25" s="29">
        <v>57.666666666666664</v>
      </c>
      <c r="H25" s="29">
        <f t="shared" si="8"/>
        <v>15.918896010514185</v>
      </c>
      <c r="I25" s="29">
        <v>3343</v>
      </c>
      <c r="J25" s="29">
        <v>62</v>
      </c>
      <c r="L25" s="10">
        <v>128</v>
      </c>
      <c r="M25" s="26">
        <f t="shared" si="9"/>
        <v>11.34811937857727</v>
      </c>
      <c r="N25" s="26">
        <v>1850.5</v>
      </c>
      <c r="O25" s="26">
        <v>55</v>
      </c>
      <c r="P25" s="26">
        <f t="shared" si="10"/>
        <v>11.334566448069056</v>
      </c>
      <c r="Q25" s="26">
        <v>1685.1666666666667</v>
      </c>
      <c r="R25" s="26">
        <v>48.333333333333336</v>
      </c>
      <c r="S25" s="26">
        <f t="shared" si="11"/>
        <v>11.011559754287511</v>
      </c>
      <c r="T25" s="26">
        <v>2032.8</v>
      </c>
      <c r="U25" s="26">
        <v>62.2</v>
      </c>
    </row>
    <row r="26" spans="1:21" x14ac:dyDescent="0.25">
      <c r="A26" s="24" t="s">
        <v>16</v>
      </c>
      <c r="L26" s="24" t="s">
        <v>16</v>
      </c>
    </row>
    <row r="27" spans="1:21" x14ac:dyDescent="0.25">
      <c r="A27" s="10">
        <v>0</v>
      </c>
      <c r="B27" s="29">
        <f t="shared" ref="B27:B36" si="12">C27*100/$C$27</f>
        <v>100</v>
      </c>
      <c r="C27" s="29">
        <v>17170.833333333332</v>
      </c>
      <c r="D27" s="29">
        <v>739.33333333333337</v>
      </c>
      <c r="E27" s="29">
        <f t="shared" ref="E27:E36" si="13">F27*100/$F$27</f>
        <v>99.999999999999986</v>
      </c>
      <c r="F27" s="29">
        <v>26371.333333333332</v>
      </c>
      <c r="G27" s="29">
        <v>844</v>
      </c>
      <c r="H27" s="29">
        <f t="shared" ref="H27:H36" si="14">I27*100/$I$27</f>
        <v>100</v>
      </c>
      <c r="I27" s="29">
        <v>19369.833333333332</v>
      </c>
      <c r="J27" s="29">
        <v>929.66666666666663</v>
      </c>
      <c r="L27" s="10">
        <v>0</v>
      </c>
      <c r="M27" s="26">
        <f>N27*100/$N$27</f>
        <v>100</v>
      </c>
      <c r="N27" s="26">
        <v>18953.666666666668</v>
      </c>
      <c r="O27" s="26">
        <v>661.5</v>
      </c>
      <c r="P27" s="26">
        <f>Q27*100/$Q$27</f>
        <v>100.00000000000001</v>
      </c>
      <c r="Q27" s="26">
        <v>26020.166666666668</v>
      </c>
      <c r="R27" s="26">
        <v>1014.5</v>
      </c>
      <c r="S27" s="26">
        <f>T27*100/$T$27</f>
        <v>100</v>
      </c>
      <c r="T27" s="26">
        <v>18141.833333333332</v>
      </c>
      <c r="U27" s="26">
        <v>967.66666666666663</v>
      </c>
    </row>
    <row r="28" spans="1:21" x14ac:dyDescent="0.25">
      <c r="A28" s="10">
        <v>40</v>
      </c>
      <c r="B28" s="29">
        <f t="shared" si="12"/>
        <v>97.057024993933524</v>
      </c>
      <c r="C28" s="29">
        <v>16665.5</v>
      </c>
      <c r="D28" s="29">
        <v>695.33333333333337</v>
      </c>
      <c r="E28" s="29">
        <f t="shared" si="13"/>
        <v>102.52610157494249</v>
      </c>
      <c r="F28" s="29">
        <v>27037.5</v>
      </c>
      <c r="G28" s="29">
        <v>790.33333333333337</v>
      </c>
      <c r="H28" s="29">
        <f t="shared" si="14"/>
        <v>99.988814221426793</v>
      </c>
      <c r="I28" s="29">
        <v>19367.666666666668</v>
      </c>
      <c r="J28" s="29">
        <v>906</v>
      </c>
      <c r="L28" s="10">
        <v>1</v>
      </c>
      <c r="M28" s="26">
        <f t="shared" ref="M28:M36" si="15">N28*100/$N$27</f>
        <v>103.40655282179348</v>
      </c>
      <c r="N28" s="26">
        <v>19599.333333333332</v>
      </c>
      <c r="O28" s="26">
        <v>622.16666666666663</v>
      </c>
      <c r="P28" s="26">
        <f t="shared" ref="P28:P36" si="16">Q28*100/$Q$27</f>
        <v>102.64474350023377</v>
      </c>
      <c r="Q28" s="26">
        <v>26708.333333333332</v>
      </c>
      <c r="R28" s="26">
        <v>947.83333333333337</v>
      </c>
      <c r="S28" s="26">
        <f t="shared" ref="S28:S36" si="17">T28*100/$T$27</f>
        <v>107.68022342468146</v>
      </c>
      <c r="T28" s="26">
        <v>19535.166666666668</v>
      </c>
      <c r="U28" s="26">
        <v>1018.6666666666666</v>
      </c>
    </row>
    <row r="29" spans="1:21" x14ac:dyDescent="0.25">
      <c r="A29" s="10">
        <v>80</v>
      </c>
      <c r="B29" s="29">
        <f t="shared" si="12"/>
        <v>97.189031788400882</v>
      </c>
      <c r="C29" s="29">
        <v>16688.166666666668</v>
      </c>
      <c r="D29" s="29">
        <v>673</v>
      </c>
      <c r="E29" s="29">
        <f t="shared" si="13"/>
        <v>102.54632555552746</v>
      </c>
      <c r="F29" s="29">
        <v>27042.833333333332</v>
      </c>
      <c r="G29" s="29">
        <v>803.66666666666663</v>
      </c>
      <c r="H29" s="29">
        <f t="shared" si="14"/>
        <v>101.34229342878531</v>
      </c>
      <c r="I29" s="29">
        <v>19629.833333333332</v>
      </c>
      <c r="J29" s="29">
        <v>973</v>
      </c>
      <c r="L29" s="10">
        <v>2</v>
      </c>
      <c r="M29" s="26">
        <f t="shared" si="15"/>
        <v>105.4184766360071</v>
      </c>
      <c r="N29" s="26">
        <v>19980.666666666668</v>
      </c>
      <c r="O29" s="26">
        <v>590.33333333333337</v>
      </c>
      <c r="P29" s="26">
        <f t="shared" si="16"/>
        <v>102.52240249550027</v>
      </c>
      <c r="Q29" s="26">
        <v>26676.5</v>
      </c>
      <c r="R29" s="26">
        <v>936.33333333333337</v>
      </c>
      <c r="S29" s="26">
        <f t="shared" si="17"/>
        <v>109.46063885494851</v>
      </c>
      <c r="T29" s="26">
        <v>19858.166666666668</v>
      </c>
      <c r="U29" s="26">
        <v>1099</v>
      </c>
    </row>
    <row r="30" spans="1:21" x14ac:dyDescent="0.25">
      <c r="A30" s="10">
        <v>160</v>
      </c>
      <c r="B30" s="29">
        <f t="shared" si="12"/>
        <v>98.352826983741821</v>
      </c>
      <c r="C30" s="29">
        <v>16888</v>
      </c>
      <c r="D30" s="29">
        <v>681</v>
      </c>
      <c r="E30" s="29">
        <f t="shared" si="13"/>
        <v>102.21262987587531</v>
      </c>
      <c r="F30" s="29">
        <v>26954.833333333332</v>
      </c>
      <c r="G30" s="29">
        <v>770.66666666666663</v>
      </c>
      <c r="H30" s="29">
        <f t="shared" si="14"/>
        <v>103.16901711424123</v>
      </c>
      <c r="I30" s="29">
        <v>19983.666666666668</v>
      </c>
      <c r="J30" s="29">
        <v>791.83333333333337</v>
      </c>
      <c r="L30" s="10">
        <v>4</v>
      </c>
      <c r="M30" s="26">
        <f t="shared" si="15"/>
        <v>107.17539262411846</v>
      </c>
      <c r="N30" s="26">
        <v>20313.666666666668</v>
      </c>
      <c r="O30" s="26">
        <v>608.83333333333337</v>
      </c>
      <c r="P30" s="26">
        <f t="shared" si="16"/>
        <v>100.98833597017696</v>
      </c>
      <c r="Q30" s="26">
        <v>26277.333333333332</v>
      </c>
      <c r="R30" s="26">
        <v>870.5</v>
      </c>
      <c r="S30" s="26">
        <f t="shared" si="17"/>
        <v>107.8602860791357</v>
      </c>
      <c r="T30" s="26">
        <v>19567.833333333332</v>
      </c>
      <c r="U30" s="26">
        <v>959.33333333333337</v>
      </c>
    </row>
    <row r="31" spans="1:21" x14ac:dyDescent="0.25">
      <c r="A31" s="10">
        <v>320</v>
      </c>
      <c r="B31" s="29">
        <f t="shared" si="12"/>
        <v>94.033487017714165</v>
      </c>
      <c r="C31" s="29">
        <v>16146.333333333334</v>
      </c>
      <c r="D31" s="29">
        <v>591.66666666666663</v>
      </c>
      <c r="E31" s="29">
        <f t="shared" si="13"/>
        <v>88.666354880299323</v>
      </c>
      <c r="F31" s="29">
        <v>23382.5</v>
      </c>
      <c r="G31" s="29">
        <v>548.5</v>
      </c>
      <c r="H31" s="29">
        <f t="shared" si="14"/>
        <v>48.595324344556403</v>
      </c>
      <c r="I31" s="29">
        <v>9412.8333333333339</v>
      </c>
      <c r="J31" s="29">
        <v>395.83333333333331</v>
      </c>
      <c r="L31" s="10">
        <v>6</v>
      </c>
      <c r="M31" s="26">
        <f t="shared" si="15"/>
        <v>110.5854627952375</v>
      </c>
      <c r="N31" s="26">
        <v>20960</v>
      </c>
      <c r="O31" s="26">
        <v>504.33333333333331</v>
      </c>
      <c r="P31" s="26">
        <f t="shared" si="16"/>
        <v>99.342817430070269</v>
      </c>
      <c r="Q31" s="26">
        <v>25849.166666666668</v>
      </c>
      <c r="R31" s="26">
        <v>858.33333333333337</v>
      </c>
      <c r="S31" s="26">
        <f t="shared" si="17"/>
        <v>104.29486178353898</v>
      </c>
      <c r="T31" s="26">
        <v>18921</v>
      </c>
      <c r="U31" s="26">
        <v>901.83333333333337</v>
      </c>
    </row>
    <row r="32" spans="1:21" x14ac:dyDescent="0.25">
      <c r="A32" s="10">
        <v>480</v>
      </c>
      <c r="B32" s="29">
        <f t="shared" si="12"/>
        <v>81.183207959233215</v>
      </c>
      <c r="C32" s="29">
        <v>13939.833333333334</v>
      </c>
      <c r="D32" s="29">
        <v>469.5</v>
      </c>
      <c r="E32" s="29">
        <f t="shared" si="13"/>
        <v>79.718507470232822</v>
      </c>
      <c r="F32" s="29">
        <v>21022.833333333332</v>
      </c>
      <c r="G32" s="29">
        <v>496.16666666666669</v>
      </c>
      <c r="H32" s="29">
        <f t="shared" si="14"/>
        <v>39.129574338103062</v>
      </c>
      <c r="I32" s="29">
        <v>7579.333333333333</v>
      </c>
      <c r="J32" s="29">
        <v>289.5</v>
      </c>
      <c r="L32" s="10">
        <v>8</v>
      </c>
      <c r="M32" s="26">
        <f t="shared" si="15"/>
        <v>112.07154288528166</v>
      </c>
      <c r="N32" s="26">
        <v>21241.666666666668</v>
      </c>
      <c r="O32" s="26">
        <v>540</v>
      </c>
      <c r="P32" s="26">
        <f t="shared" si="16"/>
        <v>94.241005374036817</v>
      </c>
      <c r="Q32" s="26">
        <v>24521.666666666668</v>
      </c>
      <c r="R32" s="26">
        <v>740.16666666666663</v>
      </c>
      <c r="S32" s="26">
        <f t="shared" si="17"/>
        <v>76.383312969104566</v>
      </c>
      <c r="T32" s="26">
        <v>13857.333333333334</v>
      </c>
      <c r="U32" s="26">
        <v>705.16666666666663</v>
      </c>
    </row>
    <row r="33" spans="1:21" x14ac:dyDescent="0.25">
      <c r="A33" s="10">
        <v>640</v>
      </c>
      <c r="B33" s="29">
        <f t="shared" si="12"/>
        <v>59.071099247755406</v>
      </c>
      <c r="C33" s="29">
        <v>10143</v>
      </c>
      <c r="D33" s="29">
        <v>316.5</v>
      </c>
      <c r="E33" s="29">
        <f t="shared" si="13"/>
        <v>55.569178653588502</v>
      </c>
      <c r="F33" s="29">
        <v>14654.333333333334</v>
      </c>
      <c r="G33" s="29">
        <v>414.66666666666669</v>
      </c>
      <c r="H33" s="29">
        <f t="shared" si="14"/>
        <v>26.750359235581104</v>
      </c>
      <c r="I33" s="29">
        <v>5181.5</v>
      </c>
      <c r="J33" s="29">
        <v>171.83333333333334</v>
      </c>
      <c r="L33" s="10">
        <v>16</v>
      </c>
      <c r="M33" s="26">
        <f t="shared" si="15"/>
        <v>51.012996605757898</v>
      </c>
      <c r="N33" s="26">
        <v>9668.8333333333339</v>
      </c>
      <c r="O33" s="26">
        <v>239.5</v>
      </c>
      <c r="P33" s="26">
        <f t="shared" si="16"/>
        <v>43.176126209798809</v>
      </c>
      <c r="Q33" s="26">
        <v>11234.5</v>
      </c>
      <c r="R33" s="26">
        <v>342.66666666666669</v>
      </c>
      <c r="S33" s="26">
        <f t="shared" si="17"/>
        <v>12.257122121064574</v>
      </c>
      <c r="T33" s="26">
        <v>2223.6666666666665</v>
      </c>
      <c r="U33" s="26">
        <v>101</v>
      </c>
    </row>
    <row r="34" spans="1:21" x14ac:dyDescent="0.25">
      <c r="A34" s="10">
        <v>1280</v>
      </c>
      <c r="B34" s="29">
        <f t="shared" si="12"/>
        <v>14.640135889347247</v>
      </c>
      <c r="C34" s="29">
        <v>2513.8333333333335</v>
      </c>
      <c r="D34" s="29">
        <v>66.833333333333329</v>
      </c>
      <c r="E34" s="29">
        <f t="shared" si="13"/>
        <v>13.363627170917916</v>
      </c>
      <c r="F34" s="29">
        <v>3524.1666666666665</v>
      </c>
      <c r="G34" s="29">
        <v>73</v>
      </c>
      <c r="H34" s="29">
        <f t="shared" si="14"/>
        <v>20.298746332355297</v>
      </c>
      <c r="I34" s="29">
        <v>3931.8333333333335</v>
      </c>
      <c r="J34" s="29">
        <v>109.16666666666667</v>
      </c>
      <c r="L34" s="10">
        <v>32</v>
      </c>
      <c r="M34" s="26">
        <f t="shared" si="15"/>
        <v>20.778741140676388</v>
      </c>
      <c r="N34" s="26">
        <v>3938.3333333333335</v>
      </c>
      <c r="O34" s="26">
        <v>92.333333333333329</v>
      </c>
      <c r="P34" s="26">
        <f t="shared" si="16"/>
        <v>9.014162092223339</v>
      </c>
      <c r="Q34" s="26">
        <v>2345.5</v>
      </c>
      <c r="R34" s="26">
        <v>55.833333333333336</v>
      </c>
      <c r="S34" s="26">
        <f t="shared" si="17"/>
        <v>11.009545158060099</v>
      </c>
      <c r="T34" s="26">
        <v>1997.3333333333333</v>
      </c>
      <c r="U34" s="26">
        <v>78.666666666666671</v>
      </c>
    </row>
    <row r="35" spans="1:21" x14ac:dyDescent="0.25">
      <c r="A35" s="10">
        <v>2560</v>
      </c>
      <c r="B35" s="29">
        <f t="shared" si="12"/>
        <v>14.975006066488717</v>
      </c>
      <c r="C35" s="29">
        <v>2571.3333333333335</v>
      </c>
      <c r="D35" s="29">
        <v>76.833333333333329</v>
      </c>
      <c r="E35" s="29">
        <f t="shared" si="13"/>
        <v>16.280936370301085</v>
      </c>
      <c r="F35" s="29">
        <v>4293.5</v>
      </c>
      <c r="G35" s="29">
        <v>105.83333333333333</v>
      </c>
      <c r="H35" s="29">
        <f t="shared" si="14"/>
        <v>24.892659547922459</v>
      </c>
      <c r="I35" s="29">
        <v>4821.666666666667</v>
      </c>
      <c r="J35" s="29">
        <v>134.16666666666666</v>
      </c>
      <c r="L35" s="10">
        <v>64</v>
      </c>
      <c r="M35" s="26">
        <f t="shared" si="15"/>
        <v>11.055028930198203</v>
      </c>
      <c r="N35" s="26">
        <v>2095.3333333333335</v>
      </c>
      <c r="O35" s="26">
        <v>44.166666666666664</v>
      </c>
      <c r="P35" s="26">
        <f t="shared" si="16"/>
        <v>7.5780964764509564</v>
      </c>
      <c r="Q35" s="26">
        <v>1971.8333333333333</v>
      </c>
      <c r="R35" s="26">
        <v>50.5</v>
      </c>
      <c r="S35" s="26">
        <f t="shared" si="17"/>
        <v>11.172152759276441</v>
      </c>
      <c r="T35" s="26">
        <v>2026.8333333333333</v>
      </c>
      <c r="U35" s="26">
        <v>89.166666666666671</v>
      </c>
    </row>
    <row r="36" spans="1:21" x14ac:dyDescent="0.25">
      <c r="A36" s="10">
        <v>5120</v>
      </c>
      <c r="B36" s="29">
        <f t="shared" si="12"/>
        <v>17.061878184906575</v>
      </c>
      <c r="C36" s="29">
        <v>2929.6666666666665</v>
      </c>
      <c r="D36" s="29">
        <v>53.833333333333336</v>
      </c>
      <c r="E36" s="29">
        <f t="shared" si="13"/>
        <v>18.929645827540007</v>
      </c>
      <c r="F36" s="29">
        <v>4992</v>
      </c>
      <c r="G36" s="29">
        <v>84.166666666666671</v>
      </c>
      <c r="H36" s="29">
        <f t="shared" si="14"/>
        <v>26.771009903716262</v>
      </c>
      <c r="I36" s="29">
        <v>5185.5</v>
      </c>
      <c r="J36" s="29">
        <v>100.5</v>
      </c>
      <c r="L36" s="10">
        <v>128</v>
      </c>
      <c r="M36" s="26">
        <f t="shared" si="15"/>
        <v>10.140518105555653</v>
      </c>
      <c r="N36" s="26">
        <v>1922</v>
      </c>
      <c r="O36" s="26">
        <v>25.333333333333332</v>
      </c>
      <c r="P36" s="26">
        <f t="shared" si="16"/>
        <v>7.7407907968819059</v>
      </c>
      <c r="Q36" s="26">
        <v>2014.1666666666667</v>
      </c>
      <c r="R36" s="26">
        <v>34.833333333333336</v>
      </c>
      <c r="S36" s="26">
        <f t="shared" si="17"/>
        <v>11.276883078703916</v>
      </c>
      <c r="T36" s="26">
        <v>2045.8333333333333</v>
      </c>
      <c r="U36" s="26">
        <v>69.333333333333329</v>
      </c>
    </row>
    <row r="37" spans="1:21" x14ac:dyDescent="0.25">
      <c r="A37" s="10"/>
      <c r="B37" s="29"/>
      <c r="C37" s="29"/>
      <c r="D37" s="29"/>
      <c r="E37" s="29"/>
      <c r="F37" s="29"/>
      <c r="G37" s="29"/>
      <c r="H37" s="29"/>
      <c r="I37" s="29"/>
      <c r="J37" s="29"/>
      <c r="L37" s="10"/>
      <c r="M37" s="26"/>
      <c r="N37" s="26"/>
      <c r="O37" s="26"/>
      <c r="P37" s="26"/>
      <c r="Q37" s="26"/>
      <c r="R37" s="26"/>
      <c r="S37" s="26"/>
      <c r="T37" s="26"/>
      <c r="U37" s="26"/>
    </row>
    <row r="38" spans="1:21" x14ac:dyDescent="0.25">
      <c r="A38" s="96" t="s">
        <v>17</v>
      </c>
      <c r="B38" s="96"/>
      <c r="C38" s="96"/>
      <c r="D38" s="96" t="s">
        <v>18</v>
      </c>
      <c r="E38" s="96"/>
      <c r="F38" s="96"/>
      <c r="G38" s="96" t="s">
        <v>19</v>
      </c>
      <c r="H38" s="96"/>
      <c r="I38" s="96"/>
      <c r="L38" s="96" t="s">
        <v>20</v>
      </c>
      <c r="M38" s="96"/>
      <c r="N38" s="96"/>
      <c r="O38" s="96" t="s">
        <v>21</v>
      </c>
      <c r="P38" s="96"/>
      <c r="Q38" s="96"/>
      <c r="R38" s="96" t="s">
        <v>22</v>
      </c>
      <c r="S38" s="96"/>
      <c r="T38" s="96"/>
    </row>
    <row r="39" spans="1:21" s="23" customFormat="1" x14ac:dyDescent="0.25">
      <c r="A39" s="27" t="s">
        <v>7</v>
      </c>
      <c r="B39" s="27" t="s">
        <v>13</v>
      </c>
      <c r="C39" s="27" t="s">
        <v>12</v>
      </c>
      <c r="D39" s="27" t="s">
        <v>7</v>
      </c>
      <c r="E39" s="27" t="s">
        <v>13</v>
      </c>
      <c r="F39" s="27" t="s">
        <v>12</v>
      </c>
      <c r="G39" s="27" t="s">
        <v>7</v>
      </c>
      <c r="H39" s="27" t="s">
        <v>13</v>
      </c>
      <c r="I39" s="27" t="s">
        <v>12</v>
      </c>
      <c r="J39" s="22"/>
      <c r="K39" s="22"/>
      <c r="L39" s="27" t="s">
        <v>7</v>
      </c>
      <c r="M39" s="27" t="s">
        <v>13</v>
      </c>
      <c r="N39" s="27" t="s">
        <v>12</v>
      </c>
      <c r="O39" s="27" t="s">
        <v>7</v>
      </c>
      <c r="P39" s="27" t="s">
        <v>13</v>
      </c>
      <c r="Q39" s="27" t="s">
        <v>12</v>
      </c>
      <c r="R39" s="27" t="s">
        <v>7</v>
      </c>
      <c r="S39" s="27" t="s">
        <v>13</v>
      </c>
      <c r="T39" s="27" t="s">
        <v>12</v>
      </c>
    </row>
    <row r="40" spans="1:21" x14ac:dyDescent="0.25">
      <c r="A40" s="10">
        <v>0</v>
      </c>
      <c r="B40" s="12">
        <f>AVERAGE(B5,B16,B27)</f>
        <v>100</v>
      </c>
      <c r="C40" s="12">
        <f>STDEVA(B5,B16,B27)</f>
        <v>0</v>
      </c>
      <c r="D40" s="10">
        <v>0</v>
      </c>
      <c r="E40" s="26">
        <f>AVERAGE(E5,E16,E27)</f>
        <v>100</v>
      </c>
      <c r="F40" s="26">
        <f>STDEVA(E5,E16,E27)</f>
        <v>1.0048591735576161E-14</v>
      </c>
      <c r="G40" s="10">
        <v>0</v>
      </c>
      <c r="H40" s="26">
        <f>AVERAGE(H5,H16,H27)</f>
        <v>100</v>
      </c>
      <c r="I40" s="26">
        <f>STDEVA(H5,H16,H27)</f>
        <v>0</v>
      </c>
      <c r="L40" s="10">
        <v>0</v>
      </c>
      <c r="M40" s="30">
        <f>AVERAGE(M5,M16,M27)</f>
        <v>100</v>
      </c>
      <c r="N40" s="30">
        <f>STDEVA(M27,M16,M5)</f>
        <v>0</v>
      </c>
      <c r="O40" s="10">
        <v>0</v>
      </c>
      <c r="P40" s="30">
        <f>AVERAGE(P5,P16,P27)</f>
        <v>100</v>
      </c>
      <c r="Q40" s="30">
        <f t="shared" ref="Q40:Q49" si="18">STDEVA(P27,P16,P5)</f>
        <v>1.0048591735576161E-14</v>
      </c>
      <c r="R40" s="10">
        <v>0</v>
      </c>
      <c r="S40" s="30">
        <f>AVERAGE(S5,S16,S27)</f>
        <v>100</v>
      </c>
      <c r="T40" s="30">
        <f t="shared" ref="T40:T49" si="19">STDEVA(S27,S16,S5)</f>
        <v>0</v>
      </c>
    </row>
    <row r="41" spans="1:21" x14ac:dyDescent="0.25">
      <c r="A41" s="10">
        <v>40</v>
      </c>
      <c r="B41" s="26">
        <f t="shared" ref="B41:B49" si="20">AVERAGE(B6,B17,B28)</f>
        <v>99.369332600003091</v>
      </c>
      <c r="C41" s="26">
        <f t="shared" ref="C41:C49" si="21">STDEVA(B6,B17,B28)</f>
        <v>2.6431615034174363</v>
      </c>
      <c r="D41" s="10">
        <v>40</v>
      </c>
      <c r="E41" s="26">
        <f t="shared" ref="E41:E49" si="22">AVERAGE(E6,E17,E28)</f>
        <v>99.833639228299489</v>
      </c>
      <c r="F41" s="26">
        <f t="shared" ref="F41:F49" si="23">STDEVA(E6,E17,E28)</f>
        <v>2.3464768821547222</v>
      </c>
      <c r="G41" s="10">
        <v>40</v>
      </c>
      <c r="H41" s="26">
        <f t="shared" ref="H41:H49" si="24">AVERAGE(H6,H17,H28)</f>
        <v>99.024772632801117</v>
      </c>
      <c r="I41" s="26">
        <f t="shared" ref="I41:I49" si="25">STDEVA(H6,H17,H28)</f>
        <v>0.89682008055165963</v>
      </c>
      <c r="L41" s="10">
        <v>1</v>
      </c>
      <c r="M41" s="30">
        <f t="shared" ref="M41:M49" si="26">AVERAGE(M6,M17,M28)</f>
        <v>99.433341448277531</v>
      </c>
      <c r="N41" s="30">
        <f t="shared" ref="N41:N49" si="27">STDEVA(M28,M17,M6)</f>
        <v>5.3530788801823972</v>
      </c>
      <c r="O41" s="10">
        <v>1</v>
      </c>
      <c r="P41" s="30">
        <f t="shared" ref="P41:P49" si="28">AVERAGE(P6,P17,P28)</f>
        <v>100.90512699057668</v>
      </c>
      <c r="Q41" s="30">
        <f t="shared" si="18"/>
        <v>4.2012704871838205</v>
      </c>
      <c r="R41" s="10">
        <v>1</v>
      </c>
      <c r="S41" s="30">
        <f t="shared" ref="S41:S49" si="29">AVERAGE(S6,S17,S28)</f>
        <v>103.77923549146111</v>
      </c>
      <c r="T41" s="30">
        <f t="shared" si="19"/>
        <v>5.8949438436385009</v>
      </c>
    </row>
    <row r="42" spans="1:21" x14ac:dyDescent="0.25">
      <c r="A42" s="10">
        <v>80</v>
      </c>
      <c r="B42" s="26">
        <f t="shared" si="20"/>
        <v>98.642673840849923</v>
      </c>
      <c r="C42" s="26">
        <f t="shared" si="21"/>
        <v>2.4427216074586471</v>
      </c>
      <c r="D42" s="10">
        <v>80</v>
      </c>
      <c r="E42" s="26">
        <f t="shared" si="22"/>
        <v>100.75555645465603</v>
      </c>
      <c r="F42" s="26">
        <f t="shared" si="23"/>
        <v>1.8183697649542168</v>
      </c>
      <c r="G42" s="10">
        <v>80</v>
      </c>
      <c r="H42" s="26">
        <f t="shared" si="24"/>
        <v>97.825119561526648</v>
      </c>
      <c r="I42" s="26">
        <f t="shared" si="25"/>
        <v>3.1253983428585004</v>
      </c>
      <c r="L42" s="10">
        <v>2</v>
      </c>
      <c r="M42" s="30">
        <f t="shared" si="26"/>
        <v>97.348154944216517</v>
      </c>
      <c r="N42" s="30">
        <f t="shared" si="27"/>
        <v>10.395808846721144</v>
      </c>
      <c r="O42" s="10">
        <v>2</v>
      </c>
      <c r="P42" s="30">
        <f t="shared" si="28"/>
        <v>95.4657633906575</v>
      </c>
      <c r="Q42" s="30">
        <f t="shared" si="18"/>
        <v>12.060587265665166</v>
      </c>
      <c r="R42" s="10">
        <v>2</v>
      </c>
      <c r="S42" s="30">
        <f t="shared" si="29"/>
        <v>98.772046845990985</v>
      </c>
      <c r="T42" s="30">
        <f t="shared" si="19"/>
        <v>13.617138256295616</v>
      </c>
    </row>
    <row r="43" spans="1:21" x14ac:dyDescent="0.25">
      <c r="A43" s="10">
        <v>160</v>
      </c>
      <c r="B43" s="26">
        <f t="shared" si="20"/>
        <v>96.156667285167273</v>
      </c>
      <c r="C43" s="26">
        <f t="shared" si="21"/>
        <v>7.7606959068505246</v>
      </c>
      <c r="D43" s="10">
        <v>160</v>
      </c>
      <c r="E43" s="26">
        <f t="shared" si="22"/>
        <v>96.429977729689355</v>
      </c>
      <c r="F43" s="26">
        <f t="shared" si="23"/>
        <v>7.2817573592810412</v>
      </c>
      <c r="G43" s="10">
        <v>160</v>
      </c>
      <c r="H43" s="26">
        <f t="shared" si="24"/>
        <v>93.369758664781827</v>
      </c>
      <c r="I43" s="26">
        <f t="shared" si="25"/>
        <v>9.7953654312994782</v>
      </c>
      <c r="L43" s="10">
        <v>4</v>
      </c>
      <c r="M43" s="30">
        <f t="shared" si="26"/>
        <v>97.157021493549507</v>
      </c>
      <c r="N43" s="30">
        <f t="shared" si="27"/>
        <v>10.827439525772721</v>
      </c>
      <c r="O43" s="10">
        <v>4</v>
      </c>
      <c r="P43" s="30">
        <f t="shared" si="28"/>
        <v>90.814203234466405</v>
      </c>
      <c r="Q43" s="30">
        <f t="shared" si="18"/>
        <v>14.67454762332099</v>
      </c>
      <c r="R43" s="10">
        <v>4</v>
      </c>
      <c r="S43" s="30">
        <f t="shared" si="29"/>
        <v>92.82296574250087</v>
      </c>
      <c r="T43" s="30">
        <f t="shared" si="19"/>
        <v>16.647654756801153</v>
      </c>
    </row>
    <row r="44" spans="1:21" x14ac:dyDescent="0.25">
      <c r="A44" s="10">
        <v>320</v>
      </c>
      <c r="B44" s="26">
        <f t="shared" si="20"/>
        <v>94.196807724028531</v>
      </c>
      <c r="C44" s="26">
        <f t="shared" si="21"/>
        <v>4.3756410346396875</v>
      </c>
      <c r="D44" s="10">
        <v>320</v>
      </c>
      <c r="E44" s="26">
        <f t="shared" si="22"/>
        <v>82.812264679270029</v>
      </c>
      <c r="F44" s="26">
        <f t="shared" si="23"/>
        <v>7.2428414443264888</v>
      </c>
      <c r="G44" s="10">
        <v>320</v>
      </c>
      <c r="H44" s="26">
        <f t="shared" si="24"/>
        <v>54.266722909253055</v>
      </c>
      <c r="I44" s="26">
        <f t="shared" si="25"/>
        <v>8.5067083423446057</v>
      </c>
      <c r="L44" s="10">
        <v>6</v>
      </c>
      <c r="M44" s="30">
        <f t="shared" si="26"/>
        <v>97.975284441979582</v>
      </c>
      <c r="N44" s="30">
        <f t="shared" si="27"/>
        <v>13.45557892891201</v>
      </c>
      <c r="O44" s="10">
        <v>6</v>
      </c>
      <c r="P44" s="30">
        <f t="shared" si="28"/>
        <v>87.003258930874551</v>
      </c>
      <c r="Q44" s="30">
        <f t="shared" si="18"/>
        <v>18.741727500297298</v>
      </c>
      <c r="R44" s="10">
        <v>6</v>
      </c>
      <c r="S44" s="30">
        <f t="shared" si="29"/>
        <v>85.00173982927295</v>
      </c>
      <c r="T44" s="30">
        <f t="shared" si="19"/>
        <v>23.432807232905251</v>
      </c>
    </row>
    <row r="45" spans="1:21" x14ac:dyDescent="0.25">
      <c r="A45" s="10">
        <v>480</v>
      </c>
      <c r="B45" s="26">
        <f t="shared" si="20"/>
        <v>84.752242916911754</v>
      </c>
      <c r="C45" s="26">
        <f t="shared" si="21"/>
        <v>8.1290419867943342</v>
      </c>
      <c r="D45" s="10">
        <v>480</v>
      </c>
      <c r="E45" s="26">
        <f t="shared" si="22"/>
        <v>68.353465098519365</v>
      </c>
      <c r="F45" s="26">
        <f t="shared" si="23"/>
        <v>11.614046017222384</v>
      </c>
      <c r="G45" s="10">
        <v>480</v>
      </c>
      <c r="H45" s="26">
        <f t="shared" si="24"/>
        <v>42.573745445282164</v>
      </c>
      <c r="I45" s="26">
        <f t="shared" si="25"/>
        <v>4.7650898097553211</v>
      </c>
      <c r="L45" s="10">
        <v>8</v>
      </c>
      <c r="M45" s="30">
        <f>AVERAGE(M10,M21,M32)</f>
        <v>79.754224004726396</v>
      </c>
      <c r="N45" s="30">
        <f t="shared" si="27"/>
        <v>31.893511364713618</v>
      </c>
      <c r="O45" s="10">
        <v>8</v>
      </c>
      <c r="P45" s="30">
        <f t="shared" si="28"/>
        <v>58.921941330158269</v>
      </c>
      <c r="Q45" s="30">
        <f t="shared" si="18"/>
        <v>33.070119828650014</v>
      </c>
      <c r="R45" s="10">
        <v>8</v>
      </c>
      <c r="S45" s="30">
        <f t="shared" si="29"/>
        <v>47.791873569822805</v>
      </c>
      <c r="T45" s="30">
        <f t="shared" si="19"/>
        <v>27.734852008751862</v>
      </c>
    </row>
    <row r="46" spans="1:21" x14ac:dyDescent="0.25">
      <c r="A46" s="10">
        <v>640</v>
      </c>
      <c r="B46" s="26">
        <f t="shared" si="20"/>
        <v>56.155125207473297</v>
      </c>
      <c r="C46" s="26">
        <f t="shared" si="21"/>
        <v>2.5264670408162435</v>
      </c>
      <c r="D46" s="10">
        <v>640</v>
      </c>
      <c r="E46" s="26">
        <f t="shared" si="22"/>
        <v>41.734727217360053</v>
      </c>
      <c r="F46" s="26">
        <f t="shared" si="23"/>
        <v>12.546788125439518</v>
      </c>
      <c r="G46" s="10">
        <v>640</v>
      </c>
      <c r="H46" s="26">
        <f t="shared" si="24"/>
        <v>25.901890096374768</v>
      </c>
      <c r="I46" s="26">
        <f t="shared" si="25"/>
        <v>1.8640560282295946</v>
      </c>
      <c r="L46" s="10">
        <v>16</v>
      </c>
      <c r="M46" s="30">
        <f t="shared" si="26"/>
        <v>31.600225787226947</v>
      </c>
      <c r="N46" s="30">
        <f t="shared" si="27"/>
        <v>16.860354920458089</v>
      </c>
      <c r="O46" s="10">
        <v>16</v>
      </c>
      <c r="P46" s="30">
        <f t="shared" si="28"/>
        <v>23.406376426358872</v>
      </c>
      <c r="Q46" s="30">
        <f t="shared" si="18"/>
        <v>17.122517407964654</v>
      </c>
      <c r="R46" s="10">
        <v>16</v>
      </c>
      <c r="S46" s="30">
        <f t="shared" si="29"/>
        <v>11.84141691037604</v>
      </c>
      <c r="T46" s="30">
        <f t="shared" si="19"/>
        <v>0.56661937422594322</v>
      </c>
    </row>
    <row r="47" spans="1:21" x14ac:dyDescent="0.25">
      <c r="A47" s="10">
        <v>1280</v>
      </c>
      <c r="B47" s="26">
        <f t="shared" si="20"/>
        <v>16.564749576075588</v>
      </c>
      <c r="C47" s="26">
        <f t="shared" si="21"/>
        <v>1.8556762112546179</v>
      </c>
      <c r="D47" s="10">
        <v>1280</v>
      </c>
      <c r="E47" s="26">
        <f t="shared" si="22"/>
        <v>14.56418032112221</v>
      </c>
      <c r="F47" s="26">
        <f t="shared" si="23"/>
        <v>1.2426381109456874</v>
      </c>
      <c r="G47" s="10">
        <v>1280</v>
      </c>
      <c r="H47" s="26">
        <f t="shared" si="24"/>
        <v>16.627668922502849</v>
      </c>
      <c r="I47" s="26">
        <f t="shared" si="25"/>
        <v>3.2050146381198976</v>
      </c>
      <c r="L47" s="10">
        <v>32</v>
      </c>
      <c r="M47" s="30">
        <f t="shared" si="26"/>
        <v>16.619529798367768</v>
      </c>
      <c r="N47" s="30">
        <f t="shared" si="27"/>
        <v>3.6491415864446211</v>
      </c>
      <c r="O47" s="10">
        <v>32</v>
      </c>
      <c r="P47" s="30">
        <f t="shared" si="28"/>
        <v>15.931661328741088</v>
      </c>
      <c r="Q47" s="30">
        <f t="shared" si="18"/>
        <v>9.7988718516026996</v>
      </c>
      <c r="R47" s="10">
        <v>32</v>
      </c>
      <c r="S47" s="30">
        <f t="shared" si="29"/>
        <v>11.000766987002573</v>
      </c>
      <c r="T47" s="30">
        <f t="shared" si="19"/>
        <v>0.1659182611119856</v>
      </c>
    </row>
    <row r="48" spans="1:21" x14ac:dyDescent="0.25">
      <c r="A48" s="10">
        <v>2560</v>
      </c>
      <c r="B48" s="26">
        <f t="shared" si="20"/>
        <v>16.688758407239035</v>
      </c>
      <c r="C48" s="26">
        <f t="shared" si="21"/>
        <v>1.7625152320426725</v>
      </c>
      <c r="D48" s="10">
        <v>2560</v>
      </c>
      <c r="E48" s="26">
        <f t="shared" si="22"/>
        <v>16.366380593671646</v>
      </c>
      <c r="F48" s="26">
        <f t="shared" si="23"/>
        <v>0.48947768127211805</v>
      </c>
      <c r="G48" s="10">
        <v>2560</v>
      </c>
      <c r="H48" s="26">
        <f t="shared" si="24"/>
        <v>19.003140392459276</v>
      </c>
      <c r="I48" s="26">
        <f t="shared" si="25"/>
        <v>5.1018503402780349</v>
      </c>
      <c r="L48" s="10">
        <v>64</v>
      </c>
      <c r="M48" s="30">
        <f t="shared" si="26"/>
        <v>12.216225971881327</v>
      </c>
      <c r="N48" s="30">
        <f t="shared" si="27"/>
        <v>1.568270236624081</v>
      </c>
      <c r="O48" s="10">
        <v>64</v>
      </c>
      <c r="P48" s="30">
        <f t="shared" si="28"/>
        <v>10.681618771999965</v>
      </c>
      <c r="Q48" s="30">
        <f t="shared" si="18"/>
        <v>2.7702818492327639</v>
      </c>
      <c r="R48" s="10">
        <v>64</v>
      </c>
      <c r="S48" s="30">
        <f t="shared" si="29"/>
        <v>11.000841144561486</v>
      </c>
      <c r="T48" s="30">
        <f t="shared" si="19"/>
        <v>0.14855632661344681</v>
      </c>
    </row>
    <row r="49" spans="1:20" x14ac:dyDescent="0.25">
      <c r="A49" s="10">
        <v>5120</v>
      </c>
      <c r="B49" s="26">
        <f t="shared" si="20"/>
        <v>20.237971692672705</v>
      </c>
      <c r="C49" s="26">
        <f t="shared" si="21"/>
        <v>4.0412745395934717</v>
      </c>
      <c r="D49" s="10">
        <v>5120</v>
      </c>
      <c r="E49" s="26">
        <f t="shared" si="22"/>
        <v>18.39937828548139</v>
      </c>
      <c r="F49" s="26">
        <f t="shared" si="23"/>
        <v>2.6171707319855328</v>
      </c>
      <c r="G49" s="10">
        <v>5120</v>
      </c>
      <c r="H49" s="26">
        <f t="shared" si="24"/>
        <v>20.796709455810902</v>
      </c>
      <c r="I49" s="26">
        <f t="shared" si="25"/>
        <v>5.5085212895952917</v>
      </c>
      <c r="L49" s="10">
        <v>128</v>
      </c>
      <c r="M49" s="30">
        <f t="shared" si="26"/>
        <v>11.80920371061481</v>
      </c>
      <c r="N49" s="30">
        <f t="shared" si="27"/>
        <v>1.9407511940925064</v>
      </c>
      <c r="O49" s="10">
        <v>128</v>
      </c>
      <c r="P49" s="30">
        <f t="shared" si="28"/>
        <v>10.668216724747964</v>
      </c>
      <c r="Q49" s="30">
        <f t="shared" si="18"/>
        <v>2.6576596960175358</v>
      </c>
      <c r="R49" s="10">
        <v>128</v>
      </c>
      <c r="S49" s="30">
        <f t="shared" si="29"/>
        <v>11.153269437800065</v>
      </c>
      <c r="T49" s="30">
        <f t="shared" si="19"/>
        <v>0.13358411839891485</v>
      </c>
    </row>
    <row r="50" spans="1:20" x14ac:dyDescent="0.25">
      <c r="A50" s="12"/>
      <c r="C50" s="13"/>
      <c r="L50" s="10"/>
      <c r="M50" s="20"/>
      <c r="N50" s="20"/>
      <c r="O50" s="20"/>
      <c r="P50" s="20"/>
      <c r="Q50" s="20"/>
      <c r="R50" s="20"/>
      <c r="S50" s="20"/>
      <c r="T50" s="20"/>
    </row>
    <row r="51" spans="1:20" x14ac:dyDescent="0.25">
      <c r="A51" s="12"/>
      <c r="C51" s="13"/>
    </row>
    <row r="52" spans="1:20" x14ac:dyDescent="0.25">
      <c r="A52" s="23" t="s">
        <v>100</v>
      </c>
      <c r="C52" s="13"/>
      <c r="L52" s="23" t="s">
        <v>100</v>
      </c>
    </row>
    <row r="53" spans="1:20" x14ac:dyDescent="0.25">
      <c r="A53" s="12"/>
      <c r="C53" s="13"/>
      <c r="L53" s="12"/>
    </row>
    <row r="54" spans="1:20" x14ac:dyDescent="0.25">
      <c r="A54" s="23" t="s">
        <v>23</v>
      </c>
      <c r="B54" s="12">
        <v>630.5</v>
      </c>
      <c r="C54" s="13"/>
      <c r="E54" s="12">
        <v>526.91999999999996</v>
      </c>
      <c r="H54" s="12">
        <v>315.48</v>
      </c>
      <c r="L54" s="23" t="s">
        <v>23</v>
      </c>
      <c r="M54" s="12">
        <v>11.42</v>
      </c>
      <c r="P54" s="12">
        <v>8.81</v>
      </c>
      <c r="S54" s="12">
        <v>7.6</v>
      </c>
    </row>
    <row r="55" spans="1:20" x14ac:dyDescent="0.25">
      <c r="A55" s="23" t="s">
        <v>24</v>
      </c>
      <c r="B55" s="12">
        <v>5.9</v>
      </c>
      <c r="C55" s="13"/>
      <c r="E55" s="12">
        <v>3.6</v>
      </c>
      <c r="H55" s="12">
        <v>2.93</v>
      </c>
      <c r="L55" s="23" t="s">
        <v>24</v>
      </c>
      <c r="M55" s="12">
        <v>3.91</v>
      </c>
      <c r="P55" s="12">
        <v>3.5</v>
      </c>
      <c r="S55" s="12">
        <v>6.4</v>
      </c>
    </row>
    <row r="57" spans="1:20" x14ac:dyDescent="0.25">
      <c r="L57" s="12"/>
    </row>
    <row r="58" spans="1:20" x14ac:dyDescent="0.25">
      <c r="L58" s="12"/>
    </row>
    <row r="59" spans="1:20" x14ac:dyDescent="0.25">
      <c r="L59" s="12"/>
    </row>
    <row r="60" spans="1:20" x14ac:dyDescent="0.25">
      <c r="L60" s="12"/>
    </row>
    <row r="61" spans="1:20" x14ac:dyDescent="0.25">
      <c r="L61" s="12"/>
    </row>
    <row r="62" spans="1:20" x14ac:dyDescent="0.25">
      <c r="L62" s="12"/>
    </row>
    <row r="63" spans="1:20" x14ac:dyDescent="0.25">
      <c r="L63" s="12"/>
    </row>
    <row r="64" spans="1:20" x14ac:dyDescent="0.25">
      <c r="L64" s="12"/>
    </row>
    <row r="65" spans="12:12" x14ac:dyDescent="0.25">
      <c r="L65" s="12"/>
    </row>
    <row r="66" spans="12:12" x14ac:dyDescent="0.25">
      <c r="L66" s="12"/>
    </row>
  </sheetData>
  <mergeCells count="12">
    <mergeCell ref="S1:U1"/>
    <mergeCell ref="L1:O1"/>
    <mergeCell ref="P1:R1"/>
    <mergeCell ref="A1:D1"/>
    <mergeCell ref="E1:G1"/>
    <mergeCell ref="H1:J1"/>
    <mergeCell ref="R38:T38"/>
    <mergeCell ref="A38:C38"/>
    <mergeCell ref="D38:F38"/>
    <mergeCell ref="G38:I38"/>
    <mergeCell ref="L38:N38"/>
    <mergeCell ref="O38:Q38"/>
  </mergeCells>
  <phoneticPr fontId="3" type="noConversion"/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topLeftCell="A37" zoomScale="60" zoomScaleNormal="60" workbookViewId="0">
      <selection activeCell="A52" sqref="A52"/>
    </sheetView>
  </sheetViews>
  <sheetFormatPr defaultColWidth="11" defaultRowHeight="15.75" x14ac:dyDescent="0.25"/>
  <cols>
    <col min="1" max="1" width="11" style="13"/>
    <col min="2" max="2" width="11" style="12"/>
    <col min="3" max="3" width="12.125" style="12" bestFit="1" customWidth="1"/>
    <col min="4" max="5" width="11" style="12"/>
    <col min="6" max="6" width="11.875" style="12" bestFit="1" customWidth="1"/>
    <col min="7" max="9" width="11" style="12"/>
    <col min="10" max="10" width="9.5" style="12" customWidth="1"/>
    <col min="11" max="11" width="7.875" style="12" customWidth="1"/>
    <col min="12" max="12" width="11" style="13"/>
    <col min="13" max="16384" width="11" style="12"/>
  </cols>
  <sheetData>
    <row r="1" spans="1:21" x14ac:dyDescent="0.25">
      <c r="A1" s="96" t="s">
        <v>17</v>
      </c>
      <c r="B1" s="96"/>
      <c r="C1" s="96"/>
      <c r="D1" s="96"/>
      <c r="E1" s="96" t="s">
        <v>18</v>
      </c>
      <c r="F1" s="96"/>
      <c r="G1" s="96"/>
      <c r="H1" s="96" t="s">
        <v>19</v>
      </c>
      <c r="I1" s="96"/>
      <c r="J1" s="96"/>
      <c r="K1" s="19"/>
      <c r="L1" s="96" t="s">
        <v>20</v>
      </c>
      <c r="M1" s="96"/>
      <c r="N1" s="96"/>
      <c r="O1" s="96"/>
      <c r="P1" s="96" t="s">
        <v>21</v>
      </c>
      <c r="Q1" s="96"/>
      <c r="R1" s="96"/>
      <c r="S1" s="96" t="s">
        <v>22</v>
      </c>
      <c r="T1" s="96"/>
      <c r="U1" s="96"/>
    </row>
    <row r="2" spans="1:21" s="23" customFormat="1" x14ac:dyDescent="0.25">
      <c r="A2" s="27" t="s">
        <v>7</v>
      </c>
      <c r="B2" s="27" t="s">
        <v>8</v>
      </c>
      <c r="C2" s="27" t="s">
        <v>9</v>
      </c>
      <c r="D2" s="27" t="s">
        <v>10</v>
      </c>
      <c r="E2" s="27" t="s">
        <v>8</v>
      </c>
      <c r="F2" s="27" t="s">
        <v>9</v>
      </c>
      <c r="G2" s="27" t="s">
        <v>10</v>
      </c>
      <c r="H2" s="27" t="s">
        <v>8</v>
      </c>
      <c r="I2" s="27" t="s">
        <v>9</v>
      </c>
      <c r="J2" s="27" t="s">
        <v>10</v>
      </c>
      <c r="L2" s="27" t="s">
        <v>7</v>
      </c>
      <c r="M2" s="27" t="s">
        <v>8</v>
      </c>
      <c r="N2" s="27" t="s">
        <v>9</v>
      </c>
      <c r="O2" s="27" t="s">
        <v>10</v>
      </c>
      <c r="P2" s="27" t="s">
        <v>8</v>
      </c>
      <c r="Q2" s="27" t="s">
        <v>9</v>
      </c>
      <c r="R2" s="27" t="s">
        <v>10</v>
      </c>
      <c r="S2" s="27" t="s">
        <v>8</v>
      </c>
      <c r="T2" s="27" t="s">
        <v>9</v>
      </c>
      <c r="U2" s="27" t="s">
        <v>10</v>
      </c>
    </row>
    <row r="3" spans="1:21" s="23" customForma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x14ac:dyDescent="0.25">
      <c r="A4" s="24" t="s">
        <v>14</v>
      </c>
      <c r="B4" s="21"/>
      <c r="C4" s="21"/>
      <c r="D4" s="21"/>
      <c r="E4" s="21"/>
      <c r="F4" s="21"/>
      <c r="G4" s="21"/>
      <c r="H4" s="21"/>
      <c r="I4" s="21"/>
      <c r="J4" s="21"/>
      <c r="K4" s="19"/>
      <c r="L4" s="24" t="s">
        <v>14</v>
      </c>
      <c r="M4" s="10"/>
      <c r="N4" s="10"/>
      <c r="O4" s="10"/>
      <c r="P4" s="10"/>
      <c r="Q4" s="10"/>
      <c r="R4" s="10"/>
      <c r="S4" s="10"/>
      <c r="T4" s="10"/>
      <c r="U4" s="10"/>
    </row>
    <row r="5" spans="1:21" x14ac:dyDescent="0.25">
      <c r="A5" s="10">
        <v>0</v>
      </c>
      <c r="B5" s="26">
        <f t="shared" ref="B5:B14" si="0">C5*100/$C$5</f>
        <v>99.999999999999986</v>
      </c>
      <c r="C5" s="26">
        <v>21327.277777777777</v>
      </c>
      <c r="D5" s="26">
        <v>924.16666669999995</v>
      </c>
      <c r="E5" s="26">
        <f t="shared" ref="E5:E14" si="1">F5*100/$F$5</f>
        <v>100</v>
      </c>
      <c r="F5" s="7">
        <v>24061.083333333336</v>
      </c>
      <c r="G5" s="33">
        <v>1036.166667</v>
      </c>
      <c r="H5" s="26">
        <f t="shared" ref="H5:H14" si="2">I5*100/$I$5</f>
        <v>100</v>
      </c>
      <c r="I5" s="7">
        <v>21916.277777777781</v>
      </c>
      <c r="J5" s="33">
        <v>1159.833333</v>
      </c>
      <c r="L5" s="10">
        <v>0</v>
      </c>
      <c r="M5" s="26">
        <f>N5*100/$N$5</f>
        <v>100</v>
      </c>
      <c r="N5" s="7">
        <v>25562</v>
      </c>
      <c r="O5" s="7">
        <v>952.83333333333337</v>
      </c>
      <c r="P5" s="26">
        <f>Q5*100/$Q$5</f>
        <v>100</v>
      </c>
      <c r="Q5" s="7">
        <v>28364</v>
      </c>
      <c r="R5" s="7">
        <v>883.5</v>
      </c>
      <c r="S5" s="26">
        <f>T5*100/$T$5</f>
        <v>100</v>
      </c>
      <c r="T5" s="7">
        <v>24625</v>
      </c>
      <c r="U5" s="7">
        <v>1558.6666666666667</v>
      </c>
    </row>
    <row r="6" spans="1:21" x14ac:dyDescent="0.25">
      <c r="A6" s="10">
        <v>40</v>
      </c>
      <c r="B6" s="26">
        <f t="shared" si="0"/>
        <v>97.733731710303189</v>
      </c>
      <c r="C6" s="26">
        <v>20843.944444444445</v>
      </c>
      <c r="D6" s="26">
        <v>951</v>
      </c>
      <c r="E6" s="26">
        <f t="shared" si="1"/>
        <v>98.164047753460807</v>
      </c>
      <c r="F6" s="7">
        <v>23619.333333333336</v>
      </c>
      <c r="G6" s="33">
        <v>1041.5</v>
      </c>
      <c r="H6" s="26">
        <f t="shared" si="2"/>
        <v>102.7716588127039</v>
      </c>
      <c r="I6" s="7">
        <v>22523.722222222223</v>
      </c>
      <c r="J6" s="33">
        <v>1139</v>
      </c>
      <c r="L6" s="10">
        <v>1</v>
      </c>
      <c r="M6" s="26">
        <f t="shared" ref="M6:M14" si="3">N6*100/$N$5</f>
        <v>99.436011788331626</v>
      </c>
      <c r="N6" s="7">
        <v>25417.833333333332</v>
      </c>
      <c r="O6" s="7">
        <v>837.33333333333337</v>
      </c>
      <c r="P6" s="26">
        <f t="shared" ref="P6:P14" si="4">Q6*100/$Q$5</f>
        <v>95.661754336482872</v>
      </c>
      <c r="Q6" s="7">
        <v>27133.5</v>
      </c>
      <c r="R6" s="7">
        <v>841.5</v>
      </c>
      <c r="S6" s="26">
        <f t="shared" ref="S6:S14" si="5">T6*100/$T$5</f>
        <v>104.51776649746193</v>
      </c>
      <c r="T6" s="7">
        <v>25737.5</v>
      </c>
      <c r="U6" s="7">
        <v>1539.1666666666667</v>
      </c>
    </row>
    <row r="7" spans="1:21" x14ac:dyDescent="0.25">
      <c r="A7" s="10">
        <v>60</v>
      </c>
      <c r="B7" s="26">
        <f t="shared" si="0"/>
        <v>99.899711115915707</v>
      </c>
      <c r="C7" s="26">
        <v>21305.888888888887</v>
      </c>
      <c r="D7" s="26">
        <v>980.66666669999995</v>
      </c>
      <c r="E7" s="26">
        <f t="shared" si="1"/>
        <v>106.08035797778568</v>
      </c>
      <c r="F7" s="7">
        <v>25524.083333333332</v>
      </c>
      <c r="G7" s="33">
        <v>1014.333333</v>
      </c>
      <c r="H7" s="26">
        <f t="shared" si="2"/>
        <v>104.03530607640693</v>
      </c>
      <c r="I7" s="7">
        <v>22800.666666666668</v>
      </c>
      <c r="J7" s="33">
        <v>1258.833333</v>
      </c>
      <c r="L7" s="10">
        <v>2</v>
      </c>
      <c r="M7" s="26">
        <f t="shared" si="3"/>
        <v>98.914404193725062</v>
      </c>
      <c r="N7" s="7">
        <v>25284.5</v>
      </c>
      <c r="O7" s="7">
        <v>905.16666666666663</v>
      </c>
      <c r="P7" s="26">
        <f t="shared" si="4"/>
        <v>104.09615475015276</v>
      </c>
      <c r="Q7" s="7">
        <v>29525.833333333332</v>
      </c>
      <c r="R7" s="7">
        <v>889.83333333333337</v>
      </c>
      <c r="S7" s="26">
        <f t="shared" si="5"/>
        <v>106.82978003384093</v>
      </c>
      <c r="T7" s="7">
        <v>26306.833333333332</v>
      </c>
      <c r="U7" s="7">
        <v>1537.6666666666667</v>
      </c>
    </row>
    <row r="8" spans="1:21" x14ac:dyDescent="0.25">
      <c r="A8" s="10">
        <v>80</v>
      </c>
      <c r="B8" s="26">
        <f t="shared" si="0"/>
        <v>94.249930318762367</v>
      </c>
      <c r="C8" s="26">
        <v>20100.944444444445</v>
      </c>
      <c r="D8" s="26">
        <v>850.66666669999995</v>
      </c>
      <c r="E8" s="26">
        <f t="shared" si="1"/>
        <v>103.58462662736854</v>
      </c>
      <c r="F8" s="7">
        <v>24923.583333333336</v>
      </c>
      <c r="G8" s="33">
        <v>922</v>
      </c>
      <c r="H8" s="26">
        <f t="shared" si="2"/>
        <v>106.55829127513033</v>
      </c>
      <c r="I8" s="7">
        <v>23353.611111111109</v>
      </c>
      <c r="J8" s="33">
        <v>1088</v>
      </c>
      <c r="L8" s="10">
        <v>4</v>
      </c>
      <c r="M8" s="26">
        <f t="shared" si="3"/>
        <v>89.42440601935165</v>
      </c>
      <c r="N8" s="7">
        <v>22858.666666666668</v>
      </c>
      <c r="O8" s="7">
        <v>970.66666666666663</v>
      </c>
      <c r="P8" s="26">
        <f t="shared" si="4"/>
        <v>98.212522916372862</v>
      </c>
      <c r="Q8" s="7">
        <v>27857</v>
      </c>
      <c r="R8" s="7">
        <v>922.66666666666663</v>
      </c>
      <c r="S8" s="26">
        <f t="shared" si="5"/>
        <v>95.011844331641299</v>
      </c>
      <c r="T8" s="7">
        <v>23396.666666666668</v>
      </c>
      <c r="U8" s="7">
        <v>1321.1666666666667</v>
      </c>
    </row>
    <row r="9" spans="1:21" x14ac:dyDescent="0.25">
      <c r="A9" s="10">
        <v>160</v>
      </c>
      <c r="B9" s="26">
        <f t="shared" si="0"/>
        <v>98.95960051160354</v>
      </c>
      <c r="C9" s="26">
        <v>21105.388888888887</v>
      </c>
      <c r="D9" s="26">
        <v>777.5</v>
      </c>
      <c r="E9" s="26">
        <f t="shared" si="1"/>
        <v>107.977266194027</v>
      </c>
      <c r="F9" s="7">
        <v>25980.5</v>
      </c>
      <c r="G9" s="33">
        <v>840.16666669999995</v>
      </c>
      <c r="H9" s="26">
        <f t="shared" si="2"/>
        <v>104.0880319802886</v>
      </c>
      <c r="I9" s="7">
        <v>22812.222222222219</v>
      </c>
      <c r="J9" s="33">
        <v>902.33333330000005</v>
      </c>
      <c r="L9" s="10">
        <v>6</v>
      </c>
      <c r="M9" s="26">
        <f t="shared" si="3"/>
        <v>83.733015152700617</v>
      </c>
      <c r="N9" s="7">
        <v>21403.833333333332</v>
      </c>
      <c r="O9" s="7">
        <v>596.16666666666663</v>
      </c>
      <c r="P9" s="26">
        <f t="shared" si="4"/>
        <v>95.617684388661687</v>
      </c>
      <c r="Q9" s="7">
        <v>27121</v>
      </c>
      <c r="R9" s="7">
        <v>687.33333333333337</v>
      </c>
      <c r="S9" s="26">
        <f t="shared" si="5"/>
        <v>92.428426395939084</v>
      </c>
      <c r="T9" s="7">
        <v>22760.5</v>
      </c>
      <c r="U9" s="7">
        <v>1139</v>
      </c>
    </row>
    <row r="10" spans="1:21" x14ac:dyDescent="0.25">
      <c r="A10" s="10">
        <v>320</v>
      </c>
      <c r="B10" s="26">
        <f t="shared" si="0"/>
        <v>88.470685689427469</v>
      </c>
      <c r="C10" s="26">
        <v>18868.388888888891</v>
      </c>
      <c r="D10" s="26">
        <v>672.16666669999995</v>
      </c>
      <c r="E10" s="26">
        <f t="shared" si="1"/>
        <v>75.617612119155069</v>
      </c>
      <c r="F10" s="7">
        <v>18194.416666666668</v>
      </c>
      <c r="G10" s="33">
        <v>833.5</v>
      </c>
      <c r="H10" s="26">
        <f t="shared" si="2"/>
        <v>56.137878238650622</v>
      </c>
      <c r="I10" s="7">
        <v>12303.333333333334</v>
      </c>
      <c r="J10" s="33">
        <v>294.16666670000001</v>
      </c>
      <c r="L10" s="10">
        <v>8</v>
      </c>
      <c r="M10" s="26">
        <f t="shared" si="3"/>
        <v>82.344886941553867</v>
      </c>
      <c r="N10" s="7">
        <v>21049</v>
      </c>
      <c r="O10" s="7">
        <v>575.83333333333337</v>
      </c>
      <c r="P10" s="26">
        <f t="shared" si="4"/>
        <v>95.254548018615139</v>
      </c>
      <c r="Q10" s="7">
        <v>27018</v>
      </c>
      <c r="R10" s="7">
        <v>867</v>
      </c>
      <c r="S10" s="26">
        <f t="shared" si="5"/>
        <v>91.507275803722521</v>
      </c>
      <c r="T10" s="7">
        <v>22533.666666666668</v>
      </c>
      <c r="U10" s="7">
        <v>1200.1666666666667</v>
      </c>
    </row>
    <row r="11" spans="1:21" x14ac:dyDescent="0.25">
      <c r="A11" s="10">
        <v>480</v>
      </c>
      <c r="B11" s="26">
        <f t="shared" si="0"/>
        <v>83.416646912795557</v>
      </c>
      <c r="C11" s="26">
        <v>17790.5</v>
      </c>
      <c r="D11" s="26">
        <v>302</v>
      </c>
      <c r="E11" s="26">
        <f t="shared" si="1"/>
        <v>68.002271995234338</v>
      </c>
      <c r="F11" s="7">
        <v>16362.083333333332</v>
      </c>
      <c r="G11" s="33">
        <v>405</v>
      </c>
      <c r="H11" s="26">
        <f t="shared" si="2"/>
        <v>38.04376757002025</v>
      </c>
      <c r="I11" s="7">
        <v>8337.7777777777774</v>
      </c>
      <c r="J11" s="33">
        <v>154.5</v>
      </c>
      <c r="L11" s="10">
        <v>16</v>
      </c>
      <c r="M11" s="26">
        <f t="shared" ref="M11:M13" si="6">N11*100/$N$5</f>
        <v>81.289935581462061</v>
      </c>
      <c r="N11" s="7">
        <v>20779.333333333332</v>
      </c>
      <c r="O11" s="7">
        <v>539</v>
      </c>
      <c r="P11" s="26">
        <f t="shared" ref="P11:P13" si="7">Q11*100/$Q$5</f>
        <v>93.615145959667188</v>
      </c>
      <c r="Q11" s="7">
        <v>26553</v>
      </c>
      <c r="R11" s="7">
        <v>878.83333333333337</v>
      </c>
      <c r="S11" s="26">
        <f t="shared" ref="S11:S13" si="8">T11*100/$T$5</f>
        <v>86.869712351945864</v>
      </c>
      <c r="T11" s="7">
        <v>21391.666666666668</v>
      </c>
      <c r="U11" s="7">
        <v>962.33333333333337</v>
      </c>
    </row>
    <row r="12" spans="1:21" x14ac:dyDescent="0.25">
      <c r="A12" s="10">
        <v>640</v>
      </c>
      <c r="B12" s="26">
        <f t="shared" si="0"/>
        <v>57.603330111932806</v>
      </c>
      <c r="C12" s="26">
        <v>12285.222222222221</v>
      </c>
      <c r="D12" s="26">
        <v>97.166666669999998</v>
      </c>
      <c r="E12" s="26">
        <f t="shared" si="1"/>
        <v>45.309334229201362</v>
      </c>
      <c r="F12" s="7">
        <v>10901.916666666666</v>
      </c>
      <c r="G12" s="33">
        <v>86.5</v>
      </c>
      <c r="H12" s="26">
        <f t="shared" si="2"/>
        <v>30.451997880824244</v>
      </c>
      <c r="I12" s="7">
        <v>6673.9444444444453</v>
      </c>
      <c r="J12" s="33">
        <v>124.16666669999999</v>
      </c>
      <c r="L12" s="10">
        <v>32</v>
      </c>
      <c r="M12" s="26">
        <f t="shared" si="6"/>
        <v>58.87645724121743</v>
      </c>
      <c r="N12" s="7">
        <v>15050</v>
      </c>
      <c r="O12" s="7">
        <v>365.83333333333331</v>
      </c>
      <c r="P12" s="26">
        <f t="shared" si="7"/>
        <v>86.685587364264563</v>
      </c>
      <c r="Q12" s="7">
        <v>24587.5</v>
      </c>
      <c r="R12" s="7">
        <v>707.66666666666663</v>
      </c>
      <c r="S12" s="26">
        <f t="shared" si="8"/>
        <v>67.429441624365481</v>
      </c>
      <c r="T12" s="7">
        <v>16604.5</v>
      </c>
      <c r="U12" s="7">
        <v>771.33333333333337</v>
      </c>
    </row>
    <row r="13" spans="1:21" x14ac:dyDescent="0.25">
      <c r="A13" s="10">
        <v>1280</v>
      </c>
      <c r="B13" s="26">
        <f t="shared" si="0"/>
        <v>24.904986050727945</v>
      </c>
      <c r="C13" s="26">
        <v>5311.5555555555557</v>
      </c>
      <c r="D13" s="26">
        <v>73.333333330000002</v>
      </c>
      <c r="E13" s="26">
        <f t="shared" si="1"/>
        <v>16.369448590912711</v>
      </c>
      <c r="F13" s="7">
        <v>3938.666666666667</v>
      </c>
      <c r="G13" s="33">
        <v>89.333333330000002</v>
      </c>
      <c r="H13" s="26">
        <f t="shared" si="2"/>
        <v>14.271989617052771</v>
      </c>
      <c r="I13" s="7">
        <v>3127.8888888888887</v>
      </c>
      <c r="J13" s="33">
        <v>138.16666670000001</v>
      </c>
      <c r="L13" s="10">
        <v>64</v>
      </c>
      <c r="M13" s="26">
        <f t="shared" si="6"/>
        <v>20.289231411209347</v>
      </c>
      <c r="N13" s="7">
        <v>5186.333333333333</v>
      </c>
      <c r="O13" s="7">
        <v>139</v>
      </c>
      <c r="P13" s="26">
        <f t="shared" si="7"/>
        <v>44.735697832933774</v>
      </c>
      <c r="Q13" s="7">
        <v>12688.833333333334</v>
      </c>
      <c r="R13" s="7">
        <v>438</v>
      </c>
      <c r="S13" s="26">
        <f t="shared" si="8"/>
        <v>8.1820642978003377</v>
      </c>
      <c r="T13" s="7">
        <v>2014.8333333333333</v>
      </c>
      <c r="U13" s="7">
        <v>86.833333333333329</v>
      </c>
    </row>
    <row r="14" spans="1:21" x14ac:dyDescent="0.25">
      <c r="A14" s="10">
        <v>2560</v>
      </c>
      <c r="B14" s="26">
        <f t="shared" si="0"/>
        <v>15.494241855109914</v>
      </c>
      <c r="C14" s="26">
        <v>3304.5</v>
      </c>
      <c r="D14" s="26">
        <v>462.16666670000001</v>
      </c>
      <c r="E14" s="26">
        <f t="shared" si="1"/>
        <v>14.856285911205159</v>
      </c>
      <c r="F14" s="7">
        <v>3574.583333333333</v>
      </c>
      <c r="G14" s="33">
        <v>99.333333330000002</v>
      </c>
      <c r="H14" s="26">
        <f t="shared" si="2"/>
        <v>16.317399801770875</v>
      </c>
      <c r="I14" s="7">
        <v>3576.1666666666665</v>
      </c>
      <c r="J14" s="33">
        <v>138.16666670000001</v>
      </c>
      <c r="L14" s="10">
        <v>128</v>
      </c>
      <c r="M14" s="26">
        <f t="shared" si="3"/>
        <v>8.004720548731191</v>
      </c>
      <c r="N14" s="7">
        <v>2046.1666666666667</v>
      </c>
      <c r="O14" s="7">
        <v>44.166666666666664</v>
      </c>
      <c r="P14" s="26">
        <f t="shared" si="4"/>
        <v>6.4271611902411507</v>
      </c>
      <c r="Q14" s="7">
        <v>1823</v>
      </c>
      <c r="R14" s="7">
        <v>53.333333333333336</v>
      </c>
      <c r="S14" s="26">
        <f t="shared" si="5"/>
        <v>7.5221658206429769</v>
      </c>
      <c r="T14" s="7">
        <v>1852.3333333333333</v>
      </c>
      <c r="U14" s="7">
        <v>58.333333333333336</v>
      </c>
    </row>
    <row r="15" spans="1:21" x14ac:dyDescent="0.25">
      <c r="A15" s="24" t="s">
        <v>15</v>
      </c>
      <c r="B15" s="26"/>
      <c r="C15" s="26"/>
      <c r="D15" s="26"/>
      <c r="E15" s="26"/>
      <c r="F15" s="7"/>
      <c r="G15" s="7"/>
      <c r="H15" s="26"/>
      <c r="I15" s="7"/>
      <c r="J15" s="7"/>
      <c r="L15" s="24" t="s">
        <v>15</v>
      </c>
      <c r="M15" s="26"/>
      <c r="N15" s="7"/>
      <c r="O15" s="7"/>
      <c r="P15" s="26"/>
      <c r="Q15" s="25"/>
      <c r="R15" s="25"/>
      <c r="S15" s="26"/>
      <c r="T15" s="7"/>
      <c r="U15" s="7"/>
    </row>
    <row r="16" spans="1:21" x14ac:dyDescent="0.25">
      <c r="A16" s="10">
        <v>0</v>
      </c>
      <c r="B16" s="26">
        <f t="shared" ref="B16:B25" si="9">C16*100/$C$16</f>
        <v>100</v>
      </c>
      <c r="C16" s="26">
        <v>21268.666669999999</v>
      </c>
      <c r="D16" s="26">
        <v>878</v>
      </c>
      <c r="E16" s="26">
        <f t="shared" ref="E16:E25" si="10">F16*100/$F$16</f>
        <v>100</v>
      </c>
      <c r="F16" s="7">
        <v>30028.5</v>
      </c>
      <c r="G16" s="7">
        <v>1155.8333333333333</v>
      </c>
      <c r="H16" s="26">
        <f t="shared" ref="H16:H25" si="11">I16*100/$I$16</f>
        <v>100.00000000000001</v>
      </c>
      <c r="I16" s="7">
        <v>26570.666666666668</v>
      </c>
      <c r="J16" s="7">
        <v>941.33333333333337</v>
      </c>
      <c r="L16" s="10">
        <v>0</v>
      </c>
      <c r="M16" s="26">
        <f>N16*100/$N$16</f>
        <v>100.00000000000001</v>
      </c>
      <c r="N16" s="25">
        <v>25426.166666666668</v>
      </c>
      <c r="O16" s="25">
        <v>826</v>
      </c>
      <c r="P16" s="26">
        <f>Q16*100/$Q$16</f>
        <v>100</v>
      </c>
      <c r="Q16" s="25">
        <v>23779.5</v>
      </c>
      <c r="R16" s="25">
        <v>1163.3333333333333</v>
      </c>
      <c r="S16" s="26">
        <f>T16*100/$T$16</f>
        <v>100</v>
      </c>
      <c r="T16" s="7">
        <v>27462.2</v>
      </c>
      <c r="U16" s="7">
        <v>1368.8</v>
      </c>
    </row>
    <row r="17" spans="1:21" x14ac:dyDescent="0.25">
      <c r="A17" s="10">
        <v>40</v>
      </c>
      <c r="B17" s="26">
        <f t="shared" si="9"/>
        <v>91.397360735448501</v>
      </c>
      <c r="C17" s="26">
        <v>19439</v>
      </c>
      <c r="D17" s="26">
        <v>485.33333329999999</v>
      </c>
      <c r="E17" s="26">
        <f t="shared" si="10"/>
        <v>96.667055186461766</v>
      </c>
      <c r="F17" s="7">
        <v>29027.666666666668</v>
      </c>
      <c r="G17" s="7">
        <v>1016.3333333333334</v>
      </c>
      <c r="H17" s="26">
        <f t="shared" si="11"/>
        <v>101.15917302288238</v>
      </c>
      <c r="I17" s="7">
        <v>26878.666666666668</v>
      </c>
      <c r="J17" s="7">
        <v>805.16666666666663</v>
      </c>
      <c r="L17" s="10">
        <v>1</v>
      </c>
      <c r="M17" s="26">
        <f t="shared" ref="M17:M25" si="12">N17*100/$N$16</f>
        <v>98.730966130692124</v>
      </c>
      <c r="N17" s="25">
        <v>25103.5</v>
      </c>
      <c r="O17" s="25">
        <v>745.16666666666663</v>
      </c>
      <c r="P17" s="26">
        <f t="shared" ref="P17:P25" si="13">Q17*100/$Q$16</f>
        <v>100.77377573119703</v>
      </c>
      <c r="Q17" s="25">
        <v>23963.5</v>
      </c>
      <c r="R17" s="25">
        <v>1094.5</v>
      </c>
      <c r="S17" s="26">
        <f t="shared" ref="S17:S25" si="14">T17*100/$T$16</f>
        <v>100.17624225298773</v>
      </c>
      <c r="T17" s="7">
        <v>27510.6</v>
      </c>
      <c r="U17" s="7">
        <v>1347.4</v>
      </c>
    </row>
    <row r="18" spans="1:21" x14ac:dyDescent="0.25">
      <c r="A18" s="10">
        <v>60</v>
      </c>
      <c r="B18" s="26">
        <f t="shared" si="9"/>
        <v>96.190797088645155</v>
      </c>
      <c r="C18" s="26">
        <v>20458.5</v>
      </c>
      <c r="D18" s="26">
        <v>420</v>
      </c>
      <c r="E18" s="26">
        <f t="shared" si="10"/>
        <v>106.25183853117315</v>
      </c>
      <c r="F18" s="7">
        <v>31905.833333333332</v>
      </c>
      <c r="G18" s="7">
        <v>811.83333333333337</v>
      </c>
      <c r="H18" s="26">
        <f t="shared" si="11"/>
        <v>99.020850060216773</v>
      </c>
      <c r="I18" s="7">
        <v>26310.5</v>
      </c>
      <c r="J18" s="7">
        <v>905.83333333333337</v>
      </c>
      <c r="L18" s="10">
        <v>2</v>
      </c>
      <c r="M18" s="26">
        <f t="shared" si="12"/>
        <v>98.983986313312386</v>
      </c>
      <c r="N18" s="25">
        <v>25167.833333333332</v>
      </c>
      <c r="O18" s="25">
        <v>768</v>
      </c>
      <c r="P18" s="26">
        <f t="shared" si="13"/>
        <v>100.03574507453899</v>
      </c>
      <c r="Q18" s="25">
        <v>23788</v>
      </c>
      <c r="R18" s="25">
        <v>950</v>
      </c>
      <c r="S18" s="26">
        <f t="shared" si="14"/>
        <v>99.228758074735453</v>
      </c>
      <c r="T18" s="7">
        <v>27250.400000000001</v>
      </c>
      <c r="U18" s="7">
        <v>1316.2</v>
      </c>
    </row>
    <row r="19" spans="1:21" x14ac:dyDescent="0.25">
      <c r="A19" s="10">
        <v>80</v>
      </c>
      <c r="B19" s="26">
        <f t="shared" si="9"/>
        <v>85.19183149152245</v>
      </c>
      <c r="C19" s="26">
        <v>18119.166669999999</v>
      </c>
      <c r="D19" s="26">
        <v>516</v>
      </c>
      <c r="E19" s="26">
        <f t="shared" si="10"/>
        <v>103.78473783239257</v>
      </c>
      <c r="F19" s="7">
        <v>31165</v>
      </c>
      <c r="G19" s="7">
        <v>775.83333333333337</v>
      </c>
      <c r="H19" s="26">
        <f t="shared" si="11"/>
        <v>103.54400843034924</v>
      </c>
      <c r="I19" s="7">
        <v>27512.333333333332</v>
      </c>
      <c r="J19" s="7">
        <v>817.33333333333337</v>
      </c>
      <c r="L19" s="10">
        <v>4</v>
      </c>
      <c r="M19" s="26">
        <f t="shared" si="12"/>
        <v>96.101784906625056</v>
      </c>
      <c r="N19" s="25">
        <v>24435</v>
      </c>
      <c r="O19" s="25">
        <v>646.5</v>
      </c>
      <c r="P19" s="26">
        <f t="shared" si="13"/>
        <v>97.071707423060488</v>
      </c>
      <c r="Q19" s="25">
        <v>23083.166666666668</v>
      </c>
      <c r="R19" s="25">
        <v>925.5</v>
      </c>
      <c r="S19" s="26">
        <f t="shared" si="14"/>
        <v>94.017959231234201</v>
      </c>
      <c r="T19" s="7">
        <v>25819.4</v>
      </c>
      <c r="U19" s="7">
        <v>1194.4000000000001</v>
      </c>
    </row>
    <row r="20" spans="1:21" x14ac:dyDescent="0.25">
      <c r="A20" s="10">
        <v>160</v>
      </c>
      <c r="B20" s="26">
        <f t="shared" si="9"/>
        <v>91.523524403422329</v>
      </c>
      <c r="C20" s="26">
        <v>19465.833330000001</v>
      </c>
      <c r="D20" s="26">
        <v>277.66666670000001</v>
      </c>
      <c r="E20" s="26">
        <f t="shared" si="10"/>
        <v>107.44292921724362</v>
      </c>
      <c r="F20" s="7">
        <v>32263.5</v>
      </c>
      <c r="G20" s="7">
        <v>609.33333333333337</v>
      </c>
      <c r="H20" s="26">
        <f t="shared" si="11"/>
        <v>92.708751505419499</v>
      </c>
      <c r="I20" s="7">
        <v>24633.333333333332</v>
      </c>
      <c r="J20" s="7">
        <v>840.33333333333337</v>
      </c>
      <c r="L20" s="10">
        <v>6</v>
      </c>
      <c r="M20" s="26">
        <f t="shared" si="12"/>
        <v>87.172007839692697</v>
      </c>
      <c r="N20" s="25">
        <v>22164.5</v>
      </c>
      <c r="O20" s="25">
        <v>489.33333333333331</v>
      </c>
      <c r="P20" s="26">
        <f t="shared" si="13"/>
        <v>80.20844284642935</v>
      </c>
      <c r="Q20" s="25">
        <v>19073.166666666668</v>
      </c>
      <c r="R20" s="25">
        <v>683.16666666666663</v>
      </c>
      <c r="S20" s="26">
        <f t="shared" si="14"/>
        <v>73.316777242901153</v>
      </c>
      <c r="T20" s="7">
        <v>20134.400000000001</v>
      </c>
      <c r="U20" s="7">
        <v>859.4</v>
      </c>
    </row>
    <row r="21" spans="1:21" x14ac:dyDescent="0.25">
      <c r="A21" s="10">
        <v>320</v>
      </c>
      <c r="B21" s="26">
        <f t="shared" si="9"/>
        <v>77.748957781752665</v>
      </c>
      <c r="C21" s="26">
        <v>16536.166669999999</v>
      </c>
      <c r="D21" s="26">
        <v>262.33333329999999</v>
      </c>
      <c r="E21" s="26">
        <f t="shared" si="10"/>
        <v>67.302729074046326</v>
      </c>
      <c r="F21" s="7">
        <v>20210</v>
      </c>
      <c r="G21" s="7">
        <v>403</v>
      </c>
      <c r="H21" s="26">
        <f t="shared" si="11"/>
        <v>45.586611802488953</v>
      </c>
      <c r="I21" s="7">
        <v>12112.666666666666</v>
      </c>
      <c r="J21" s="7">
        <v>366.5</v>
      </c>
      <c r="L21" s="10">
        <v>8</v>
      </c>
      <c r="M21" s="26">
        <f t="shared" si="12"/>
        <v>82.630098913848599</v>
      </c>
      <c r="N21" s="25">
        <v>21009.666666666668</v>
      </c>
      <c r="O21" s="25">
        <v>456.33333333333331</v>
      </c>
      <c r="P21" s="26">
        <f t="shared" si="13"/>
        <v>68.439201833512058</v>
      </c>
      <c r="Q21" s="25">
        <v>16274.5</v>
      </c>
      <c r="R21" s="25">
        <v>573.83333333333337</v>
      </c>
      <c r="S21" s="26">
        <f t="shared" si="14"/>
        <v>66.308598728433992</v>
      </c>
      <c r="T21" s="7">
        <v>18209.8</v>
      </c>
      <c r="U21" s="7">
        <v>770.6</v>
      </c>
    </row>
    <row r="22" spans="1:21" x14ac:dyDescent="0.25">
      <c r="A22" s="10">
        <v>480</v>
      </c>
      <c r="B22" s="26">
        <f t="shared" si="9"/>
        <v>62.858508610027513</v>
      </c>
      <c r="C22" s="26">
        <v>13369.166670000001</v>
      </c>
      <c r="D22" s="26">
        <v>186.66666670000001</v>
      </c>
      <c r="E22" s="26">
        <f t="shared" si="10"/>
        <v>61.548195880580117</v>
      </c>
      <c r="F22" s="7">
        <v>18482</v>
      </c>
      <c r="G22" s="7">
        <v>352.5</v>
      </c>
      <c r="H22" s="26">
        <f t="shared" si="11"/>
        <v>33.008204536330787</v>
      </c>
      <c r="I22" s="7">
        <v>8770.5</v>
      </c>
      <c r="J22" s="7">
        <v>229</v>
      </c>
      <c r="L22" s="10">
        <v>16</v>
      </c>
      <c r="M22" s="26">
        <f t="shared" si="12"/>
        <v>58.888153280413221</v>
      </c>
      <c r="N22" s="25">
        <v>14973</v>
      </c>
      <c r="O22" s="25">
        <v>334.66666666666669</v>
      </c>
      <c r="P22" s="26">
        <f t="shared" si="13"/>
        <v>46.581439194824682</v>
      </c>
      <c r="Q22" s="25">
        <v>11076.833333333334</v>
      </c>
      <c r="R22" s="25">
        <v>340.33333333333331</v>
      </c>
      <c r="S22" s="26">
        <f t="shared" si="14"/>
        <v>38.356723059332467</v>
      </c>
      <c r="T22" s="7">
        <v>10533.6</v>
      </c>
      <c r="U22" s="7">
        <v>410.6</v>
      </c>
    </row>
    <row r="23" spans="1:21" x14ac:dyDescent="0.25">
      <c r="A23" s="10">
        <v>640</v>
      </c>
      <c r="B23" s="26">
        <f t="shared" si="9"/>
        <v>41.263360807563025</v>
      </c>
      <c r="C23" s="26">
        <v>8776.1666669999995</v>
      </c>
      <c r="D23" s="26">
        <v>121.66666669999999</v>
      </c>
      <c r="E23" s="26">
        <f t="shared" si="10"/>
        <v>43.018021768209088</v>
      </c>
      <c r="F23" s="7">
        <v>12917.666666666666</v>
      </c>
      <c r="G23" s="7">
        <v>202.5</v>
      </c>
      <c r="H23" s="26">
        <f t="shared" si="11"/>
        <v>24.53143817743878</v>
      </c>
      <c r="I23" s="7">
        <v>6518.166666666667</v>
      </c>
      <c r="J23" s="7">
        <v>168.33333333333334</v>
      </c>
      <c r="L23" s="10">
        <v>32</v>
      </c>
      <c r="M23" s="26">
        <f t="shared" si="12"/>
        <v>19.423559718662531</v>
      </c>
      <c r="N23" s="25">
        <v>4938.666666666667</v>
      </c>
      <c r="O23" s="25">
        <v>106.33333333333333</v>
      </c>
      <c r="P23" s="26">
        <f t="shared" si="13"/>
        <v>8.643299200291569</v>
      </c>
      <c r="Q23" s="25">
        <v>2055.3333333333335</v>
      </c>
      <c r="R23" s="25">
        <v>62.5</v>
      </c>
      <c r="S23" s="26">
        <f t="shared" si="14"/>
        <v>7.1858773150002548</v>
      </c>
      <c r="T23" s="7">
        <v>1973.4</v>
      </c>
      <c r="U23" s="7">
        <v>67</v>
      </c>
    </row>
    <row r="24" spans="1:21" x14ac:dyDescent="0.25">
      <c r="A24" s="10">
        <v>1280</v>
      </c>
      <c r="B24" s="26">
        <f t="shared" si="9"/>
        <v>23.355953981858143</v>
      </c>
      <c r="C24" s="26">
        <v>4967.5</v>
      </c>
      <c r="D24" s="26">
        <v>80.166666669999998</v>
      </c>
      <c r="E24" s="26">
        <f t="shared" si="10"/>
        <v>11.366424119308878</v>
      </c>
      <c r="F24" s="7">
        <v>3413.1666666666665</v>
      </c>
      <c r="G24" s="7">
        <v>57.833333333333336</v>
      </c>
      <c r="H24" s="26">
        <f t="shared" si="11"/>
        <v>12.226515455640303</v>
      </c>
      <c r="I24" s="7">
        <v>3248.6666666666665</v>
      </c>
      <c r="J24" s="7">
        <v>86.833333333333329</v>
      </c>
      <c r="L24" s="10">
        <v>64</v>
      </c>
      <c r="M24" s="26">
        <f t="shared" si="12"/>
        <v>7.5244007157980297</v>
      </c>
      <c r="N24" s="25">
        <v>1913.1666666666667</v>
      </c>
      <c r="O24" s="25">
        <v>38</v>
      </c>
      <c r="P24" s="26">
        <f t="shared" si="13"/>
        <v>7.3501685625573838</v>
      </c>
      <c r="Q24" s="25">
        <v>1747.8333333333333</v>
      </c>
      <c r="R24" s="25">
        <v>47.5</v>
      </c>
      <c r="S24" s="26">
        <f t="shared" si="14"/>
        <v>7.1880621363182842</v>
      </c>
      <c r="T24" s="7">
        <v>1974</v>
      </c>
      <c r="U24" s="7">
        <v>68.2</v>
      </c>
    </row>
    <row r="25" spans="1:21" x14ac:dyDescent="0.25">
      <c r="A25" s="10">
        <v>2560</v>
      </c>
      <c r="B25" s="26">
        <f t="shared" si="9"/>
        <v>16.919255239802016</v>
      </c>
      <c r="C25" s="26">
        <v>3598.5</v>
      </c>
      <c r="D25" s="26">
        <v>71.166666669999998</v>
      </c>
      <c r="E25" s="26">
        <f t="shared" si="10"/>
        <v>13.128083875873475</v>
      </c>
      <c r="F25" s="7">
        <v>3942.1666666666665</v>
      </c>
      <c r="G25" s="7">
        <v>53.666666666666664</v>
      </c>
      <c r="H25" s="26">
        <f t="shared" si="11"/>
        <v>13.886867723805702</v>
      </c>
      <c r="I25" s="7">
        <v>3689.8333333333335</v>
      </c>
      <c r="J25" s="7">
        <v>73.666666666666671</v>
      </c>
      <c r="L25" s="10">
        <v>128</v>
      </c>
      <c r="M25" s="26">
        <f t="shared" si="12"/>
        <v>7.6332125041787648</v>
      </c>
      <c r="N25" s="25">
        <v>1940.8333333333333</v>
      </c>
      <c r="O25" s="25">
        <v>35.166666666666664</v>
      </c>
      <c r="P25" s="26">
        <f t="shared" si="13"/>
        <v>7.2842854839953191</v>
      </c>
      <c r="Q25" s="25">
        <v>1732.1666666666667</v>
      </c>
      <c r="R25" s="25">
        <v>41.666666666666664</v>
      </c>
      <c r="S25" s="26">
        <f t="shared" si="14"/>
        <v>7.0788210704167911</v>
      </c>
      <c r="T25" s="7">
        <v>1944</v>
      </c>
      <c r="U25" s="7">
        <v>45.6</v>
      </c>
    </row>
    <row r="26" spans="1:21" x14ac:dyDescent="0.25">
      <c r="A26" s="24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L26" s="24" t="s">
        <v>16</v>
      </c>
      <c r="M26" s="26"/>
      <c r="N26" s="7"/>
      <c r="O26" s="7"/>
      <c r="P26" s="26"/>
      <c r="Q26" s="25"/>
      <c r="R26" s="25"/>
      <c r="S26" s="26"/>
      <c r="T26" s="7"/>
      <c r="U26" s="7"/>
    </row>
    <row r="27" spans="1:21" x14ac:dyDescent="0.25">
      <c r="A27" s="10">
        <v>0</v>
      </c>
      <c r="B27" s="26">
        <f t="shared" ref="B27:B36" si="15">C27*100/$C$27</f>
        <v>100</v>
      </c>
      <c r="C27" s="26">
        <v>24937.833330000001</v>
      </c>
      <c r="D27" s="26">
        <v>1295.166667</v>
      </c>
      <c r="E27" s="26">
        <f t="shared" ref="E27:E36" si="16">F27*100/$F$27</f>
        <v>100</v>
      </c>
      <c r="F27" s="26">
        <v>24542.5</v>
      </c>
      <c r="G27" s="26">
        <v>1177</v>
      </c>
      <c r="H27" s="26">
        <f t="shared" ref="H27:H36" si="17">I27*100/$I$27</f>
        <v>100</v>
      </c>
      <c r="I27" s="26">
        <v>28984.400000000001</v>
      </c>
      <c r="J27" s="26">
        <v>1347.2</v>
      </c>
      <c r="L27" s="10">
        <v>0</v>
      </c>
      <c r="M27" s="26">
        <f>N27*100/$N$27</f>
        <v>100.00000000000001</v>
      </c>
      <c r="N27" s="7">
        <v>21740.666666666668</v>
      </c>
      <c r="O27" s="7">
        <v>948.33333333333337</v>
      </c>
      <c r="P27" s="26">
        <f>Q27*100/$Q$27</f>
        <v>100</v>
      </c>
      <c r="Q27" s="25">
        <v>29301.333333333332</v>
      </c>
      <c r="R27" s="25">
        <v>1116</v>
      </c>
      <c r="S27" s="26">
        <f>T27*100/$T$27</f>
        <v>99.999999999999986</v>
      </c>
      <c r="T27" s="7">
        <v>23401.833333333332</v>
      </c>
      <c r="U27" s="7">
        <v>1228</v>
      </c>
    </row>
    <row r="28" spans="1:21" x14ac:dyDescent="0.25">
      <c r="A28" s="10">
        <v>40</v>
      </c>
      <c r="B28" s="26">
        <f t="shared" si="15"/>
        <v>103.04022671082627</v>
      </c>
      <c r="C28" s="26">
        <v>25696</v>
      </c>
      <c r="D28" s="26">
        <v>1213</v>
      </c>
      <c r="E28" s="26">
        <f t="shared" si="16"/>
        <v>104.56079588468982</v>
      </c>
      <c r="F28" s="26">
        <v>25661.833330000001</v>
      </c>
      <c r="G28" s="26">
        <v>1129.333333</v>
      </c>
      <c r="H28" s="26">
        <f t="shared" si="17"/>
        <v>103.52879479996135</v>
      </c>
      <c r="I28" s="26">
        <v>30007.200000000001</v>
      </c>
      <c r="J28" s="26">
        <v>1341.8</v>
      </c>
      <c r="L28" s="10">
        <v>1</v>
      </c>
      <c r="M28" s="26">
        <f t="shared" ref="M28:M36" si="18">N28*100/$N$27</f>
        <v>100.37027383398241</v>
      </c>
      <c r="N28" s="7">
        <v>21821.166666666668</v>
      </c>
      <c r="O28" s="7">
        <v>917</v>
      </c>
      <c r="P28" s="26">
        <f t="shared" ref="P28:P36" si="19">Q28*100/$Q$27</f>
        <v>102.40489625045505</v>
      </c>
      <c r="Q28" s="25">
        <v>30006</v>
      </c>
      <c r="R28" s="25">
        <v>1069.5</v>
      </c>
      <c r="S28" s="26">
        <f t="shared" ref="S28:S36" si="20">T28*100/$T$27</f>
        <v>107.433890507154</v>
      </c>
      <c r="T28" s="7">
        <v>25141.5</v>
      </c>
      <c r="U28" s="7">
        <v>1176.6666666666667</v>
      </c>
    </row>
    <row r="29" spans="1:21" x14ac:dyDescent="0.25">
      <c r="A29" s="10">
        <v>60</v>
      </c>
      <c r="B29" s="26">
        <f t="shared" si="15"/>
        <v>103.91506883168346</v>
      </c>
      <c r="C29" s="26">
        <v>25914.166669999999</v>
      </c>
      <c r="D29" s="26">
        <v>1199.166667</v>
      </c>
      <c r="E29" s="26">
        <f t="shared" si="16"/>
        <v>104.70001018641133</v>
      </c>
      <c r="F29" s="26">
        <v>25696</v>
      </c>
      <c r="G29" s="26">
        <v>1153.833333</v>
      </c>
      <c r="H29" s="26">
        <f t="shared" si="17"/>
        <v>102.54826734381253</v>
      </c>
      <c r="I29" s="26">
        <v>29723</v>
      </c>
      <c r="J29" s="26">
        <v>1506.8</v>
      </c>
      <c r="L29" s="10">
        <v>2</v>
      </c>
      <c r="M29" s="26">
        <f t="shared" si="18"/>
        <v>99.228787832326503</v>
      </c>
      <c r="N29" s="7">
        <v>21573</v>
      </c>
      <c r="O29" s="7">
        <v>891.16666666666663</v>
      </c>
      <c r="P29" s="26">
        <f t="shared" si="19"/>
        <v>103.17391700036403</v>
      </c>
      <c r="Q29" s="25">
        <v>30231.333333333332</v>
      </c>
      <c r="R29" s="25">
        <v>1147.5</v>
      </c>
      <c r="S29" s="26">
        <f t="shared" si="20"/>
        <v>107.98156839563853</v>
      </c>
      <c r="T29" s="7">
        <v>25269.666666666668</v>
      </c>
      <c r="U29" s="7">
        <v>1051.3333333333333</v>
      </c>
    </row>
    <row r="30" spans="1:21" x14ac:dyDescent="0.25">
      <c r="A30" s="10">
        <v>80</v>
      </c>
      <c r="B30" s="26">
        <f t="shared" si="15"/>
        <v>105.18422479969313</v>
      </c>
      <c r="C30" s="26">
        <v>26230.666669999999</v>
      </c>
      <c r="D30" s="26">
        <v>1033</v>
      </c>
      <c r="E30" s="26">
        <f t="shared" si="16"/>
        <v>106.65376387898543</v>
      </c>
      <c r="F30" s="26">
        <v>26175.5</v>
      </c>
      <c r="G30" s="26">
        <v>1080.166667</v>
      </c>
      <c r="H30" s="26">
        <f t="shared" si="17"/>
        <v>105.16760740260277</v>
      </c>
      <c r="I30" s="26">
        <v>30482.2</v>
      </c>
      <c r="J30" s="26">
        <v>1383.8</v>
      </c>
      <c r="L30" s="10">
        <v>4</v>
      </c>
      <c r="M30" s="26">
        <f t="shared" si="18"/>
        <v>100.48603232038268</v>
      </c>
      <c r="N30" s="7">
        <v>21846.333333333332</v>
      </c>
      <c r="O30" s="7">
        <v>797.16666666666663</v>
      </c>
      <c r="P30" s="26">
        <f t="shared" si="19"/>
        <v>103.91847925009101</v>
      </c>
      <c r="Q30" s="25">
        <v>30449.5</v>
      </c>
      <c r="R30" s="25">
        <v>1160.8333333333333</v>
      </c>
      <c r="S30" s="26">
        <f t="shared" si="20"/>
        <v>105.01029121650012</v>
      </c>
      <c r="T30" s="7">
        <v>24574.333333333332</v>
      </c>
      <c r="U30" s="7">
        <v>1075</v>
      </c>
    </row>
    <row r="31" spans="1:21" x14ac:dyDescent="0.25">
      <c r="A31" s="10">
        <v>160</v>
      </c>
      <c r="B31" s="26">
        <f t="shared" si="15"/>
        <v>103.359687784071</v>
      </c>
      <c r="C31" s="26">
        <v>25775.666669999999</v>
      </c>
      <c r="D31" s="26">
        <v>996.83333330000005</v>
      </c>
      <c r="E31" s="26">
        <f t="shared" si="16"/>
        <v>99.379987083630439</v>
      </c>
      <c r="F31" s="26">
        <v>24390.333330000001</v>
      </c>
      <c r="G31" s="26">
        <v>958.5</v>
      </c>
      <c r="H31" s="26">
        <f t="shared" si="17"/>
        <v>94.693697299236831</v>
      </c>
      <c r="I31" s="26">
        <v>27446.400000000001</v>
      </c>
      <c r="J31" s="26">
        <v>1170.2</v>
      </c>
      <c r="L31" s="10">
        <v>6</v>
      </c>
      <c r="M31" s="26">
        <f t="shared" si="18"/>
        <v>80.736561283002672</v>
      </c>
      <c r="N31" s="7">
        <v>17552.666666666668</v>
      </c>
      <c r="O31" s="7">
        <v>569</v>
      </c>
      <c r="P31" s="26">
        <f t="shared" si="19"/>
        <v>92.801237713869682</v>
      </c>
      <c r="Q31" s="25">
        <v>27192</v>
      </c>
      <c r="R31" s="25">
        <v>881.5</v>
      </c>
      <c r="S31" s="26">
        <f t="shared" si="20"/>
        <v>68.614994551708904</v>
      </c>
      <c r="T31" s="7">
        <v>16057.166666666666</v>
      </c>
      <c r="U31" s="7">
        <v>609</v>
      </c>
    </row>
    <row r="32" spans="1:21" x14ac:dyDescent="0.25">
      <c r="A32" s="10">
        <v>320</v>
      </c>
      <c r="B32" s="26">
        <f t="shared" si="15"/>
        <v>96.532711368473954</v>
      </c>
      <c r="C32" s="26">
        <v>24073.166669999999</v>
      </c>
      <c r="D32" s="26">
        <v>912.33333330000005</v>
      </c>
      <c r="E32" s="26">
        <f t="shared" si="16"/>
        <v>76.884995416114904</v>
      </c>
      <c r="F32" s="26">
        <v>18869.5</v>
      </c>
      <c r="G32" s="26">
        <v>657</v>
      </c>
      <c r="H32" s="26">
        <f t="shared" si="17"/>
        <v>55.331143649687412</v>
      </c>
      <c r="I32" s="26">
        <v>16037.4</v>
      </c>
      <c r="J32" s="26">
        <v>638.6</v>
      </c>
      <c r="L32" s="10">
        <v>8</v>
      </c>
      <c r="M32" s="26">
        <f t="shared" si="18"/>
        <v>80.928214406181951</v>
      </c>
      <c r="N32" s="7">
        <v>17594.333333333332</v>
      </c>
      <c r="O32" s="7">
        <v>573.83333333333337</v>
      </c>
      <c r="P32" s="26">
        <f t="shared" si="19"/>
        <v>93.619744266472509</v>
      </c>
      <c r="Q32" s="25">
        <v>27431.833333333332</v>
      </c>
      <c r="R32" s="25">
        <v>883.33333333333337</v>
      </c>
      <c r="S32" s="26">
        <f t="shared" si="20"/>
        <v>62.440264651629853</v>
      </c>
      <c r="T32" s="7">
        <v>14612.166666666666</v>
      </c>
      <c r="U32" s="7">
        <v>711.5</v>
      </c>
    </row>
    <row r="33" spans="1:21" x14ac:dyDescent="0.25">
      <c r="A33" s="10">
        <v>480</v>
      </c>
      <c r="B33" s="26">
        <f t="shared" si="15"/>
        <v>79.142133435695712</v>
      </c>
      <c r="C33" s="26">
        <v>19736.333330000001</v>
      </c>
      <c r="D33" s="26">
        <v>717</v>
      </c>
      <c r="E33" s="26">
        <f t="shared" si="16"/>
        <v>43.370343974737708</v>
      </c>
      <c r="F33" s="26">
        <v>10644.166670000001</v>
      </c>
      <c r="G33" s="26">
        <v>382</v>
      </c>
      <c r="H33" s="26">
        <f t="shared" si="17"/>
        <v>33.900995018009688</v>
      </c>
      <c r="I33" s="26">
        <v>9826</v>
      </c>
      <c r="J33" s="26">
        <v>382.2</v>
      </c>
      <c r="L33" s="10">
        <v>16</v>
      </c>
      <c r="M33" s="26">
        <f t="shared" si="18"/>
        <v>44.153046518046054</v>
      </c>
      <c r="N33" s="7">
        <v>9599.1666666666661</v>
      </c>
      <c r="O33" s="7">
        <v>270.83333333333331</v>
      </c>
      <c r="P33" s="26">
        <f t="shared" si="19"/>
        <v>57.264174554058975</v>
      </c>
      <c r="Q33" s="25">
        <v>16779.166666666668</v>
      </c>
      <c r="R33" s="25">
        <v>467</v>
      </c>
      <c r="S33" s="26">
        <f t="shared" si="20"/>
        <v>17.862560625592014</v>
      </c>
      <c r="T33" s="7">
        <v>4180.166666666667</v>
      </c>
      <c r="U33" s="7">
        <v>176.33333333333334</v>
      </c>
    </row>
    <row r="34" spans="1:21" x14ac:dyDescent="0.25">
      <c r="A34" s="10">
        <v>640</v>
      </c>
      <c r="B34" s="26">
        <f t="shared" si="15"/>
        <v>43.10318325477396</v>
      </c>
      <c r="C34" s="26">
        <v>10749</v>
      </c>
      <c r="D34" s="26">
        <v>351.83333329999999</v>
      </c>
      <c r="E34" s="26">
        <f t="shared" si="16"/>
        <v>25.748531457675458</v>
      </c>
      <c r="F34" s="26">
        <v>6319.3333329999996</v>
      </c>
      <c r="G34" s="26">
        <v>188.33333329999999</v>
      </c>
      <c r="H34" s="26">
        <f t="shared" si="17"/>
        <v>19.642290335490816</v>
      </c>
      <c r="I34" s="26">
        <v>5693.2</v>
      </c>
      <c r="J34" s="26">
        <v>161.19999999999999</v>
      </c>
      <c r="L34" s="10">
        <v>32</v>
      </c>
      <c r="M34" s="26">
        <f t="shared" si="18"/>
        <v>12.110177547453315</v>
      </c>
      <c r="N34" s="7">
        <v>2632.8333333333335</v>
      </c>
      <c r="O34" s="7">
        <v>85.333333333333329</v>
      </c>
      <c r="P34" s="26">
        <f t="shared" si="19"/>
        <v>6.766472515471424</v>
      </c>
      <c r="Q34" s="25">
        <v>1982.6666666666667</v>
      </c>
      <c r="R34" s="25">
        <v>47.833333333333336</v>
      </c>
      <c r="S34" s="26">
        <f t="shared" si="20"/>
        <v>8.622543817792053</v>
      </c>
      <c r="T34" s="7">
        <v>2017.8333333333333</v>
      </c>
      <c r="U34" s="7">
        <v>88.166666666666671</v>
      </c>
    </row>
    <row r="35" spans="1:21" x14ac:dyDescent="0.25">
      <c r="A35" s="10">
        <v>1280</v>
      </c>
      <c r="B35" s="26">
        <f t="shared" si="15"/>
        <v>12.003849574208378</v>
      </c>
      <c r="C35" s="26">
        <v>2993.5</v>
      </c>
      <c r="D35" s="26">
        <v>103.5</v>
      </c>
      <c r="E35" s="26">
        <f t="shared" si="16"/>
        <v>10.83630436997046</v>
      </c>
      <c r="F35" s="26">
        <v>2659.5</v>
      </c>
      <c r="G35" s="26">
        <v>80.166666669999998</v>
      </c>
      <c r="H35" s="26">
        <f t="shared" si="17"/>
        <v>10.724389671685458</v>
      </c>
      <c r="I35" s="26">
        <v>3108.4</v>
      </c>
      <c r="J35" s="26">
        <v>89.8</v>
      </c>
      <c r="L35" s="10">
        <v>64</v>
      </c>
      <c r="M35" s="26">
        <f t="shared" si="18"/>
        <v>7.8631443378001284</v>
      </c>
      <c r="N35" s="7">
        <v>1709.5</v>
      </c>
      <c r="O35" s="7">
        <v>44.666666666666664</v>
      </c>
      <c r="P35" s="26">
        <f t="shared" si="19"/>
        <v>6.5764925373134329</v>
      </c>
      <c r="Q35" s="25">
        <v>1927</v>
      </c>
      <c r="R35" s="25">
        <v>52.333333333333336</v>
      </c>
      <c r="S35" s="26">
        <f t="shared" si="20"/>
        <v>8.5862218772033518</v>
      </c>
      <c r="T35" s="7">
        <v>2009.3333333333333</v>
      </c>
      <c r="U35" s="7">
        <v>77</v>
      </c>
    </row>
    <row r="36" spans="1:21" x14ac:dyDescent="0.25">
      <c r="A36" s="10">
        <v>2560</v>
      </c>
      <c r="B36" s="26">
        <f t="shared" si="15"/>
        <v>13.319120214041465</v>
      </c>
      <c r="C36" s="26">
        <v>3321.5</v>
      </c>
      <c r="D36" s="26">
        <v>89.666666669999998</v>
      </c>
      <c r="E36" s="26">
        <f t="shared" si="16"/>
        <v>12.616209974533971</v>
      </c>
      <c r="F36" s="26">
        <v>3096.333333</v>
      </c>
      <c r="G36" s="26">
        <v>64.166666669999998</v>
      </c>
      <c r="H36" s="26">
        <f t="shared" si="17"/>
        <v>12.644043002442693</v>
      </c>
      <c r="I36" s="26">
        <v>3664.8</v>
      </c>
      <c r="J36" s="26">
        <v>73.8</v>
      </c>
      <c r="L36" s="10">
        <v>128</v>
      </c>
      <c r="M36" s="26">
        <f t="shared" si="18"/>
        <v>7.5419337033516305</v>
      </c>
      <c r="N36" s="7">
        <v>1639.6666666666667</v>
      </c>
      <c r="O36" s="7">
        <v>28.5</v>
      </c>
      <c r="P36" s="26">
        <f t="shared" si="19"/>
        <v>6.5793365489625044</v>
      </c>
      <c r="Q36" s="25">
        <v>1927.8333333333333</v>
      </c>
      <c r="R36" s="25">
        <v>39</v>
      </c>
      <c r="S36" s="26">
        <f t="shared" si="20"/>
        <v>8.4971975130153616</v>
      </c>
      <c r="T36" s="7">
        <v>1988.5</v>
      </c>
      <c r="U36" s="7">
        <v>53.333333333333336</v>
      </c>
    </row>
    <row r="37" spans="1:21" x14ac:dyDescent="0.25">
      <c r="A37" s="10"/>
      <c r="L37" s="10"/>
      <c r="N37"/>
      <c r="O37"/>
      <c r="Q37" s="6"/>
      <c r="R37" s="6"/>
      <c r="T37"/>
      <c r="U37"/>
    </row>
    <row r="38" spans="1:21" x14ac:dyDescent="0.25">
      <c r="A38" s="96" t="s">
        <v>17</v>
      </c>
      <c r="B38" s="96"/>
      <c r="C38" s="96"/>
      <c r="D38" s="96" t="s">
        <v>18</v>
      </c>
      <c r="E38" s="96"/>
      <c r="F38" s="96"/>
      <c r="G38" s="96" t="s">
        <v>19</v>
      </c>
      <c r="H38" s="96"/>
      <c r="I38" s="96"/>
      <c r="L38" s="96" t="s">
        <v>20</v>
      </c>
      <c r="M38" s="96"/>
      <c r="N38" s="96"/>
      <c r="O38" s="96" t="s">
        <v>21</v>
      </c>
      <c r="P38" s="96"/>
      <c r="Q38" s="96"/>
      <c r="R38" s="96" t="s">
        <v>22</v>
      </c>
      <c r="S38" s="96"/>
      <c r="T38" s="96"/>
    </row>
    <row r="39" spans="1:21" s="23" customFormat="1" x14ac:dyDescent="0.25">
      <c r="A39" s="27" t="s">
        <v>7</v>
      </c>
      <c r="B39" s="28" t="s">
        <v>13</v>
      </c>
      <c r="C39" s="28" t="s">
        <v>12</v>
      </c>
      <c r="D39" s="27" t="s">
        <v>7</v>
      </c>
      <c r="E39" s="28" t="s">
        <v>13</v>
      </c>
      <c r="F39" s="28" t="s">
        <v>12</v>
      </c>
      <c r="G39" s="27" t="s">
        <v>7</v>
      </c>
      <c r="H39" s="28" t="s">
        <v>13</v>
      </c>
      <c r="I39" s="28" t="s">
        <v>12</v>
      </c>
      <c r="L39" s="27" t="s">
        <v>7</v>
      </c>
      <c r="M39" s="28" t="s">
        <v>13</v>
      </c>
      <c r="N39" s="28" t="s">
        <v>12</v>
      </c>
      <c r="O39" s="27" t="s">
        <v>7</v>
      </c>
      <c r="P39" s="28" t="s">
        <v>13</v>
      </c>
      <c r="Q39" s="28" t="s">
        <v>12</v>
      </c>
      <c r="R39" s="27" t="s">
        <v>7</v>
      </c>
      <c r="S39" s="28" t="s">
        <v>13</v>
      </c>
      <c r="T39" s="28" t="s">
        <v>12</v>
      </c>
    </row>
    <row r="40" spans="1:21" x14ac:dyDescent="0.25">
      <c r="A40" s="10">
        <v>0</v>
      </c>
      <c r="B40" s="26">
        <f>AVERAGE(B5,B16,B27)</f>
        <v>100</v>
      </c>
      <c r="C40" s="26">
        <f>STDEVA(B5,B16,B27)</f>
        <v>1.0048591735576161E-14</v>
      </c>
      <c r="D40" s="10">
        <v>0</v>
      </c>
      <c r="E40" s="26">
        <f>AVERAGE(E5,E16,E27)</f>
        <v>100</v>
      </c>
      <c r="F40" s="26">
        <f>STDEVA(E5,E16,E27)</f>
        <v>0</v>
      </c>
      <c r="G40" s="10">
        <v>0</v>
      </c>
      <c r="H40" s="26">
        <f>AVERAGE(H5,H16,H27)</f>
        <v>100</v>
      </c>
      <c r="I40" s="26">
        <f>STDEVA(H5,H16,H27)</f>
        <v>1.0048591735576161E-14</v>
      </c>
      <c r="L40" s="10">
        <v>0</v>
      </c>
      <c r="M40" s="30">
        <f>AVERAGE(M5,M16,M27)</f>
        <v>100</v>
      </c>
      <c r="N40" s="30">
        <f>STDEVA(M27,M16,M5)</f>
        <v>1.4210854715202004E-14</v>
      </c>
      <c r="O40" s="10">
        <v>0</v>
      </c>
      <c r="P40" s="30">
        <f>AVERAGE(P5,P16,P27)</f>
        <v>100</v>
      </c>
      <c r="Q40" s="30">
        <f t="shared" ref="Q40:Q49" si="21">STDEVA(P27,P16,P5)</f>
        <v>0</v>
      </c>
      <c r="R40" s="10">
        <v>0</v>
      </c>
      <c r="S40" s="30">
        <f>AVERAGE(S5,S16,S27)</f>
        <v>100</v>
      </c>
      <c r="T40" s="30">
        <f t="shared" ref="T40:T49" si="22">STDEVA(S27,S16,S5)</f>
        <v>1.0048591735576161E-14</v>
      </c>
    </row>
    <row r="41" spans="1:21" x14ac:dyDescent="0.25">
      <c r="A41" s="10">
        <v>40</v>
      </c>
      <c r="B41" s="26">
        <f t="shared" ref="B41:B49" si="23">AVERAGE(B6,B17,B28)</f>
        <v>97.390439718859326</v>
      </c>
      <c r="C41" s="26">
        <f t="shared" ref="C41:C49" si="24">STDEVA(B6,B17,B28)</f>
        <v>5.8290195636740219</v>
      </c>
      <c r="D41" s="10">
        <v>40</v>
      </c>
      <c r="E41" s="26">
        <f t="shared" ref="E41:E49" si="25">AVERAGE(E6,E17,E28)</f>
        <v>99.797299608204128</v>
      </c>
      <c r="F41" s="26">
        <f t="shared" ref="F41:F49" si="26">STDEVA(E6,E17,E28)</f>
        <v>4.1926625512295148</v>
      </c>
      <c r="G41" s="10">
        <v>40</v>
      </c>
      <c r="H41" s="26">
        <f t="shared" ref="H41:H49" si="27">AVERAGE(H6,H17,H28)</f>
        <v>102.48654221184921</v>
      </c>
      <c r="I41" s="26">
        <f t="shared" ref="I41:I49" si="28">STDEVA(H6,H17,H28)</f>
        <v>1.2102666849351487</v>
      </c>
      <c r="L41" s="10">
        <v>1</v>
      </c>
      <c r="M41" s="30">
        <f t="shared" ref="M41:M49" si="29">AVERAGE(M6,M17,M28)</f>
        <v>99.512417251002049</v>
      </c>
      <c r="N41" s="30">
        <f t="shared" ref="N41:N49" si="30">STDEVA(M28,M17,M6)</f>
        <v>0.82232036491937188</v>
      </c>
      <c r="O41" s="10">
        <v>1</v>
      </c>
      <c r="P41" s="30">
        <f t="shared" ref="P41:P49" si="31">AVERAGE(P6,P17,P28)</f>
        <v>99.61347543937832</v>
      </c>
      <c r="Q41" s="30">
        <f t="shared" si="21"/>
        <v>3.5181263896267354</v>
      </c>
      <c r="R41" s="10">
        <v>1</v>
      </c>
      <c r="S41" s="30">
        <f t="shared" ref="S41:S49" si="32">AVERAGE(S6,S17,S28)</f>
        <v>104.04263308586788</v>
      </c>
      <c r="T41" s="30">
        <f t="shared" si="22"/>
        <v>3.652078636120863</v>
      </c>
    </row>
    <row r="42" spans="1:21" x14ac:dyDescent="0.25">
      <c r="A42" s="10">
        <v>60</v>
      </c>
      <c r="B42" s="26">
        <f t="shared" si="23"/>
        <v>100.00185901208145</v>
      </c>
      <c r="C42" s="26">
        <f t="shared" si="24"/>
        <v>3.8631488625981398</v>
      </c>
      <c r="D42" s="10">
        <v>60</v>
      </c>
      <c r="E42" s="26">
        <f t="shared" si="25"/>
        <v>105.67740223179005</v>
      </c>
      <c r="F42" s="26">
        <f t="shared" si="26"/>
        <v>0.85077776347570244</v>
      </c>
      <c r="G42" s="10">
        <v>60</v>
      </c>
      <c r="H42" s="26">
        <f t="shared" si="27"/>
        <v>101.86814116014541</v>
      </c>
      <c r="I42" s="26">
        <f t="shared" si="28"/>
        <v>2.575484615341082</v>
      </c>
      <c r="L42" s="10">
        <v>2</v>
      </c>
      <c r="M42" s="30">
        <f t="shared" si="29"/>
        <v>99.042392779787974</v>
      </c>
      <c r="N42" s="30">
        <f t="shared" si="30"/>
        <v>0.165129508415953</v>
      </c>
      <c r="O42" s="10">
        <v>2</v>
      </c>
      <c r="P42" s="30">
        <f t="shared" si="31"/>
        <v>102.43527227501859</v>
      </c>
      <c r="Q42" s="30">
        <f t="shared" si="21"/>
        <v>2.1285978263084249</v>
      </c>
      <c r="R42" s="10">
        <v>2</v>
      </c>
      <c r="S42" s="30">
        <f t="shared" si="32"/>
        <v>104.68003550140497</v>
      </c>
      <c r="T42" s="30">
        <f t="shared" si="22"/>
        <v>4.755940842197325</v>
      </c>
    </row>
    <row r="43" spans="1:21" x14ac:dyDescent="0.25">
      <c r="A43" s="10">
        <v>80</v>
      </c>
      <c r="B43" s="26">
        <f t="shared" si="23"/>
        <v>94.875328869992643</v>
      </c>
      <c r="C43" s="26">
        <f t="shared" si="24"/>
        <v>10.010858607435109</v>
      </c>
      <c r="D43" s="10">
        <v>80</v>
      </c>
      <c r="E43" s="26">
        <f t="shared" si="25"/>
        <v>104.67437611291551</v>
      </c>
      <c r="F43" s="26">
        <f t="shared" si="26"/>
        <v>1.7171176633954039</v>
      </c>
      <c r="G43" s="10">
        <v>80</v>
      </c>
      <c r="H43" s="26">
        <f t="shared" si="27"/>
        <v>105.08996903602745</v>
      </c>
      <c r="I43" s="26">
        <f t="shared" si="28"/>
        <v>1.5086404654717314</v>
      </c>
      <c r="L43" s="10">
        <v>4</v>
      </c>
      <c r="M43" s="30">
        <f t="shared" si="29"/>
        <v>95.337407748786461</v>
      </c>
      <c r="N43" s="30">
        <f t="shared" si="30"/>
        <v>5.5702871053011611</v>
      </c>
      <c r="O43" s="10">
        <v>4</v>
      </c>
      <c r="P43" s="30">
        <f t="shared" si="31"/>
        <v>99.734236529841453</v>
      </c>
      <c r="Q43" s="30">
        <f t="shared" si="21"/>
        <v>3.6682802992569217</v>
      </c>
      <c r="R43" s="10">
        <v>4</v>
      </c>
      <c r="S43" s="30">
        <f t="shared" si="32"/>
        <v>98.01336492645855</v>
      </c>
      <c r="T43" s="30">
        <f t="shared" si="22"/>
        <v>6.0798589645985288</v>
      </c>
    </row>
    <row r="44" spans="1:21" x14ac:dyDescent="0.25">
      <c r="A44" s="10">
        <v>160</v>
      </c>
      <c r="B44" s="26">
        <f t="shared" si="23"/>
        <v>97.947604233032294</v>
      </c>
      <c r="C44" s="26">
        <f t="shared" si="24"/>
        <v>5.9826242773747449</v>
      </c>
      <c r="D44" s="10">
        <v>160</v>
      </c>
      <c r="E44" s="26">
        <f t="shared" si="25"/>
        <v>104.93339416496701</v>
      </c>
      <c r="F44" s="26">
        <f t="shared" si="26"/>
        <v>4.816806686952356</v>
      </c>
      <c r="G44" s="10">
        <v>160</v>
      </c>
      <c r="H44" s="26">
        <f t="shared" si="27"/>
        <v>97.163493594981631</v>
      </c>
      <c r="I44" s="26">
        <f t="shared" si="28"/>
        <v>6.0783983365924952</v>
      </c>
      <c r="L44" s="10">
        <v>6</v>
      </c>
      <c r="M44" s="30">
        <f t="shared" si="29"/>
        <v>83.880528091798666</v>
      </c>
      <c r="N44" s="30">
        <f t="shared" si="30"/>
        <v>3.2202582421918251</v>
      </c>
      <c r="O44" s="10">
        <v>6</v>
      </c>
      <c r="P44" s="30">
        <f t="shared" si="31"/>
        <v>89.542454982986897</v>
      </c>
      <c r="Q44" s="30">
        <f t="shared" si="21"/>
        <v>8.2052379546262735</v>
      </c>
      <c r="R44" s="10">
        <v>6</v>
      </c>
      <c r="S44" s="30">
        <f t="shared" si="32"/>
        <v>78.120066063516376</v>
      </c>
      <c r="T44" s="30">
        <f t="shared" si="22"/>
        <v>12.612437182029289</v>
      </c>
    </row>
    <row r="45" spans="1:21" x14ac:dyDescent="0.25">
      <c r="A45" s="10">
        <v>320</v>
      </c>
      <c r="B45" s="26">
        <f t="shared" si="23"/>
        <v>87.584118279884692</v>
      </c>
      <c r="C45" s="26">
        <f t="shared" si="24"/>
        <v>9.4232081071370679</v>
      </c>
      <c r="D45" s="10">
        <v>320</v>
      </c>
      <c r="E45" s="26">
        <f t="shared" si="25"/>
        <v>73.268445536438776</v>
      </c>
      <c r="F45" s="26">
        <f t="shared" si="26"/>
        <v>5.20517961146379</v>
      </c>
      <c r="G45" s="10">
        <v>320</v>
      </c>
      <c r="H45" s="26">
        <f t="shared" si="27"/>
        <v>52.351877896942334</v>
      </c>
      <c r="I45" s="26">
        <f t="shared" si="28"/>
        <v>5.872761204989331</v>
      </c>
      <c r="L45" s="10">
        <v>8</v>
      </c>
      <c r="M45" s="30">
        <f>AVERAGE(M10,M21,M32)</f>
        <v>81.967733420528134</v>
      </c>
      <c r="N45" s="30">
        <f t="shared" si="30"/>
        <v>0.91147479568856726</v>
      </c>
      <c r="O45" s="10">
        <v>8</v>
      </c>
      <c r="P45" s="30">
        <f t="shared" si="31"/>
        <v>85.771164706199897</v>
      </c>
      <c r="Q45" s="30">
        <f t="shared" si="21"/>
        <v>15.032160476530887</v>
      </c>
      <c r="R45" s="10">
        <v>8</v>
      </c>
      <c r="S45" s="30">
        <f t="shared" si="32"/>
        <v>73.418713061262125</v>
      </c>
      <c r="T45" s="30">
        <f t="shared" si="22"/>
        <v>15.784108422663083</v>
      </c>
    </row>
    <row r="46" spans="1:21" x14ac:dyDescent="0.25">
      <c r="A46" s="10">
        <v>480</v>
      </c>
      <c r="B46" s="26">
        <f t="shared" si="23"/>
        <v>75.139096319506265</v>
      </c>
      <c r="C46" s="26">
        <f t="shared" si="24"/>
        <v>10.84792571112691</v>
      </c>
      <c r="D46" s="10">
        <v>480</v>
      </c>
      <c r="E46" s="26">
        <f t="shared" si="25"/>
        <v>57.640270616850728</v>
      </c>
      <c r="F46" s="26">
        <f t="shared" si="26"/>
        <v>12.772504820977824</v>
      </c>
      <c r="G46" s="10">
        <v>480</v>
      </c>
      <c r="H46" s="26">
        <f t="shared" si="27"/>
        <v>34.984322374786906</v>
      </c>
      <c r="I46" s="26">
        <f t="shared" si="28"/>
        <v>2.6868982838993736</v>
      </c>
      <c r="L46" s="10">
        <v>16</v>
      </c>
      <c r="M46" s="30">
        <f t="shared" si="29"/>
        <v>61.443711793307102</v>
      </c>
      <c r="N46" s="30">
        <f t="shared" si="30"/>
        <v>18.699874112189491</v>
      </c>
      <c r="O46" s="10">
        <v>16</v>
      </c>
      <c r="P46" s="30">
        <f t="shared" si="31"/>
        <v>65.820253236183603</v>
      </c>
      <c r="Q46" s="30">
        <f t="shared" si="21"/>
        <v>24.656586438948274</v>
      </c>
      <c r="R46" s="10">
        <v>16</v>
      </c>
      <c r="S46" s="30">
        <f t="shared" si="32"/>
        <v>47.696332012290121</v>
      </c>
      <c r="T46" s="30">
        <f t="shared" si="22"/>
        <v>35.438932953626434</v>
      </c>
    </row>
    <row r="47" spans="1:21" x14ac:dyDescent="0.25">
      <c r="A47" s="10">
        <v>640</v>
      </c>
      <c r="B47" s="26">
        <f t="shared" si="23"/>
        <v>47.323291391423261</v>
      </c>
      <c r="C47" s="26">
        <f t="shared" si="24"/>
        <v>8.9501750670418065</v>
      </c>
      <c r="D47" s="10">
        <v>640</v>
      </c>
      <c r="E47" s="26">
        <f t="shared" si="25"/>
        <v>38.025295818361968</v>
      </c>
      <c r="F47" s="26">
        <f t="shared" si="26"/>
        <v>10.693537093700174</v>
      </c>
      <c r="G47" s="10">
        <v>640</v>
      </c>
      <c r="H47" s="26">
        <f t="shared" si="27"/>
        <v>24.87524213125128</v>
      </c>
      <c r="I47" s="26">
        <f t="shared" si="28"/>
        <v>5.4130486024884794</v>
      </c>
      <c r="L47" s="10">
        <v>32</v>
      </c>
      <c r="M47" s="30">
        <f t="shared" si="29"/>
        <v>30.13673150244443</v>
      </c>
      <c r="N47" s="30">
        <f t="shared" si="30"/>
        <v>25.156515385690025</v>
      </c>
      <c r="O47" s="10">
        <v>32</v>
      </c>
      <c r="P47" s="30">
        <f t="shared" si="31"/>
        <v>34.031786360009185</v>
      </c>
      <c r="Q47" s="30">
        <f t="shared" si="21"/>
        <v>45.609184269706105</v>
      </c>
      <c r="R47" s="10">
        <v>32</v>
      </c>
      <c r="S47" s="30">
        <f t="shared" si="32"/>
        <v>27.745954252385928</v>
      </c>
      <c r="T47" s="30">
        <f t="shared" si="22"/>
        <v>34.374414615548091</v>
      </c>
    </row>
    <row r="48" spans="1:21" x14ac:dyDescent="0.25">
      <c r="A48" s="10">
        <v>1280</v>
      </c>
      <c r="B48" s="26">
        <f t="shared" si="23"/>
        <v>20.088263202264823</v>
      </c>
      <c r="C48" s="26">
        <f t="shared" si="24"/>
        <v>7.0440175233829017</v>
      </c>
      <c r="D48" s="10">
        <v>1280</v>
      </c>
      <c r="E48" s="26">
        <f t="shared" si="25"/>
        <v>12.857392360064017</v>
      </c>
      <c r="F48" s="26">
        <f t="shared" si="26"/>
        <v>3.0530576417162516</v>
      </c>
      <c r="G48" s="10">
        <v>1280</v>
      </c>
      <c r="H48" s="26">
        <f t="shared" si="27"/>
        <v>12.407631581459512</v>
      </c>
      <c r="I48" s="26">
        <f t="shared" si="28"/>
        <v>1.7807213794881898</v>
      </c>
      <c r="L48" s="10">
        <v>64</v>
      </c>
      <c r="M48" s="30">
        <f t="shared" si="29"/>
        <v>11.892258821602502</v>
      </c>
      <c r="N48" s="30">
        <f t="shared" si="30"/>
        <v>7.2739637277978151</v>
      </c>
      <c r="O48" s="10">
        <v>64</v>
      </c>
      <c r="P48" s="30">
        <f t="shared" si="31"/>
        <v>19.554119644268198</v>
      </c>
      <c r="Q48" s="30">
        <f t="shared" si="21"/>
        <v>21.811317101493842</v>
      </c>
      <c r="R48" s="10">
        <v>64</v>
      </c>
      <c r="S48" s="30">
        <f t="shared" si="32"/>
        <v>7.9854494371073246</v>
      </c>
      <c r="T48" s="30">
        <f t="shared" si="22"/>
        <v>0.71951769807416799</v>
      </c>
    </row>
    <row r="49" spans="1:20" x14ac:dyDescent="0.25">
      <c r="A49" s="10">
        <v>2560</v>
      </c>
      <c r="B49" s="26">
        <f t="shared" si="23"/>
        <v>15.244205769651131</v>
      </c>
      <c r="C49" s="26">
        <f t="shared" si="24"/>
        <v>1.8130448378213495</v>
      </c>
      <c r="D49" s="10">
        <v>2560</v>
      </c>
      <c r="E49" s="26">
        <f t="shared" si="25"/>
        <v>13.533526587204202</v>
      </c>
      <c r="F49" s="26">
        <f t="shared" si="26"/>
        <v>1.1737857106992455</v>
      </c>
      <c r="G49" s="10">
        <v>2560</v>
      </c>
      <c r="H49" s="26">
        <f t="shared" si="27"/>
        <v>14.282770176006423</v>
      </c>
      <c r="I49" s="26">
        <f t="shared" si="28"/>
        <v>1.8684061677099619</v>
      </c>
      <c r="L49" s="10">
        <v>128</v>
      </c>
      <c r="M49" s="30">
        <f t="shared" si="29"/>
        <v>7.7266222520871954</v>
      </c>
      <c r="N49" s="30">
        <f t="shared" si="30"/>
        <v>0.24512639967438987</v>
      </c>
      <c r="O49" s="10">
        <v>128</v>
      </c>
      <c r="P49" s="30">
        <f t="shared" si="31"/>
        <v>6.7635944077329917</v>
      </c>
      <c r="Q49" s="30">
        <f t="shared" si="21"/>
        <v>0.45730595078667957</v>
      </c>
      <c r="R49" s="10">
        <v>128</v>
      </c>
      <c r="S49" s="30">
        <f t="shared" si="32"/>
        <v>7.6993948013583768</v>
      </c>
      <c r="T49" s="30">
        <f t="shared" si="22"/>
        <v>0.72560699895584568</v>
      </c>
    </row>
    <row r="50" spans="1:20" x14ac:dyDescent="0.25">
      <c r="A50" s="12"/>
      <c r="C50" s="13"/>
      <c r="L50" s="10"/>
      <c r="M50" s="20"/>
      <c r="N50" s="20"/>
      <c r="O50" s="20"/>
      <c r="P50" s="20"/>
      <c r="Q50" s="20"/>
      <c r="R50" s="20"/>
      <c r="S50" s="20"/>
      <c r="T50" s="20"/>
    </row>
    <row r="51" spans="1:20" x14ac:dyDescent="0.25">
      <c r="A51" s="12"/>
      <c r="C51" s="13"/>
    </row>
    <row r="52" spans="1:20" x14ac:dyDescent="0.25">
      <c r="A52" s="23" t="s">
        <v>100</v>
      </c>
      <c r="C52" s="13"/>
      <c r="L52" s="23" t="s">
        <v>100</v>
      </c>
    </row>
    <row r="53" spans="1:20" x14ac:dyDescent="0.25">
      <c r="A53" s="12"/>
      <c r="C53" s="13"/>
      <c r="L53" s="12"/>
    </row>
    <row r="54" spans="1:20" x14ac:dyDescent="0.25">
      <c r="A54" s="23" t="s">
        <v>23</v>
      </c>
      <c r="B54" s="12">
        <v>584</v>
      </c>
      <c r="C54" s="13"/>
      <c r="E54" s="12">
        <v>460.2</v>
      </c>
      <c r="H54" s="12">
        <v>309.8</v>
      </c>
      <c r="L54" s="23" t="s">
        <v>23</v>
      </c>
      <c r="M54" s="12">
        <v>19.100000000000001</v>
      </c>
      <c r="P54" s="12">
        <v>17.96</v>
      </c>
      <c r="S54" s="12">
        <v>11.7</v>
      </c>
    </row>
    <row r="55" spans="1:20" x14ac:dyDescent="0.25">
      <c r="A55" s="23" t="s">
        <v>24</v>
      </c>
      <c r="B55" s="12">
        <v>4</v>
      </c>
      <c r="C55" s="13"/>
      <c r="E55" s="12">
        <v>2.8</v>
      </c>
      <c r="H55" s="12">
        <v>3</v>
      </c>
      <c r="L55" s="23" t="s">
        <v>24</v>
      </c>
      <c r="M55" s="12">
        <v>1.7</v>
      </c>
      <c r="P55" s="12">
        <v>2.87</v>
      </c>
      <c r="S55" s="12">
        <v>2.1</v>
      </c>
    </row>
    <row r="57" spans="1:20" x14ac:dyDescent="0.25">
      <c r="L57" s="12"/>
    </row>
    <row r="58" spans="1:20" x14ac:dyDescent="0.25">
      <c r="L58" s="12"/>
    </row>
    <row r="59" spans="1:20" x14ac:dyDescent="0.25">
      <c r="L59" s="12"/>
    </row>
    <row r="60" spans="1:20" x14ac:dyDescent="0.25">
      <c r="L60" s="12"/>
    </row>
    <row r="61" spans="1:20" x14ac:dyDescent="0.25">
      <c r="L61" s="12"/>
    </row>
    <row r="62" spans="1:20" x14ac:dyDescent="0.25">
      <c r="L62" s="12"/>
    </row>
    <row r="63" spans="1:20" x14ac:dyDescent="0.25">
      <c r="L63" s="12"/>
    </row>
    <row r="64" spans="1:20" x14ac:dyDescent="0.25">
      <c r="L64" s="12"/>
    </row>
    <row r="65" spans="12:12" x14ac:dyDescent="0.25">
      <c r="L65" s="12"/>
    </row>
    <row r="66" spans="12:12" x14ac:dyDescent="0.25">
      <c r="L66" s="12"/>
    </row>
  </sheetData>
  <mergeCells count="12">
    <mergeCell ref="R38:T38"/>
    <mergeCell ref="A1:D1"/>
    <mergeCell ref="E1:G1"/>
    <mergeCell ref="H1:J1"/>
    <mergeCell ref="L1:O1"/>
    <mergeCell ref="P1:R1"/>
    <mergeCell ref="S1:U1"/>
    <mergeCell ref="A38:C38"/>
    <mergeCell ref="D38:F38"/>
    <mergeCell ref="G38:I38"/>
    <mergeCell ref="L38:N38"/>
    <mergeCell ref="O38:Q38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topLeftCell="A40" zoomScale="60" zoomScaleNormal="60" workbookViewId="0">
      <selection activeCell="J73" sqref="J73"/>
    </sheetView>
  </sheetViews>
  <sheetFormatPr defaultColWidth="11" defaultRowHeight="15.75" x14ac:dyDescent="0.25"/>
  <cols>
    <col min="1" max="1" width="11" style="13"/>
    <col min="2" max="2" width="11" style="12"/>
    <col min="3" max="3" width="12.125" style="12" bestFit="1" customWidth="1"/>
    <col min="4" max="5" width="11" style="12"/>
    <col min="6" max="6" width="11.875" style="12" bestFit="1" customWidth="1"/>
    <col min="7" max="9" width="11" style="12"/>
    <col min="10" max="10" width="9.5" style="12" customWidth="1"/>
    <col min="11" max="11" width="7.875" style="12" customWidth="1"/>
    <col min="12" max="12" width="11" style="13"/>
    <col min="13" max="16384" width="11" style="12"/>
  </cols>
  <sheetData>
    <row r="1" spans="1:21" x14ac:dyDescent="0.25">
      <c r="A1" s="96" t="s">
        <v>17</v>
      </c>
      <c r="B1" s="96"/>
      <c r="C1" s="96"/>
      <c r="D1" s="96"/>
      <c r="E1" s="96" t="s">
        <v>18</v>
      </c>
      <c r="F1" s="96"/>
      <c r="G1" s="96"/>
      <c r="H1" s="96" t="s">
        <v>19</v>
      </c>
      <c r="I1" s="96"/>
      <c r="J1" s="96"/>
      <c r="K1" s="19"/>
      <c r="L1" s="96" t="s">
        <v>20</v>
      </c>
      <c r="M1" s="96"/>
      <c r="N1" s="96"/>
      <c r="O1" s="96"/>
      <c r="P1" s="96" t="s">
        <v>21</v>
      </c>
      <c r="Q1" s="96"/>
      <c r="R1" s="96"/>
      <c r="S1" s="96" t="s">
        <v>22</v>
      </c>
      <c r="T1" s="96"/>
      <c r="U1" s="96"/>
    </row>
    <row r="2" spans="1:21" s="23" customFormat="1" x14ac:dyDescent="0.25">
      <c r="A2" s="27" t="s">
        <v>7</v>
      </c>
      <c r="B2" s="27" t="s">
        <v>8</v>
      </c>
      <c r="C2" s="27" t="s">
        <v>9</v>
      </c>
      <c r="D2" s="27" t="s">
        <v>10</v>
      </c>
      <c r="E2" s="27" t="s">
        <v>8</v>
      </c>
      <c r="F2" s="27" t="s">
        <v>9</v>
      </c>
      <c r="G2" s="27" t="s">
        <v>10</v>
      </c>
      <c r="H2" s="27" t="s">
        <v>8</v>
      </c>
      <c r="I2" s="27" t="s">
        <v>9</v>
      </c>
      <c r="J2" s="27" t="s">
        <v>10</v>
      </c>
      <c r="L2" s="27" t="s">
        <v>7</v>
      </c>
      <c r="M2" s="27" t="s">
        <v>8</v>
      </c>
      <c r="N2" s="27" t="s">
        <v>9</v>
      </c>
      <c r="O2" s="27" t="s">
        <v>10</v>
      </c>
      <c r="P2" s="27" t="s">
        <v>8</v>
      </c>
      <c r="Q2" s="27" t="s">
        <v>9</v>
      </c>
      <c r="R2" s="27" t="s">
        <v>10</v>
      </c>
      <c r="S2" s="27" t="s">
        <v>8</v>
      </c>
      <c r="T2" s="27" t="s">
        <v>9</v>
      </c>
      <c r="U2" s="27" t="s">
        <v>10</v>
      </c>
    </row>
    <row r="3" spans="1:21" s="23" customForma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x14ac:dyDescent="0.25">
      <c r="A4" s="24" t="s">
        <v>14</v>
      </c>
      <c r="B4" s="21"/>
      <c r="C4" s="21"/>
      <c r="D4" s="21"/>
      <c r="E4" s="21"/>
      <c r="F4" s="21"/>
      <c r="G4" s="21"/>
      <c r="H4" s="21"/>
      <c r="I4" s="21"/>
      <c r="J4" s="21"/>
      <c r="K4" s="19"/>
      <c r="L4" s="24" t="s">
        <v>14</v>
      </c>
      <c r="M4" s="10"/>
      <c r="N4" s="10"/>
      <c r="O4" s="10"/>
      <c r="P4" s="10"/>
      <c r="Q4" s="10"/>
      <c r="R4" s="10"/>
      <c r="S4" s="10"/>
      <c r="T4" s="10"/>
      <c r="U4" s="10"/>
    </row>
    <row r="5" spans="1:21" x14ac:dyDescent="0.25">
      <c r="A5" s="10">
        <v>0</v>
      </c>
      <c r="B5" s="29">
        <f t="shared" ref="B5:B14" si="0">C5*100/$C$5</f>
        <v>100</v>
      </c>
      <c r="C5" s="29">
        <v>16492.833330000001</v>
      </c>
      <c r="D5" s="29">
        <v>473.16666670000001</v>
      </c>
      <c r="E5" s="29">
        <f t="shared" ref="E5:E14" si="1">F5*100/$F$5</f>
        <v>100</v>
      </c>
      <c r="F5" s="29">
        <v>17697.5</v>
      </c>
      <c r="G5" s="29">
        <v>672</v>
      </c>
      <c r="H5" s="29">
        <f t="shared" ref="H5:H14" si="2">I5*100/$I$5</f>
        <v>100</v>
      </c>
      <c r="I5" s="29">
        <v>25448.666669999999</v>
      </c>
      <c r="J5" s="29">
        <v>739.33333330000005</v>
      </c>
      <c r="L5" s="10">
        <v>0</v>
      </c>
      <c r="M5" s="26">
        <f>N5*100/$N$5</f>
        <v>100</v>
      </c>
      <c r="N5" s="7">
        <v>26342.5</v>
      </c>
      <c r="O5" s="7">
        <v>987.33333333333337</v>
      </c>
      <c r="P5" s="26">
        <f>Q5*100/$Q$5</f>
        <v>100</v>
      </c>
      <c r="Q5" s="7">
        <v>20238.333333333332</v>
      </c>
      <c r="R5" s="7">
        <v>695.5</v>
      </c>
      <c r="S5" s="26">
        <f>T5*100/$T$5</f>
        <v>100.00000000000001</v>
      </c>
      <c r="T5" s="7">
        <v>24096.666666666668</v>
      </c>
      <c r="U5" s="7">
        <v>1284.8333333333333</v>
      </c>
    </row>
    <row r="6" spans="1:21" x14ac:dyDescent="0.25">
      <c r="A6" s="10">
        <v>40</v>
      </c>
      <c r="B6" s="29">
        <f t="shared" si="0"/>
        <v>91.637782105689908</v>
      </c>
      <c r="C6" s="29">
        <v>15113.666670000001</v>
      </c>
      <c r="D6" s="29">
        <v>492.33333329999999</v>
      </c>
      <c r="E6" s="29">
        <f t="shared" si="1"/>
        <v>144.85285113716628</v>
      </c>
      <c r="F6" s="29">
        <v>25635.333330000001</v>
      </c>
      <c r="G6" s="29">
        <v>570.16666669999995</v>
      </c>
      <c r="H6" s="29">
        <f t="shared" si="2"/>
        <v>108.89568541784827</v>
      </c>
      <c r="I6" s="29">
        <v>27712.5</v>
      </c>
      <c r="J6" s="29">
        <v>565.5</v>
      </c>
      <c r="L6" s="10">
        <v>1</v>
      </c>
      <c r="M6" s="26">
        <f t="shared" ref="M6:M14" si="3">N6*100/$N$5</f>
        <v>98.144316851728846</v>
      </c>
      <c r="N6" s="7">
        <v>25853.666666666668</v>
      </c>
      <c r="O6" s="7">
        <v>761.16666666666663</v>
      </c>
      <c r="P6" s="26">
        <f t="shared" ref="P6:P14" si="4">Q6*100/$Q$5</f>
        <v>96.036399571769749</v>
      </c>
      <c r="Q6" s="7">
        <v>19436.166666666668</v>
      </c>
      <c r="R6" s="7">
        <v>495.83333333333331</v>
      </c>
      <c r="S6" s="26">
        <f t="shared" ref="S6:S14" si="5">T6*100/$T$5</f>
        <v>101.28371835661916</v>
      </c>
      <c r="T6" s="7">
        <v>24406</v>
      </c>
      <c r="U6" s="7">
        <v>996</v>
      </c>
    </row>
    <row r="7" spans="1:21" x14ac:dyDescent="0.25">
      <c r="A7" s="10">
        <v>60</v>
      </c>
      <c r="B7" s="29">
        <f t="shared" si="0"/>
        <v>95.857796860425807</v>
      </c>
      <c r="C7" s="29">
        <v>15809.666670000001</v>
      </c>
      <c r="D7" s="29">
        <v>391</v>
      </c>
      <c r="E7" s="29">
        <f t="shared" si="1"/>
        <v>149.82247961576493</v>
      </c>
      <c r="F7" s="29">
        <v>26514.833330000001</v>
      </c>
      <c r="G7" s="29">
        <v>511.66666670000001</v>
      </c>
      <c r="H7" s="29">
        <f t="shared" si="2"/>
        <v>108.02137635134501</v>
      </c>
      <c r="I7" s="29">
        <v>27490</v>
      </c>
      <c r="J7" s="29">
        <v>469.33333329999999</v>
      </c>
      <c r="L7" s="10">
        <v>2</v>
      </c>
      <c r="M7" s="26">
        <f t="shared" si="3"/>
        <v>92.439973426971619</v>
      </c>
      <c r="N7" s="7">
        <v>24351</v>
      </c>
      <c r="O7" s="7">
        <v>746.5</v>
      </c>
      <c r="P7" s="26">
        <f t="shared" si="4"/>
        <v>97.799555299349421</v>
      </c>
      <c r="Q7" s="7">
        <v>19793</v>
      </c>
      <c r="R7" s="7">
        <v>382.66666666666669</v>
      </c>
      <c r="S7" s="26">
        <f t="shared" si="5"/>
        <v>41.894452898049522</v>
      </c>
      <c r="T7" s="7">
        <v>10095.166666666666</v>
      </c>
      <c r="U7" s="7">
        <v>390.66666666666669</v>
      </c>
    </row>
    <row r="8" spans="1:21" x14ac:dyDescent="0.25">
      <c r="A8" s="10">
        <v>80</v>
      </c>
      <c r="B8" s="29">
        <f t="shared" si="0"/>
        <v>88.838586474698815</v>
      </c>
      <c r="C8" s="29">
        <v>14652</v>
      </c>
      <c r="D8" s="29">
        <v>552.33333330000005</v>
      </c>
      <c r="E8" s="29">
        <f t="shared" si="1"/>
        <v>152.7447379573386</v>
      </c>
      <c r="F8" s="29">
        <v>27032</v>
      </c>
      <c r="G8" s="29">
        <v>511.16666670000001</v>
      </c>
      <c r="H8" s="29">
        <f t="shared" si="2"/>
        <v>102.62030753377776</v>
      </c>
      <c r="I8" s="29">
        <v>26115.5</v>
      </c>
      <c r="J8" s="29">
        <v>457.83333329999999</v>
      </c>
      <c r="L8" s="10">
        <v>4</v>
      </c>
      <c r="M8" s="26">
        <f t="shared" si="3"/>
        <v>91.382113821138205</v>
      </c>
      <c r="N8" s="7">
        <v>24072.333333333332</v>
      </c>
      <c r="O8" s="7">
        <v>696.33333333333337</v>
      </c>
      <c r="P8" s="26">
        <f t="shared" si="4"/>
        <v>115.41628922012681</v>
      </c>
      <c r="Q8" s="7">
        <v>23358.333333333332</v>
      </c>
      <c r="R8" s="7">
        <v>545.16666666666663</v>
      </c>
      <c r="S8" s="26">
        <f t="shared" si="5"/>
        <v>48.032922949232265</v>
      </c>
      <c r="T8" s="7">
        <v>11574.333333333334</v>
      </c>
      <c r="U8" s="7">
        <v>347</v>
      </c>
    </row>
    <row r="9" spans="1:21" x14ac:dyDescent="0.25">
      <c r="A9" s="10">
        <v>160</v>
      </c>
      <c r="B9" s="29">
        <f t="shared" si="0"/>
        <v>89.955233119426666</v>
      </c>
      <c r="C9" s="29">
        <v>14836.166670000001</v>
      </c>
      <c r="D9" s="29">
        <v>344.66666670000001</v>
      </c>
      <c r="E9" s="29">
        <f t="shared" si="1"/>
        <v>91.903752902952405</v>
      </c>
      <c r="F9" s="29">
        <v>16264.666670000001</v>
      </c>
      <c r="G9" s="29">
        <v>291.5</v>
      </c>
      <c r="H9" s="29">
        <f t="shared" si="2"/>
        <v>43.471170703969925</v>
      </c>
      <c r="I9" s="29">
        <v>11062.833329999999</v>
      </c>
      <c r="J9" s="29">
        <v>197</v>
      </c>
      <c r="L9" s="10">
        <v>6</v>
      </c>
      <c r="M9" s="26">
        <f t="shared" si="3"/>
        <v>90.626680585871995</v>
      </c>
      <c r="N9" s="7">
        <v>23873.333333333332</v>
      </c>
      <c r="O9" s="7">
        <v>751.16666666666663</v>
      </c>
      <c r="P9" s="26">
        <f t="shared" si="4"/>
        <v>112.87326031458456</v>
      </c>
      <c r="Q9" s="7">
        <v>22843.666666666668</v>
      </c>
      <c r="R9" s="7">
        <v>511.33333333333331</v>
      </c>
      <c r="S9" s="26">
        <f t="shared" si="5"/>
        <v>37.893207912574354</v>
      </c>
      <c r="T9" s="7">
        <v>9131</v>
      </c>
      <c r="U9" s="7">
        <v>234.33333333333334</v>
      </c>
    </row>
    <row r="10" spans="1:21" x14ac:dyDescent="0.25">
      <c r="A10" s="10">
        <v>320</v>
      </c>
      <c r="B10" s="29">
        <f t="shared" si="0"/>
        <v>41.990965781499227</v>
      </c>
      <c r="C10" s="29">
        <v>6925.5</v>
      </c>
      <c r="D10" s="29">
        <v>158.33333329999999</v>
      </c>
      <c r="E10" s="29">
        <f t="shared" si="1"/>
        <v>27.529312049724538</v>
      </c>
      <c r="F10" s="29">
        <v>4872</v>
      </c>
      <c r="G10" s="29">
        <v>78.5</v>
      </c>
      <c r="H10" s="29">
        <f t="shared" si="2"/>
        <v>13.688339924332862</v>
      </c>
      <c r="I10" s="29">
        <v>3483.5</v>
      </c>
      <c r="J10" s="29">
        <v>64.166666669999998</v>
      </c>
      <c r="L10" s="10">
        <v>8</v>
      </c>
      <c r="M10" s="26">
        <f t="shared" si="3"/>
        <v>81.550093321944885</v>
      </c>
      <c r="N10" s="7">
        <v>21482.333333333332</v>
      </c>
      <c r="O10" s="7">
        <v>433</v>
      </c>
      <c r="P10" s="26">
        <f t="shared" si="4"/>
        <v>86.537923083257851</v>
      </c>
      <c r="Q10" s="7">
        <v>17513.833333333332</v>
      </c>
      <c r="R10" s="7">
        <v>308.66666666666669</v>
      </c>
      <c r="S10" s="26">
        <f t="shared" si="5"/>
        <v>15.801632314289664</v>
      </c>
      <c r="T10" s="7">
        <v>3807.6666666666665</v>
      </c>
      <c r="U10" s="7">
        <v>111.16666666666667</v>
      </c>
    </row>
    <row r="11" spans="1:21" x14ac:dyDescent="0.25">
      <c r="A11" s="10">
        <v>480</v>
      </c>
      <c r="B11" s="29">
        <f t="shared" si="0"/>
        <v>32.38881534856327</v>
      </c>
      <c r="C11" s="29">
        <v>5341.8333329999996</v>
      </c>
      <c r="D11" s="29">
        <v>114</v>
      </c>
      <c r="E11" s="29">
        <f t="shared" si="1"/>
        <v>21.65842633140274</v>
      </c>
      <c r="F11" s="29">
        <v>3833</v>
      </c>
      <c r="G11" s="29">
        <v>77.833333330000002</v>
      </c>
      <c r="H11" s="29">
        <f t="shared" si="2"/>
        <v>12.35690147455572</v>
      </c>
      <c r="I11" s="29">
        <v>3144.666667</v>
      </c>
      <c r="J11" s="29">
        <v>72.166666669999998</v>
      </c>
      <c r="L11" s="10">
        <v>16</v>
      </c>
      <c r="M11" s="26">
        <f t="shared" si="3"/>
        <v>77.559077536300649</v>
      </c>
      <c r="N11" s="7">
        <v>20431</v>
      </c>
      <c r="O11" s="7">
        <v>785.66666666666663</v>
      </c>
      <c r="P11" s="26">
        <f t="shared" si="4"/>
        <v>86.061105163468667</v>
      </c>
      <c r="Q11" s="7">
        <v>17417.333333333332</v>
      </c>
      <c r="R11" s="7">
        <v>444.5</v>
      </c>
      <c r="S11" s="26">
        <f t="shared" si="5"/>
        <v>10.680592059759302</v>
      </c>
      <c r="T11" s="7">
        <v>2573.6666666666665</v>
      </c>
      <c r="U11" s="7">
        <v>64</v>
      </c>
    </row>
    <row r="12" spans="1:21" x14ac:dyDescent="0.25">
      <c r="A12" s="10">
        <v>640</v>
      </c>
      <c r="B12" s="29">
        <f t="shared" si="0"/>
        <v>20.426043637221426</v>
      </c>
      <c r="C12" s="29">
        <v>3368.833333</v>
      </c>
      <c r="D12" s="29">
        <v>73.666666669999998</v>
      </c>
      <c r="E12" s="29">
        <f t="shared" si="1"/>
        <v>20.438856714225174</v>
      </c>
      <c r="F12" s="29">
        <v>3617.166667</v>
      </c>
      <c r="G12" s="29">
        <v>59</v>
      </c>
      <c r="H12" s="29">
        <f t="shared" si="2"/>
        <v>12.524559240493994</v>
      </c>
      <c r="I12" s="29">
        <v>3187.333333</v>
      </c>
      <c r="J12" s="29">
        <v>62.666666669999998</v>
      </c>
      <c r="L12" s="10">
        <v>32</v>
      </c>
      <c r="M12" s="26">
        <f t="shared" si="3"/>
        <v>11.096770111669986</v>
      </c>
      <c r="N12" s="7">
        <v>2923.1666666666665</v>
      </c>
      <c r="O12" s="7">
        <v>77</v>
      </c>
      <c r="P12" s="26">
        <f t="shared" si="4"/>
        <v>10.323643251255868</v>
      </c>
      <c r="Q12" s="7">
        <v>2089.3333333333335</v>
      </c>
      <c r="R12" s="7">
        <v>48.333333333333336</v>
      </c>
      <c r="S12" s="26">
        <f t="shared" si="5"/>
        <v>8.9542122008576559</v>
      </c>
      <c r="T12" s="7">
        <v>2157.6666666666665</v>
      </c>
      <c r="U12" s="7">
        <v>57.5</v>
      </c>
    </row>
    <row r="13" spans="1:21" x14ac:dyDescent="0.25">
      <c r="A13" s="10">
        <v>1280</v>
      </c>
      <c r="B13" s="29">
        <f t="shared" si="0"/>
        <v>16.320219898808617</v>
      </c>
      <c r="C13" s="29">
        <v>2691.666667</v>
      </c>
      <c r="D13" s="29">
        <v>53.666666669999998</v>
      </c>
      <c r="E13" s="29">
        <f t="shared" si="1"/>
        <v>19.882280926684562</v>
      </c>
      <c r="F13" s="29">
        <v>3518.666667</v>
      </c>
      <c r="G13" s="29">
        <v>69.333333330000002</v>
      </c>
      <c r="H13" s="29">
        <f t="shared" si="2"/>
        <v>13.210253317369574</v>
      </c>
      <c r="I13" s="29">
        <v>3361.833333</v>
      </c>
      <c r="J13" s="29">
        <v>62.833333330000002</v>
      </c>
      <c r="L13" s="10">
        <v>64</v>
      </c>
      <c r="M13" s="26">
        <f t="shared" ref="M13" si="6">N13*100/$N$5</f>
        <v>9.0506469267027292</v>
      </c>
      <c r="N13" s="7">
        <v>2384.1666666666665</v>
      </c>
      <c r="O13" s="7">
        <v>62</v>
      </c>
      <c r="P13" s="26">
        <f t="shared" ref="P13" si="7">Q13*100/$Q$5</f>
        <v>9.4770649757061687</v>
      </c>
      <c r="Q13" s="7">
        <v>1918</v>
      </c>
      <c r="R13" s="7">
        <v>42.666666666666664</v>
      </c>
      <c r="S13" s="26">
        <f t="shared" ref="S13" si="8">T13*100/$T$5</f>
        <v>7.6338359385807157</v>
      </c>
      <c r="T13" s="7">
        <v>1839.5</v>
      </c>
      <c r="U13" s="7">
        <v>48.666666666666664</v>
      </c>
    </row>
    <row r="14" spans="1:21" x14ac:dyDescent="0.25">
      <c r="A14" s="10">
        <v>2560</v>
      </c>
      <c r="B14" s="29">
        <f t="shared" si="0"/>
        <v>20.051133324585653</v>
      </c>
      <c r="C14" s="29">
        <v>3307</v>
      </c>
      <c r="D14" s="29">
        <v>52.833333330000002</v>
      </c>
      <c r="E14" s="29">
        <f t="shared" si="1"/>
        <v>25.598719214578328</v>
      </c>
      <c r="F14" s="29">
        <v>4530.3333329999996</v>
      </c>
      <c r="G14" s="29">
        <v>67.333333330000002</v>
      </c>
      <c r="H14" s="29">
        <f t="shared" si="2"/>
        <v>16.440285014743367</v>
      </c>
      <c r="I14" s="29">
        <v>4183.8333329999996</v>
      </c>
      <c r="J14" s="29">
        <v>64.833333330000002</v>
      </c>
      <c r="L14" s="10">
        <v>128</v>
      </c>
      <c r="M14" s="26">
        <f t="shared" si="3"/>
        <v>7.7877953876815029</v>
      </c>
      <c r="N14" s="7">
        <v>2051.5</v>
      </c>
      <c r="O14" s="7">
        <v>37.333333333333336</v>
      </c>
      <c r="P14" s="26">
        <f t="shared" si="4"/>
        <v>9.0051881742567748</v>
      </c>
      <c r="Q14" s="7">
        <v>1822.5</v>
      </c>
      <c r="R14" s="7">
        <v>30</v>
      </c>
      <c r="S14" s="26">
        <f t="shared" si="5"/>
        <v>7.6103195462719588</v>
      </c>
      <c r="T14" s="7">
        <v>1833.8333333333333</v>
      </c>
      <c r="U14" s="7">
        <v>52.833333333333336</v>
      </c>
    </row>
    <row r="15" spans="1:21" x14ac:dyDescent="0.25">
      <c r="A15" s="24" t="s">
        <v>15</v>
      </c>
      <c r="L15" s="24" t="s">
        <v>15</v>
      </c>
    </row>
    <row r="16" spans="1:21" x14ac:dyDescent="0.25">
      <c r="A16" s="10">
        <v>0</v>
      </c>
      <c r="B16" s="29">
        <f t="shared" ref="B16:B25" si="9">C16*100/$C$16</f>
        <v>100</v>
      </c>
      <c r="C16" s="29">
        <v>27645.166669999999</v>
      </c>
      <c r="D16" s="29">
        <v>988</v>
      </c>
      <c r="E16" s="29">
        <f t="shared" ref="E16:E25" si="10">F16*100/$F$16</f>
        <v>100</v>
      </c>
      <c r="F16" s="29">
        <v>20672.333330000001</v>
      </c>
      <c r="G16" s="29">
        <v>760.83333330000005</v>
      </c>
      <c r="H16" s="29">
        <f t="shared" ref="H16:H25" si="11">I16*100/$I$16</f>
        <v>100</v>
      </c>
      <c r="I16" s="29">
        <v>19317.416669999999</v>
      </c>
      <c r="J16" s="29">
        <v>774.92407000000003</v>
      </c>
      <c r="L16" s="10">
        <v>0</v>
      </c>
      <c r="M16" s="26">
        <f>N16*100/$N$16</f>
        <v>100</v>
      </c>
      <c r="N16" s="26">
        <v>20921.416669999999</v>
      </c>
      <c r="O16" s="7">
        <v>708.63</v>
      </c>
      <c r="P16" s="26">
        <f>Q16*100/$Q$16</f>
        <v>100</v>
      </c>
      <c r="Q16" s="26">
        <v>17667</v>
      </c>
      <c r="R16" s="26">
        <v>1156.833333</v>
      </c>
      <c r="S16" s="26">
        <f>T16*100/$T$16</f>
        <v>100</v>
      </c>
      <c r="T16" s="26">
        <v>14229.666670000001</v>
      </c>
      <c r="U16" s="26">
        <v>624.83333330000005</v>
      </c>
    </row>
    <row r="17" spans="1:21" x14ac:dyDescent="0.25">
      <c r="A17" s="10">
        <v>40</v>
      </c>
      <c r="B17" s="29">
        <f t="shared" si="9"/>
        <v>99.95719562793289</v>
      </c>
      <c r="C17" s="29">
        <v>27633.333330000001</v>
      </c>
      <c r="D17" s="29">
        <v>780.66666669999995</v>
      </c>
      <c r="E17" s="29">
        <f t="shared" si="10"/>
        <v>135.17180776805904</v>
      </c>
      <c r="F17" s="29">
        <v>27943.166669999999</v>
      </c>
      <c r="G17" s="29">
        <v>523.83333330000005</v>
      </c>
      <c r="H17" s="29">
        <f t="shared" si="11"/>
        <v>112.59873430063566</v>
      </c>
      <c r="I17" s="29">
        <v>21751.166669999999</v>
      </c>
      <c r="J17" s="29">
        <v>776.68011230000002</v>
      </c>
      <c r="L17" s="10">
        <v>1</v>
      </c>
      <c r="M17" s="26">
        <f t="shared" ref="M17:M25" si="12">N17*100/$N$16</f>
        <v>93.8496038757972</v>
      </c>
      <c r="N17" s="26">
        <v>19634.666669999999</v>
      </c>
      <c r="O17" s="7">
        <v>553.70000000000005</v>
      </c>
      <c r="P17" s="26">
        <f t="shared" ref="P17:P25" si="13">Q17*100/$Q$16</f>
        <v>114.72142033169186</v>
      </c>
      <c r="Q17" s="26">
        <v>20267.833330000001</v>
      </c>
      <c r="R17" s="26">
        <v>1121</v>
      </c>
      <c r="S17" s="26">
        <f t="shared" ref="S17:S25" si="14">T17*100/$T$16</f>
        <v>114.47211222692681</v>
      </c>
      <c r="T17" s="26">
        <v>16289</v>
      </c>
      <c r="U17" s="26">
        <v>618.83333330000005</v>
      </c>
    </row>
    <row r="18" spans="1:21" x14ac:dyDescent="0.25">
      <c r="A18" s="10">
        <v>60</v>
      </c>
      <c r="B18" s="29">
        <f t="shared" si="9"/>
        <v>99.0824194586055</v>
      </c>
      <c r="C18" s="29">
        <v>27391.5</v>
      </c>
      <c r="D18" s="29">
        <v>738</v>
      </c>
      <c r="E18" s="29">
        <f t="shared" si="10"/>
        <v>137.6042053207353</v>
      </c>
      <c r="F18" s="29">
        <v>28446</v>
      </c>
      <c r="G18" s="29">
        <v>482.83333329999999</v>
      </c>
      <c r="H18" s="29">
        <f t="shared" si="11"/>
        <v>110.30374140601897</v>
      </c>
      <c r="I18" s="29">
        <v>21307.833330000001</v>
      </c>
      <c r="J18" s="29">
        <v>780.42719550000004</v>
      </c>
      <c r="L18" s="10">
        <v>2</v>
      </c>
      <c r="M18" s="26">
        <f t="shared" si="12"/>
        <v>80.090975359366041</v>
      </c>
      <c r="N18" s="26">
        <v>16756.166669999999</v>
      </c>
      <c r="O18" s="7">
        <v>364</v>
      </c>
      <c r="P18" s="26">
        <f t="shared" si="13"/>
        <v>111.99033978604177</v>
      </c>
      <c r="Q18" s="26">
        <v>19785.333330000001</v>
      </c>
      <c r="R18" s="26">
        <v>1066</v>
      </c>
      <c r="S18" s="26">
        <f t="shared" si="14"/>
        <v>112.9319027822315</v>
      </c>
      <c r="T18" s="26">
        <v>16069.833329999999</v>
      </c>
      <c r="U18" s="26">
        <v>533.33333330000005</v>
      </c>
    </row>
    <row r="19" spans="1:21" x14ac:dyDescent="0.25">
      <c r="A19" s="10">
        <v>80</v>
      </c>
      <c r="B19" s="29">
        <f t="shared" si="9"/>
        <v>100.44914419031065</v>
      </c>
      <c r="C19" s="29">
        <v>27769.333330000001</v>
      </c>
      <c r="D19" s="29">
        <v>688.5</v>
      </c>
      <c r="E19" s="29">
        <f t="shared" si="10"/>
        <v>138.20968447977322</v>
      </c>
      <c r="F19" s="29">
        <v>28571.166669999999</v>
      </c>
      <c r="G19" s="29">
        <v>467.5</v>
      </c>
      <c r="H19" s="29">
        <f t="shared" si="11"/>
        <v>98.694614946150566</v>
      </c>
      <c r="I19" s="29">
        <v>19065.25</v>
      </c>
      <c r="J19" s="29">
        <v>778.37168629999996</v>
      </c>
      <c r="L19" s="10">
        <v>4</v>
      </c>
      <c r="M19" s="26">
        <f t="shared" si="12"/>
        <v>76.917194107008825</v>
      </c>
      <c r="N19" s="26">
        <v>16092.166670000001</v>
      </c>
      <c r="O19" s="7">
        <v>425.37</v>
      </c>
      <c r="P19" s="26">
        <f t="shared" si="13"/>
        <v>103.64993111450728</v>
      </c>
      <c r="Q19" s="26">
        <v>18311.833330000001</v>
      </c>
      <c r="R19" s="26">
        <v>984.66666669999995</v>
      </c>
      <c r="S19" s="26">
        <f t="shared" si="14"/>
        <v>100.94520836727372</v>
      </c>
      <c r="T19" s="26">
        <v>14364.166670000001</v>
      </c>
      <c r="U19" s="26">
        <v>382.16666670000001</v>
      </c>
    </row>
    <row r="20" spans="1:21" x14ac:dyDescent="0.25">
      <c r="A20" s="10">
        <v>160</v>
      </c>
      <c r="B20" s="29">
        <f t="shared" si="9"/>
        <v>85.690687318977922</v>
      </c>
      <c r="C20" s="29">
        <v>23689.333330000001</v>
      </c>
      <c r="D20" s="29">
        <v>688.33333330000005</v>
      </c>
      <c r="E20" s="29">
        <f t="shared" si="10"/>
        <v>91.554735006781158</v>
      </c>
      <c r="F20" s="29">
        <v>18926.5</v>
      </c>
      <c r="G20" s="29">
        <v>325</v>
      </c>
      <c r="H20" s="29">
        <f t="shared" si="11"/>
        <v>38.716788382035766</v>
      </c>
      <c r="I20" s="29">
        <v>7479.0833329999996</v>
      </c>
      <c r="J20" s="29">
        <v>262.25344940000002</v>
      </c>
      <c r="L20" s="10">
        <v>6</v>
      </c>
      <c r="M20" s="26">
        <f t="shared" si="12"/>
        <v>77.946840728926603</v>
      </c>
      <c r="N20" s="26">
        <v>16307.583329999999</v>
      </c>
      <c r="O20" s="7">
        <v>207.43</v>
      </c>
      <c r="P20" s="26">
        <f t="shared" si="13"/>
        <v>105.99516992132223</v>
      </c>
      <c r="Q20" s="26">
        <v>18726.166669999999</v>
      </c>
      <c r="R20" s="26">
        <v>851.16666669999995</v>
      </c>
      <c r="S20" s="26">
        <f t="shared" si="14"/>
        <v>99.362833493555044</v>
      </c>
      <c r="T20" s="26">
        <v>14139</v>
      </c>
      <c r="U20" s="26">
        <v>356.83333329999999</v>
      </c>
    </row>
    <row r="21" spans="1:21" x14ac:dyDescent="0.25">
      <c r="A21" s="10">
        <v>320</v>
      </c>
      <c r="B21" s="29">
        <f t="shared" si="9"/>
        <v>45.299057696004844</v>
      </c>
      <c r="C21" s="29">
        <v>12523</v>
      </c>
      <c r="D21" s="29">
        <v>280</v>
      </c>
      <c r="E21" s="29">
        <f t="shared" si="10"/>
        <v>26.479029946059789</v>
      </c>
      <c r="F21" s="29">
        <v>5473.8333329999996</v>
      </c>
      <c r="G21" s="29">
        <v>81.666666669999998</v>
      </c>
      <c r="H21" s="29">
        <f t="shared" si="11"/>
        <v>14.907100241162837</v>
      </c>
      <c r="I21" s="29">
        <v>2879.666667</v>
      </c>
      <c r="J21" s="29">
        <v>110.67524520000001</v>
      </c>
      <c r="L21" s="10">
        <v>8</v>
      </c>
      <c r="M21" s="26">
        <f t="shared" si="12"/>
        <v>65.139390629994082</v>
      </c>
      <c r="N21" s="26">
        <v>13628.083329999999</v>
      </c>
      <c r="O21" s="7">
        <v>123.67</v>
      </c>
      <c r="P21" s="26">
        <f t="shared" si="13"/>
        <v>107.88947376464596</v>
      </c>
      <c r="Q21" s="26">
        <v>19060.833330000001</v>
      </c>
      <c r="R21" s="26">
        <v>982.33333330000005</v>
      </c>
      <c r="S21" s="26">
        <f t="shared" si="14"/>
        <v>93.675185646495549</v>
      </c>
      <c r="T21" s="26">
        <v>13329.666670000001</v>
      </c>
      <c r="U21" s="26">
        <v>323</v>
      </c>
    </row>
    <row r="22" spans="1:21" x14ac:dyDescent="0.25">
      <c r="A22" s="10">
        <v>480</v>
      </c>
      <c r="B22" s="29">
        <f t="shared" si="9"/>
        <v>53.742968915151778</v>
      </c>
      <c r="C22" s="29">
        <v>14857.333329999999</v>
      </c>
      <c r="D22" s="29">
        <v>316</v>
      </c>
      <c r="E22" s="29">
        <f t="shared" si="10"/>
        <v>18.203073353790586</v>
      </c>
      <c r="F22" s="29">
        <v>3763</v>
      </c>
      <c r="G22" s="29">
        <v>333</v>
      </c>
      <c r="H22" s="29">
        <f t="shared" si="11"/>
        <v>13.978749742420916</v>
      </c>
      <c r="I22" s="29">
        <v>2700.333333</v>
      </c>
      <c r="J22" s="29">
        <v>93.137614979999995</v>
      </c>
      <c r="L22" s="10">
        <v>16</v>
      </c>
      <c r="M22" s="26">
        <f t="shared" si="12"/>
        <v>14.356500711096444</v>
      </c>
      <c r="N22" s="26">
        <v>3003.583333</v>
      </c>
      <c r="O22" s="7">
        <v>94.97</v>
      </c>
      <c r="P22" s="26">
        <f t="shared" si="13"/>
        <v>74.25142921831663</v>
      </c>
      <c r="Q22" s="26">
        <v>13118</v>
      </c>
      <c r="R22" s="26">
        <v>549.33333330000005</v>
      </c>
      <c r="S22" s="26">
        <f t="shared" si="14"/>
        <v>85.050012840532673</v>
      </c>
      <c r="T22" s="26">
        <v>12102.333329999999</v>
      </c>
      <c r="U22" s="26">
        <v>274.66666670000001</v>
      </c>
    </row>
    <row r="23" spans="1:21" x14ac:dyDescent="0.25">
      <c r="A23" s="10">
        <v>640</v>
      </c>
      <c r="B23" s="29">
        <f t="shared" si="9"/>
        <v>18.680179174336665</v>
      </c>
      <c r="C23" s="29">
        <v>5164.1666670000004</v>
      </c>
      <c r="D23" s="29">
        <v>110</v>
      </c>
      <c r="E23" s="29">
        <f t="shared" si="10"/>
        <v>17.017914445558137</v>
      </c>
      <c r="F23" s="29">
        <v>3518</v>
      </c>
      <c r="G23" s="29">
        <v>50.166666669999998</v>
      </c>
      <c r="H23" s="29">
        <f t="shared" si="11"/>
        <v>14.09349938715175</v>
      </c>
      <c r="I23" s="29">
        <v>2722.5</v>
      </c>
      <c r="J23" s="29">
        <v>89.052002450000003</v>
      </c>
      <c r="L23" s="10">
        <v>32</v>
      </c>
      <c r="M23" s="26">
        <f t="shared" si="12"/>
        <v>10.355417294024001</v>
      </c>
      <c r="N23" s="26">
        <v>2166.5</v>
      </c>
      <c r="O23" s="7">
        <v>73.27</v>
      </c>
      <c r="P23" s="26">
        <f t="shared" si="13"/>
        <v>15.908190411501669</v>
      </c>
      <c r="Q23" s="26">
        <v>2810.5</v>
      </c>
      <c r="R23" s="26">
        <v>120</v>
      </c>
      <c r="S23" s="26">
        <f t="shared" si="14"/>
        <v>16.281711910262196</v>
      </c>
      <c r="T23" s="26">
        <v>2316.833333</v>
      </c>
      <c r="U23" s="26">
        <v>58.166666669999998</v>
      </c>
    </row>
    <row r="24" spans="1:21" x14ac:dyDescent="0.25">
      <c r="A24" s="10">
        <v>1280</v>
      </c>
      <c r="B24" s="29">
        <f t="shared" si="9"/>
        <v>11.186403890832466</v>
      </c>
      <c r="C24" s="29">
        <v>3092.5</v>
      </c>
      <c r="D24" s="29">
        <v>80.333333330000002</v>
      </c>
      <c r="E24" s="29">
        <f t="shared" si="10"/>
        <v>17.191254012156545</v>
      </c>
      <c r="F24" s="29">
        <v>3553.833333</v>
      </c>
      <c r="G24" s="29">
        <v>67.333333330000002</v>
      </c>
      <c r="H24" s="29">
        <f t="shared" si="11"/>
        <v>14.516692619438126</v>
      </c>
      <c r="I24" s="29">
        <v>2804.25</v>
      </c>
      <c r="J24" s="29">
        <v>88.35459693</v>
      </c>
      <c r="L24" s="10">
        <v>64</v>
      </c>
      <c r="M24" s="26">
        <f t="shared" si="12"/>
        <v>9.7344427727990954</v>
      </c>
      <c r="N24" s="26">
        <v>2036.583333</v>
      </c>
      <c r="O24" s="7">
        <v>41.07</v>
      </c>
      <c r="P24" s="26">
        <f t="shared" si="13"/>
        <v>10.224335388011546</v>
      </c>
      <c r="Q24" s="26">
        <v>1806.333333</v>
      </c>
      <c r="R24" s="26">
        <v>66.833333330000002</v>
      </c>
      <c r="S24" s="26">
        <f t="shared" si="14"/>
        <v>13.220033263084158</v>
      </c>
      <c r="T24" s="26">
        <v>1881.166667</v>
      </c>
      <c r="U24" s="26">
        <v>58</v>
      </c>
    </row>
    <row r="25" spans="1:21" x14ac:dyDescent="0.25">
      <c r="A25" s="10">
        <v>2560</v>
      </c>
      <c r="B25" s="29">
        <f t="shared" si="9"/>
        <v>12.492840821784057</v>
      </c>
      <c r="C25" s="29">
        <v>3453.666667</v>
      </c>
      <c r="D25" s="29">
        <v>81.833333330000002</v>
      </c>
      <c r="E25" s="29">
        <f t="shared" si="10"/>
        <v>22.586548854763461</v>
      </c>
      <c r="F25" s="29">
        <v>4669.1666670000004</v>
      </c>
      <c r="G25" s="29">
        <v>71</v>
      </c>
      <c r="H25" s="29">
        <f t="shared" si="11"/>
        <v>17.342726122395124</v>
      </c>
      <c r="I25" s="29">
        <v>3350.166667</v>
      </c>
      <c r="J25" s="29">
        <v>90.77239831</v>
      </c>
      <c r="L25" s="10">
        <v>128</v>
      </c>
      <c r="M25" s="26">
        <f t="shared" si="12"/>
        <v>9.5739214585414594</v>
      </c>
      <c r="N25" s="26">
        <v>2003</v>
      </c>
      <c r="O25" s="7">
        <v>28.47</v>
      </c>
      <c r="P25" s="26">
        <f t="shared" si="13"/>
        <v>10.124337278541914</v>
      </c>
      <c r="Q25" s="26">
        <v>1788.666667</v>
      </c>
      <c r="R25" s="26">
        <v>53.666666669999998</v>
      </c>
      <c r="S25" s="26">
        <f t="shared" si="14"/>
        <v>13.810349269411242</v>
      </c>
      <c r="T25" s="26">
        <v>1965.166667</v>
      </c>
      <c r="U25" s="26">
        <v>38.333333330000002</v>
      </c>
    </row>
    <row r="26" spans="1:21" x14ac:dyDescent="0.25">
      <c r="A26" s="24" t="s">
        <v>16</v>
      </c>
      <c r="L26" s="24" t="s">
        <v>16</v>
      </c>
    </row>
    <row r="27" spans="1:21" x14ac:dyDescent="0.25">
      <c r="A27" s="10">
        <v>0</v>
      </c>
      <c r="B27" s="29">
        <f t="shared" ref="B27:B36" si="15">C27*100/$C$27</f>
        <v>100</v>
      </c>
      <c r="C27" s="29">
        <v>26974.333330000001</v>
      </c>
      <c r="D27" s="29">
        <v>911.16666669999995</v>
      </c>
      <c r="E27" s="29">
        <f t="shared" ref="E27:E36" si="16">F27*100/$F$27</f>
        <v>100</v>
      </c>
      <c r="F27" s="29">
        <v>18478.5</v>
      </c>
      <c r="G27" s="29">
        <v>897</v>
      </c>
      <c r="H27" s="29">
        <f t="shared" ref="H27:H36" si="17">I27*100/$I$27</f>
        <v>100</v>
      </c>
      <c r="I27" s="29">
        <v>13186.166670000001</v>
      </c>
      <c r="J27" s="29">
        <v>812.66666669999995</v>
      </c>
      <c r="L27" s="10">
        <v>0</v>
      </c>
      <c r="M27" s="26">
        <f>N27*100/$N$27</f>
        <v>100</v>
      </c>
      <c r="N27" s="26">
        <v>22256.833330000001</v>
      </c>
      <c r="O27" s="26">
        <v>829.66666669999995</v>
      </c>
      <c r="P27" s="26">
        <f>Q27*100/$Q$27</f>
        <v>100</v>
      </c>
      <c r="Q27" s="26">
        <v>20567.833330000001</v>
      </c>
      <c r="R27" s="26">
        <v>977.33333330000005</v>
      </c>
      <c r="S27" s="26">
        <f>T27*100/$T$27</f>
        <v>100</v>
      </c>
      <c r="T27" s="26">
        <v>15903</v>
      </c>
      <c r="U27" s="26">
        <v>1093.166667</v>
      </c>
    </row>
    <row r="28" spans="1:21" x14ac:dyDescent="0.25">
      <c r="A28" s="10">
        <v>40</v>
      </c>
      <c r="B28" s="29">
        <f t="shared" si="15"/>
        <v>104.14591651374094</v>
      </c>
      <c r="C28" s="29">
        <v>28092.666669999999</v>
      </c>
      <c r="D28" s="29">
        <v>684.83333330000005</v>
      </c>
      <c r="E28" s="29">
        <f t="shared" si="16"/>
        <v>127.203687149931</v>
      </c>
      <c r="F28" s="29">
        <v>23505.333330000001</v>
      </c>
      <c r="G28" s="29">
        <v>768.5</v>
      </c>
      <c r="H28" s="29">
        <f t="shared" si="17"/>
        <v>119.74544024173174</v>
      </c>
      <c r="I28" s="29">
        <v>15789.833329999999</v>
      </c>
      <c r="J28" s="29">
        <v>813.16666669999995</v>
      </c>
      <c r="L28" s="10">
        <v>1</v>
      </c>
      <c r="M28" s="26">
        <f t="shared" ref="M28:M36" si="18">N28*100/$N$27</f>
        <v>97.630690214635308</v>
      </c>
      <c r="N28" s="26">
        <v>21729.5</v>
      </c>
      <c r="O28" s="26">
        <v>825.66666669999995</v>
      </c>
      <c r="P28" s="26">
        <f t="shared" ref="P28:P36" si="19">Q28*100/$Q$27</f>
        <v>110.25873735043534</v>
      </c>
      <c r="Q28" s="26">
        <v>22677.833330000001</v>
      </c>
      <c r="R28" s="26">
        <v>998.66666669999995</v>
      </c>
      <c r="S28" s="26">
        <f t="shared" ref="S28:S36" si="20">T28*100/$T$27</f>
        <v>116.734787964535</v>
      </c>
      <c r="T28" s="26">
        <v>18564.333330000001</v>
      </c>
      <c r="U28" s="26">
        <v>1140.833333</v>
      </c>
    </row>
    <row r="29" spans="1:21" x14ac:dyDescent="0.25">
      <c r="A29" s="10">
        <v>60</v>
      </c>
      <c r="B29" s="29">
        <f t="shared" si="15"/>
        <v>102.10323396341005</v>
      </c>
      <c r="C29" s="29">
        <v>27541.666669999999</v>
      </c>
      <c r="D29" s="29">
        <v>646</v>
      </c>
      <c r="E29" s="29">
        <f t="shared" si="16"/>
        <v>125.05524436507292</v>
      </c>
      <c r="F29" s="29">
        <v>23108.333330000001</v>
      </c>
      <c r="G29" s="29">
        <v>727.83333330000005</v>
      </c>
      <c r="H29" s="29">
        <f t="shared" si="17"/>
        <v>114.70859612606429</v>
      </c>
      <c r="I29" s="29">
        <v>15125.666670000001</v>
      </c>
      <c r="J29" s="29">
        <v>745.83333330000005</v>
      </c>
      <c r="L29" s="10">
        <v>2</v>
      </c>
      <c r="M29" s="26">
        <f t="shared" si="18"/>
        <v>94.358286997155659</v>
      </c>
      <c r="N29" s="26">
        <v>21001.166669999999</v>
      </c>
      <c r="O29" s="26">
        <v>783.33333330000005</v>
      </c>
      <c r="P29" s="26">
        <f t="shared" si="19"/>
        <v>107.06929104622417</v>
      </c>
      <c r="Q29" s="26">
        <v>22021.833330000001</v>
      </c>
      <c r="R29" s="26">
        <v>991.16666669999995</v>
      </c>
      <c r="S29" s="26">
        <f t="shared" si="20"/>
        <v>110.86168226120859</v>
      </c>
      <c r="T29" s="26">
        <v>17630.333330000001</v>
      </c>
      <c r="U29" s="26">
        <v>1147.333333</v>
      </c>
    </row>
    <row r="30" spans="1:21" x14ac:dyDescent="0.25">
      <c r="A30" s="10">
        <v>80</v>
      </c>
      <c r="B30" s="29">
        <f t="shared" si="15"/>
        <v>94.997713887893141</v>
      </c>
      <c r="C30" s="29">
        <v>25625</v>
      </c>
      <c r="D30" s="29">
        <v>606.16666669999995</v>
      </c>
      <c r="E30" s="29">
        <f t="shared" si="16"/>
        <v>126.34232578401927</v>
      </c>
      <c r="F30" s="29">
        <v>23346.166669999999</v>
      </c>
      <c r="G30" s="29">
        <v>759.66666669999995</v>
      </c>
      <c r="H30" s="29">
        <f t="shared" si="17"/>
        <v>91.118217300676662</v>
      </c>
      <c r="I30" s="29">
        <v>12015</v>
      </c>
      <c r="J30" s="29">
        <v>576.33333330000005</v>
      </c>
      <c r="L30" s="10">
        <v>4</v>
      </c>
      <c r="M30" s="26">
        <f t="shared" si="18"/>
        <v>86.646797610718323</v>
      </c>
      <c r="N30" s="26">
        <v>19284.833330000001</v>
      </c>
      <c r="O30" s="26">
        <v>716.5</v>
      </c>
      <c r="P30" s="26">
        <f t="shared" si="19"/>
        <v>104.85628857436875</v>
      </c>
      <c r="Q30" s="26">
        <v>21566.666669999999</v>
      </c>
      <c r="R30" s="26">
        <v>818</v>
      </c>
      <c r="S30" s="26">
        <f t="shared" si="20"/>
        <v>110.067282902597</v>
      </c>
      <c r="T30" s="26">
        <v>17504</v>
      </c>
      <c r="U30" s="26">
        <v>929.33333330000005</v>
      </c>
    </row>
    <row r="31" spans="1:21" x14ac:dyDescent="0.25">
      <c r="A31" s="10">
        <v>160</v>
      </c>
      <c r="B31" s="29">
        <f t="shared" si="15"/>
        <v>93.886163413848479</v>
      </c>
      <c r="C31" s="29">
        <v>25325.166669999999</v>
      </c>
      <c r="D31" s="29">
        <v>449.5</v>
      </c>
      <c r="E31" s="29">
        <f t="shared" si="16"/>
        <v>83.009984576670178</v>
      </c>
      <c r="F31" s="29">
        <v>15339</v>
      </c>
      <c r="G31" s="29">
        <v>470.83333329999999</v>
      </c>
      <c r="H31" s="29">
        <f t="shared" si="17"/>
        <v>29.541059433613238</v>
      </c>
      <c r="I31" s="29">
        <v>3895.333333</v>
      </c>
      <c r="J31" s="29">
        <v>161.16666670000001</v>
      </c>
      <c r="L31" s="10">
        <v>6</v>
      </c>
      <c r="M31" s="26">
        <f t="shared" si="18"/>
        <v>84.809908580107958</v>
      </c>
      <c r="N31" s="26">
        <v>18876</v>
      </c>
      <c r="O31" s="26">
        <v>664.66666669999995</v>
      </c>
      <c r="P31" s="26">
        <f t="shared" si="19"/>
        <v>108.15431865423425</v>
      </c>
      <c r="Q31" s="26">
        <v>22245</v>
      </c>
      <c r="R31" s="26">
        <v>767.5</v>
      </c>
      <c r="S31" s="26">
        <f t="shared" si="20"/>
        <v>108.74048921587122</v>
      </c>
      <c r="T31" s="26">
        <v>17293</v>
      </c>
      <c r="U31" s="26">
        <v>907.16666669999995</v>
      </c>
    </row>
    <row r="32" spans="1:21" x14ac:dyDescent="0.25">
      <c r="A32" s="10">
        <v>320</v>
      </c>
      <c r="B32" s="29">
        <f t="shared" si="15"/>
        <v>94.879700480071136</v>
      </c>
      <c r="C32" s="29">
        <v>25593.166669999999</v>
      </c>
      <c r="D32" s="29">
        <v>463.83333329999999</v>
      </c>
      <c r="E32" s="29">
        <f t="shared" si="16"/>
        <v>21.775757409962928</v>
      </c>
      <c r="F32" s="29">
        <v>4023.833333</v>
      </c>
      <c r="G32" s="29">
        <v>119.5</v>
      </c>
      <c r="H32" s="29">
        <f t="shared" si="17"/>
        <v>17.259248953509548</v>
      </c>
      <c r="I32" s="29">
        <v>2275.833333</v>
      </c>
      <c r="J32" s="29">
        <v>100</v>
      </c>
      <c r="L32" s="10">
        <v>8</v>
      </c>
      <c r="M32" s="26">
        <f t="shared" si="18"/>
        <v>85.024075030892988</v>
      </c>
      <c r="N32" s="26">
        <v>18923.666669999999</v>
      </c>
      <c r="O32" s="26">
        <v>629.16666669999995</v>
      </c>
      <c r="P32" s="26">
        <f t="shared" si="19"/>
        <v>110.5310071568924</v>
      </c>
      <c r="Q32" s="26">
        <v>22733.833330000001</v>
      </c>
      <c r="R32" s="26">
        <v>704.66666669999995</v>
      </c>
      <c r="S32" s="26">
        <f t="shared" si="20"/>
        <v>84.462051185310941</v>
      </c>
      <c r="T32" s="26">
        <v>13432</v>
      </c>
      <c r="U32" s="26">
        <v>616</v>
      </c>
    </row>
    <row r="33" spans="1:21" x14ac:dyDescent="0.25">
      <c r="A33" s="10">
        <v>480</v>
      </c>
      <c r="B33" s="29">
        <f t="shared" si="15"/>
        <v>74.167418431616142</v>
      </c>
      <c r="C33" s="29">
        <v>20006.166669999999</v>
      </c>
      <c r="D33" s="29">
        <v>491.5</v>
      </c>
      <c r="E33" s="29">
        <f t="shared" si="16"/>
        <v>17.324638542089456</v>
      </c>
      <c r="F33" s="29">
        <v>3201.333333</v>
      </c>
      <c r="G33" s="29">
        <v>79.166666669999998</v>
      </c>
      <c r="H33" s="29">
        <f t="shared" si="17"/>
        <v>17.108838804022184</v>
      </c>
      <c r="I33" s="29">
        <v>2256</v>
      </c>
      <c r="J33" s="29">
        <v>91.166666669999998</v>
      </c>
      <c r="L33" s="10">
        <v>16</v>
      </c>
      <c r="M33" s="26">
        <f t="shared" si="18"/>
        <v>40.440763515390891</v>
      </c>
      <c r="N33" s="26">
        <v>9000.8333330000005</v>
      </c>
      <c r="O33" s="26">
        <v>321</v>
      </c>
      <c r="P33" s="26">
        <f t="shared" si="19"/>
        <v>41.729399471947197</v>
      </c>
      <c r="Q33" s="26">
        <v>8582.8333330000005</v>
      </c>
      <c r="R33" s="26">
        <v>268.33333329999999</v>
      </c>
      <c r="S33" s="26">
        <f t="shared" si="20"/>
        <v>20.123037584103628</v>
      </c>
      <c r="T33" s="26">
        <v>3200.166667</v>
      </c>
      <c r="U33" s="26">
        <v>129.5</v>
      </c>
    </row>
    <row r="34" spans="1:21" x14ac:dyDescent="0.25">
      <c r="A34" s="10">
        <v>640</v>
      </c>
      <c r="B34" s="29">
        <f t="shared" si="15"/>
        <v>21.533433019232284</v>
      </c>
      <c r="C34" s="29">
        <v>5808.5</v>
      </c>
      <c r="D34" s="29">
        <v>162.83333329999999</v>
      </c>
      <c r="E34" s="29">
        <f t="shared" si="16"/>
        <v>15.317801769624158</v>
      </c>
      <c r="F34" s="29">
        <v>2830.5</v>
      </c>
      <c r="G34" s="29">
        <v>73.5</v>
      </c>
      <c r="H34" s="29">
        <f t="shared" si="17"/>
        <v>17.121478315122797</v>
      </c>
      <c r="I34" s="29">
        <v>2257.666667</v>
      </c>
      <c r="J34" s="29">
        <v>92.5</v>
      </c>
      <c r="L34" s="10">
        <v>32</v>
      </c>
      <c r="M34" s="26">
        <f t="shared" si="18"/>
        <v>9.1732127240582599</v>
      </c>
      <c r="N34" s="26">
        <v>2041.666667</v>
      </c>
      <c r="O34" s="26">
        <v>58.5</v>
      </c>
      <c r="P34" s="26">
        <f t="shared" si="19"/>
        <v>9.3544126361315669</v>
      </c>
      <c r="Q34" s="26">
        <v>1924</v>
      </c>
      <c r="R34" s="26">
        <v>46.666666669999998</v>
      </c>
      <c r="S34" s="26">
        <f t="shared" si="20"/>
        <v>12.48401768848645</v>
      </c>
      <c r="T34" s="26">
        <v>1985.333333</v>
      </c>
      <c r="U34" s="26">
        <v>65</v>
      </c>
    </row>
    <row r="35" spans="1:21" x14ac:dyDescent="0.25">
      <c r="A35" s="10">
        <v>1280</v>
      </c>
      <c r="B35" s="29">
        <f t="shared" si="15"/>
        <v>7.2371266533911403</v>
      </c>
      <c r="C35" s="29">
        <v>1952.166667</v>
      </c>
      <c r="D35" s="29">
        <v>67</v>
      </c>
      <c r="E35" s="29">
        <f t="shared" si="16"/>
        <v>14.924551954974699</v>
      </c>
      <c r="F35" s="29">
        <v>2757.833333</v>
      </c>
      <c r="G35" s="29">
        <v>78.333333330000002</v>
      </c>
      <c r="H35" s="29">
        <f t="shared" si="17"/>
        <v>17.038057558542903</v>
      </c>
      <c r="I35" s="29">
        <v>2246.666667</v>
      </c>
      <c r="J35" s="29">
        <v>84.166666669999998</v>
      </c>
      <c r="L35" s="10">
        <v>64</v>
      </c>
      <c r="M35" s="26">
        <f t="shared" si="18"/>
        <v>7.9743299807511292</v>
      </c>
      <c r="N35" s="26">
        <v>1774.833333</v>
      </c>
      <c r="O35" s="26">
        <v>47.833333330000002</v>
      </c>
      <c r="P35" s="26">
        <f t="shared" si="19"/>
        <v>9.0497297558565926</v>
      </c>
      <c r="Q35" s="26">
        <v>1861.333333</v>
      </c>
      <c r="R35" s="26">
        <v>52</v>
      </c>
      <c r="S35" s="26">
        <f t="shared" si="20"/>
        <v>12.167515563101302</v>
      </c>
      <c r="T35" s="26">
        <v>1935</v>
      </c>
      <c r="U35" s="26">
        <v>68.333333330000002</v>
      </c>
    </row>
    <row r="36" spans="1:21" x14ac:dyDescent="0.25">
      <c r="A36" s="10">
        <v>2560</v>
      </c>
      <c r="B36" s="29">
        <f t="shared" si="15"/>
        <v>7.3835621538232097</v>
      </c>
      <c r="C36" s="29">
        <v>1991.666667</v>
      </c>
      <c r="D36" s="29">
        <v>50.333333330000002</v>
      </c>
      <c r="E36" s="29">
        <f t="shared" si="16"/>
        <v>17.001740763590117</v>
      </c>
      <c r="F36" s="29">
        <v>3141.666667</v>
      </c>
      <c r="G36" s="29">
        <v>62.833333330000002</v>
      </c>
      <c r="H36" s="29">
        <f t="shared" si="17"/>
        <v>19.084393993936981</v>
      </c>
      <c r="I36" s="29">
        <v>2516.5</v>
      </c>
      <c r="J36" s="29">
        <v>83</v>
      </c>
      <c r="L36" s="10">
        <v>128</v>
      </c>
      <c r="M36" s="26">
        <f t="shared" si="18"/>
        <v>7.935390631781309</v>
      </c>
      <c r="N36" s="26">
        <v>1766.166667</v>
      </c>
      <c r="O36" s="26">
        <v>36.166666669999998</v>
      </c>
      <c r="P36" s="26">
        <f t="shared" si="19"/>
        <v>9.2555527675505527</v>
      </c>
      <c r="Q36" s="26">
        <v>1903.666667</v>
      </c>
      <c r="R36" s="26">
        <v>36.333333330000002</v>
      </c>
      <c r="S36" s="26">
        <f t="shared" si="20"/>
        <v>12.383407740677859</v>
      </c>
      <c r="T36" s="26">
        <v>1969.333333</v>
      </c>
      <c r="U36" s="26">
        <v>54.333333330000002</v>
      </c>
    </row>
    <row r="37" spans="1:21" x14ac:dyDescent="0.25">
      <c r="A37" s="10"/>
      <c r="B37" s="29"/>
      <c r="C37" s="29"/>
      <c r="D37" s="29"/>
      <c r="E37" s="29"/>
      <c r="F37" s="29"/>
      <c r="G37" s="29"/>
      <c r="H37" s="29"/>
      <c r="I37" s="29"/>
      <c r="J37" s="29"/>
      <c r="L37" s="10"/>
      <c r="M37" s="26"/>
      <c r="N37" s="26"/>
      <c r="O37" s="26"/>
      <c r="P37" s="26"/>
      <c r="Q37" s="26"/>
      <c r="R37" s="26"/>
      <c r="S37" s="26"/>
      <c r="T37" s="26"/>
      <c r="U37" s="26"/>
    </row>
    <row r="38" spans="1:21" x14ac:dyDescent="0.25">
      <c r="A38" s="96" t="s">
        <v>17</v>
      </c>
      <c r="B38" s="96"/>
      <c r="C38" s="96"/>
      <c r="D38" s="96" t="s">
        <v>18</v>
      </c>
      <c r="E38" s="96"/>
      <c r="F38" s="96"/>
      <c r="G38" s="96" t="s">
        <v>19</v>
      </c>
      <c r="H38" s="96"/>
      <c r="I38" s="96"/>
      <c r="L38" s="96" t="s">
        <v>20</v>
      </c>
      <c r="M38" s="96"/>
      <c r="N38" s="96"/>
      <c r="O38" s="96" t="s">
        <v>21</v>
      </c>
      <c r="P38" s="96"/>
      <c r="Q38" s="96"/>
      <c r="R38" s="96" t="s">
        <v>22</v>
      </c>
      <c r="S38" s="96"/>
      <c r="T38" s="96"/>
    </row>
    <row r="39" spans="1:21" s="23" customFormat="1" x14ac:dyDescent="0.25">
      <c r="A39" s="27" t="s">
        <v>7</v>
      </c>
      <c r="B39" s="27" t="s">
        <v>13</v>
      </c>
      <c r="C39" s="27" t="s">
        <v>12</v>
      </c>
      <c r="D39" s="27" t="s">
        <v>7</v>
      </c>
      <c r="E39" s="27" t="s">
        <v>13</v>
      </c>
      <c r="F39" s="27" t="s">
        <v>12</v>
      </c>
      <c r="G39" s="27" t="s">
        <v>7</v>
      </c>
      <c r="H39" s="27" t="s">
        <v>13</v>
      </c>
      <c r="I39" s="27" t="s">
        <v>12</v>
      </c>
      <c r="J39" s="22"/>
      <c r="K39" s="22"/>
      <c r="L39" s="27" t="s">
        <v>7</v>
      </c>
      <c r="M39" s="27" t="s">
        <v>13</v>
      </c>
      <c r="N39" s="27" t="s">
        <v>12</v>
      </c>
      <c r="O39" s="27" t="s">
        <v>7</v>
      </c>
      <c r="P39" s="27" t="s">
        <v>13</v>
      </c>
      <c r="Q39" s="27" t="s">
        <v>12</v>
      </c>
      <c r="R39" s="27" t="s">
        <v>7</v>
      </c>
      <c r="S39" s="27" t="s">
        <v>13</v>
      </c>
      <c r="T39" s="27" t="s">
        <v>12</v>
      </c>
    </row>
    <row r="40" spans="1:21" x14ac:dyDescent="0.25">
      <c r="A40" s="10">
        <v>0</v>
      </c>
      <c r="B40" s="12">
        <f>AVERAGE(B5,B16,B27)</f>
        <v>100</v>
      </c>
      <c r="C40" s="12">
        <f>STDEVA(B5,B16,B27)</f>
        <v>0</v>
      </c>
      <c r="D40" s="10">
        <v>0</v>
      </c>
      <c r="E40" s="26">
        <f>AVERAGE(E5,E16,E27)</f>
        <v>100</v>
      </c>
      <c r="F40" s="26">
        <f>STDEVA(E5,E16,E27)</f>
        <v>0</v>
      </c>
      <c r="G40" s="10">
        <v>0</v>
      </c>
      <c r="H40" s="26">
        <f>AVERAGE(H5,H16,H27)</f>
        <v>100</v>
      </c>
      <c r="I40" s="26">
        <f>STDEVA(H5,H16,H27)</f>
        <v>0</v>
      </c>
      <c r="L40" s="10">
        <v>0</v>
      </c>
      <c r="M40" s="30">
        <f>AVERAGE(M5,M16,M27)</f>
        <v>100</v>
      </c>
      <c r="N40" s="30">
        <f>STDEVA(M27,M16,M5)</f>
        <v>0</v>
      </c>
      <c r="O40" s="10">
        <v>0</v>
      </c>
      <c r="P40" s="30">
        <f>AVERAGE(P5,P16,P27)</f>
        <v>100</v>
      </c>
      <c r="Q40" s="30">
        <f t="shared" ref="Q40:Q49" si="21">STDEVA(P27,P16,P5)</f>
        <v>0</v>
      </c>
      <c r="R40" s="10">
        <v>0</v>
      </c>
      <c r="S40" s="30">
        <f>AVERAGE(S5,S16,S27)</f>
        <v>100</v>
      </c>
      <c r="T40" s="30">
        <f t="shared" ref="T40:T49" si="22">STDEVA(S27,S16,S5)</f>
        <v>1.0048591735576161E-14</v>
      </c>
    </row>
    <row r="41" spans="1:21" x14ac:dyDescent="0.25">
      <c r="A41" s="10">
        <v>40</v>
      </c>
      <c r="B41" s="26">
        <f t="shared" ref="B41:B49" si="23">AVERAGE(B6,B17,B28)</f>
        <v>98.580298082454576</v>
      </c>
      <c r="C41" s="26">
        <f t="shared" ref="C41:C49" si="24">STDEVA(B6,B17,B28)</f>
        <v>6.3667292804489257</v>
      </c>
      <c r="D41" s="10">
        <v>40</v>
      </c>
      <c r="E41" s="26">
        <f t="shared" ref="E41:E49" si="25">AVERAGE(E6,E17,E28)</f>
        <v>135.74278201838544</v>
      </c>
      <c r="F41" s="26">
        <f t="shared" ref="F41:F49" si="26">STDEVA(E6,E17,E28)</f>
        <v>8.8384249760906251</v>
      </c>
      <c r="G41" s="10">
        <v>40</v>
      </c>
      <c r="H41" s="26">
        <f t="shared" ref="H41:H49" si="27">AVERAGE(H6,H17,H28)</f>
        <v>113.74661998673855</v>
      </c>
      <c r="I41" s="26">
        <f t="shared" ref="I41:I49" si="28">STDEVA(H6,H17,H28)</f>
        <v>5.5152086176196109</v>
      </c>
      <c r="L41" s="10">
        <v>1</v>
      </c>
      <c r="M41" s="30">
        <f t="shared" ref="M41:M49" si="29">AVERAGE(M6,M17,M28)</f>
        <v>96.541536980720437</v>
      </c>
      <c r="N41" s="30">
        <f t="shared" ref="N41:N49" si="30">STDEVA(M28,M17,M6)</f>
        <v>2.3453850348331522</v>
      </c>
      <c r="O41" s="10">
        <v>1</v>
      </c>
      <c r="P41" s="30">
        <f t="shared" ref="P41:P49" si="31">AVERAGE(P6,P17,P28)</f>
        <v>107.00551908463233</v>
      </c>
      <c r="Q41" s="30">
        <f t="shared" si="21"/>
        <v>9.75807727031283</v>
      </c>
      <c r="R41" s="10">
        <v>1</v>
      </c>
      <c r="S41" s="30">
        <f t="shared" ref="S41:S49" si="32">AVERAGE(S6,S17,S28)</f>
        <v>110.83020618269366</v>
      </c>
      <c r="T41" s="30">
        <f t="shared" si="22"/>
        <v>8.3445489832244153</v>
      </c>
    </row>
    <row r="42" spans="1:21" x14ac:dyDescent="0.25">
      <c r="A42" s="10">
        <v>60</v>
      </c>
      <c r="B42" s="26">
        <f t="shared" si="23"/>
        <v>99.014483427480457</v>
      </c>
      <c r="C42" s="26">
        <f t="shared" si="24"/>
        <v>3.1232727434658689</v>
      </c>
      <c r="D42" s="10">
        <v>60</v>
      </c>
      <c r="E42" s="26">
        <f t="shared" si="25"/>
        <v>137.49397643385771</v>
      </c>
      <c r="F42" s="26">
        <f t="shared" si="26"/>
        <v>12.383985557824545</v>
      </c>
      <c r="G42" s="10">
        <v>60</v>
      </c>
      <c r="H42" s="26">
        <f t="shared" si="27"/>
        <v>111.01123796114275</v>
      </c>
      <c r="I42" s="26">
        <f t="shared" si="28"/>
        <v>3.3992853087793571</v>
      </c>
      <c r="L42" s="10">
        <v>2</v>
      </c>
      <c r="M42" s="30">
        <f t="shared" si="29"/>
        <v>88.963078594497759</v>
      </c>
      <c r="N42" s="30">
        <f t="shared" si="30"/>
        <v>7.7431029697088665</v>
      </c>
      <c r="O42" s="10">
        <v>2</v>
      </c>
      <c r="P42" s="30">
        <f t="shared" si="31"/>
        <v>105.61972871053847</v>
      </c>
      <c r="Q42" s="30">
        <f t="shared" si="21"/>
        <v>7.2055891022674921</v>
      </c>
      <c r="R42" s="10">
        <v>2</v>
      </c>
      <c r="S42" s="30">
        <f t="shared" si="32"/>
        <v>88.562679313829861</v>
      </c>
      <c r="T42" s="30">
        <f t="shared" si="22"/>
        <v>40.429122805810685</v>
      </c>
    </row>
    <row r="43" spans="1:21" x14ac:dyDescent="0.25">
      <c r="A43" s="10">
        <v>80</v>
      </c>
      <c r="B43" s="26">
        <f t="shared" si="23"/>
        <v>94.761814850967539</v>
      </c>
      <c r="C43" s="26">
        <f t="shared" si="24"/>
        <v>5.8088724278989963</v>
      </c>
      <c r="D43" s="10">
        <v>80</v>
      </c>
      <c r="E43" s="26">
        <f t="shared" si="25"/>
        <v>139.09891607371037</v>
      </c>
      <c r="F43" s="26">
        <f t="shared" si="26"/>
        <v>13.223648957954163</v>
      </c>
      <c r="G43" s="10">
        <v>80</v>
      </c>
      <c r="H43" s="26">
        <f t="shared" si="27"/>
        <v>97.477713260201654</v>
      </c>
      <c r="I43" s="26">
        <f t="shared" si="28"/>
        <v>5.8468074380424815</v>
      </c>
      <c r="L43" s="10">
        <v>4</v>
      </c>
      <c r="M43" s="30">
        <f t="shared" si="29"/>
        <v>84.982035179621775</v>
      </c>
      <c r="N43" s="30">
        <f t="shared" si="30"/>
        <v>7.3747576941920636</v>
      </c>
      <c r="O43" s="10">
        <v>4</v>
      </c>
      <c r="P43" s="30">
        <f t="shared" si="31"/>
        <v>107.97416963633428</v>
      </c>
      <c r="Q43" s="30">
        <f t="shared" si="21"/>
        <v>6.4732281363197837</v>
      </c>
      <c r="R43" s="10">
        <v>4</v>
      </c>
      <c r="S43" s="30">
        <f t="shared" si="32"/>
        <v>86.348471406367665</v>
      </c>
      <c r="T43" s="30">
        <f t="shared" si="22"/>
        <v>33.494238327439462</v>
      </c>
    </row>
    <row r="44" spans="1:21" x14ac:dyDescent="0.25">
      <c r="A44" s="10">
        <v>160</v>
      </c>
      <c r="B44" s="26">
        <f t="shared" si="23"/>
        <v>89.844027950751013</v>
      </c>
      <c r="C44" s="26">
        <f t="shared" si="24"/>
        <v>4.0988696060687051</v>
      </c>
      <c r="D44" s="10">
        <v>160</v>
      </c>
      <c r="E44" s="26">
        <f t="shared" si="25"/>
        <v>88.822824162134566</v>
      </c>
      <c r="F44" s="26">
        <f t="shared" si="26"/>
        <v>5.0370905697355122</v>
      </c>
      <c r="G44" s="10">
        <v>160</v>
      </c>
      <c r="H44" s="26">
        <f t="shared" si="27"/>
        <v>37.243006173206311</v>
      </c>
      <c r="I44" s="26">
        <f t="shared" si="28"/>
        <v>7.0810327989938138</v>
      </c>
      <c r="L44" s="10">
        <v>6</v>
      </c>
      <c r="M44" s="30">
        <f t="shared" si="29"/>
        <v>84.46114329830219</v>
      </c>
      <c r="N44" s="30">
        <f t="shared" si="30"/>
        <v>6.3471105722044925</v>
      </c>
      <c r="O44" s="10">
        <v>6</v>
      </c>
      <c r="P44" s="30">
        <f t="shared" si="31"/>
        <v>109.00758296338034</v>
      </c>
      <c r="Q44" s="30">
        <f t="shared" si="21"/>
        <v>3.5175384646679846</v>
      </c>
      <c r="R44" s="10">
        <v>6</v>
      </c>
      <c r="S44" s="30">
        <f t="shared" si="32"/>
        <v>81.998843540666869</v>
      </c>
      <c r="T44" s="30">
        <f t="shared" si="22"/>
        <v>38.483313622011842</v>
      </c>
    </row>
    <row r="45" spans="1:21" x14ac:dyDescent="0.25">
      <c r="A45" s="10">
        <v>320</v>
      </c>
      <c r="B45" s="26">
        <f t="shared" si="23"/>
        <v>60.723241319191736</v>
      </c>
      <c r="C45" s="26">
        <f t="shared" si="24"/>
        <v>29.626569913429428</v>
      </c>
      <c r="D45" s="10">
        <v>320</v>
      </c>
      <c r="E45" s="26">
        <f t="shared" si="25"/>
        <v>25.26136646858242</v>
      </c>
      <c r="F45" s="26">
        <f t="shared" si="26"/>
        <v>3.063964100061765</v>
      </c>
      <c r="G45" s="10">
        <v>320</v>
      </c>
      <c r="H45" s="26">
        <f t="shared" si="27"/>
        <v>15.284896373001748</v>
      </c>
      <c r="I45" s="26">
        <f t="shared" si="28"/>
        <v>1.815184635674352</v>
      </c>
      <c r="L45" s="10">
        <v>8</v>
      </c>
      <c r="M45" s="30">
        <f>AVERAGE(M10,M21,M32)</f>
        <v>77.237852994277318</v>
      </c>
      <c r="N45" s="30">
        <f t="shared" si="30"/>
        <v>10.620580535616265</v>
      </c>
      <c r="O45" s="10">
        <v>8</v>
      </c>
      <c r="P45" s="30">
        <f t="shared" si="31"/>
        <v>101.65280133493206</v>
      </c>
      <c r="Q45" s="30">
        <f t="shared" si="21"/>
        <v>13.156332433006952</v>
      </c>
      <c r="R45" s="10">
        <v>8</v>
      </c>
      <c r="S45" s="30">
        <f t="shared" si="32"/>
        <v>64.646289715365384</v>
      </c>
      <c r="T45" s="30">
        <f t="shared" si="22"/>
        <v>42.550803507352406</v>
      </c>
    </row>
    <row r="46" spans="1:21" x14ac:dyDescent="0.25">
      <c r="A46" s="10">
        <v>480</v>
      </c>
      <c r="B46" s="26">
        <f t="shared" si="23"/>
        <v>53.433067565110399</v>
      </c>
      <c r="C46" s="26">
        <f t="shared" si="24"/>
        <v>20.891025537964548</v>
      </c>
      <c r="D46" s="10">
        <v>480</v>
      </c>
      <c r="E46" s="26">
        <f t="shared" si="25"/>
        <v>19.062046075760929</v>
      </c>
      <c r="F46" s="26">
        <f t="shared" si="26"/>
        <v>2.2910270084652176</v>
      </c>
      <c r="G46" s="10">
        <v>480</v>
      </c>
      <c r="H46" s="26">
        <f t="shared" si="27"/>
        <v>14.481496673666273</v>
      </c>
      <c r="I46" s="26">
        <f t="shared" si="28"/>
        <v>2.4155316088703351</v>
      </c>
      <c r="L46" s="10">
        <v>16</v>
      </c>
      <c r="M46" s="30">
        <f t="shared" si="29"/>
        <v>44.118780587596</v>
      </c>
      <c r="N46" s="30">
        <f t="shared" si="30"/>
        <v>31.761411910115612</v>
      </c>
      <c r="O46" s="10">
        <v>16</v>
      </c>
      <c r="P46" s="30">
        <f t="shared" si="31"/>
        <v>67.347311284577501</v>
      </c>
      <c r="Q46" s="30">
        <f t="shared" si="21"/>
        <v>22.958117643050674</v>
      </c>
      <c r="R46" s="10">
        <v>16</v>
      </c>
      <c r="S46" s="30">
        <f t="shared" si="32"/>
        <v>38.617880828131867</v>
      </c>
      <c r="T46" s="30">
        <f t="shared" si="22"/>
        <v>40.487616709097786</v>
      </c>
    </row>
    <row r="47" spans="1:21" x14ac:dyDescent="0.25">
      <c r="A47" s="10">
        <v>640</v>
      </c>
      <c r="B47" s="26">
        <f t="shared" si="23"/>
        <v>20.213218610263457</v>
      </c>
      <c r="C47" s="26">
        <f t="shared" si="24"/>
        <v>1.4384836616825556</v>
      </c>
      <c r="D47" s="10">
        <v>640</v>
      </c>
      <c r="E47" s="26">
        <f t="shared" si="25"/>
        <v>17.591524309802491</v>
      </c>
      <c r="F47" s="26">
        <f t="shared" si="26"/>
        <v>2.6082699522239858</v>
      </c>
      <c r="G47" s="10">
        <v>640</v>
      </c>
      <c r="H47" s="26">
        <f t="shared" si="27"/>
        <v>14.579845647589513</v>
      </c>
      <c r="I47" s="26">
        <f t="shared" si="28"/>
        <v>2.3367318542042783</v>
      </c>
      <c r="L47" s="10">
        <v>32</v>
      </c>
      <c r="M47" s="30">
        <f t="shared" si="29"/>
        <v>10.208466709917415</v>
      </c>
      <c r="N47" s="30">
        <f t="shared" si="30"/>
        <v>0.97016189962596566</v>
      </c>
      <c r="O47" s="10">
        <v>32</v>
      </c>
      <c r="P47" s="30">
        <f t="shared" si="31"/>
        <v>11.862082099629703</v>
      </c>
      <c r="Q47" s="30">
        <f t="shared" si="21"/>
        <v>3.5373855246315982</v>
      </c>
      <c r="R47" s="10">
        <v>32</v>
      </c>
      <c r="S47" s="30">
        <f t="shared" si="32"/>
        <v>12.573313933202101</v>
      </c>
      <c r="T47" s="30">
        <f t="shared" si="22"/>
        <v>3.6645659173115028</v>
      </c>
    </row>
    <row r="48" spans="1:21" x14ac:dyDescent="0.25">
      <c r="A48" s="10">
        <v>1280</v>
      </c>
      <c r="B48" s="26">
        <f t="shared" si="23"/>
        <v>11.581250147677409</v>
      </c>
      <c r="C48" s="26">
        <f t="shared" si="24"/>
        <v>4.5544015414920844</v>
      </c>
      <c r="D48" s="10">
        <v>1280</v>
      </c>
      <c r="E48" s="26">
        <f t="shared" si="25"/>
        <v>17.332695631271935</v>
      </c>
      <c r="F48" s="26">
        <f t="shared" si="26"/>
        <v>2.4818890865520618</v>
      </c>
      <c r="G48" s="10">
        <v>1280</v>
      </c>
      <c r="H48" s="26">
        <f t="shared" si="27"/>
        <v>14.921667831783536</v>
      </c>
      <c r="I48" s="26">
        <f t="shared" si="28"/>
        <v>1.9457710603117704</v>
      </c>
      <c r="L48" s="10">
        <v>64</v>
      </c>
      <c r="M48" s="30">
        <f t="shared" si="29"/>
        <v>8.9198065600843179</v>
      </c>
      <c r="N48" s="30">
        <f t="shared" si="30"/>
        <v>0.88732105876923262</v>
      </c>
      <c r="O48" s="10">
        <v>64</v>
      </c>
      <c r="P48" s="30">
        <f t="shared" si="31"/>
        <v>9.5837100398581025</v>
      </c>
      <c r="Q48" s="30">
        <f t="shared" si="21"/>
        <v>0.59452037395997814</v>
      </c>
      <c r="R48" s="10">
        <v>64</v>
      </c>
      <c r="S48" s="30">
        <f t="shared" si="32"/>
        <v>11.007128254922058</v>
      </c>
      <c r="T48" s="30">
        <f t="shared" si="22"/>
        <v>2.9683790468553619</v>
      </c>
    </row>
    <row r="49" spans="1:20" x14ac:dyDescent="0.25">
      <c r="A49" s="10">
        <v>2560</v>
      </c>
      <c r="B49" s="26">
        <f t="shared" si="23"/>
        <v>13.309178766730971</v>
      </c>
      <c r="C49" s="26">
        <f t="shared" si="24"/>
        <v>6.3731189830296717</v>
      </c>
      <c r="D49" s="10">
        <v>2560</v>
      </c>
      <c r="E49" s="26">
        <f t="shared" si="25"/>
        <v>21.729002944310636</v>
      </c>
      <c r="F49" s="26">
        <f t="shared" si="26"/>
        <v>4.3621724361938883</v>
      </c>
      <c r="G49" s="10">
        <v>2560</v>
      </c>
      <c r="H49" s="26">
        <f t="shared" si="27"/>
        <v>17.622468377025157</v>
      </c>
      <c r="I49" s="26">
        <f t="shared" si="28"/>
        <v>1.3440684023635832</v>
      </c>
      <c r="L49" s="10">
        <v>128</v>
      </c>
      <c r="M49" s="30">
        <f t="shared" si="29"/>
        <v>8.4323691593347565</v>
      </c>
      <c r="N49" s="30">
        <f t="shared" si="30"/>
        <v>0.99136387259588066</v>
      </c>
      <c r="O49" s="10">
        <v>128</v>
      </c>
      <c r="P49" s="30">
        <f t="shared" si="31"/>
        <v>9.4616927401164137</v>
      </c>
      <c r="Q49" s="30">
        <f t="shared" si="21"/>
        <v>0.58736185237266436</v>
      </c>
      <c r="R49" s="10">
        <v>128</v>
      </c>
      <c r="S49" s="30">
        <f t="shared" si="32"/>
        <v>11.26802551878702</v>
      </c>
      <c r="T49" s="30">
        <f t="shared" si="22"/>
        <v>3.2470217534896868</v>
      </c>
    </row>
    <row r="50" spans="1:20" x14ac:dyDescent="0.25">
      <c r="A50" s="12"/>
      <c r="C50" s="13"/>
      <c r="L50" s="10"/>
      <c r="M50" s="20"/>
      <c r="N50" s="20"/>
      <c r="O50" s="20"/>
      <c r="P50" s="20"/>
      <c r="Q50" s="20"/>
      <c r="R50" s="20"/>
      <c r="S50" s="20"/>
      <c r="T50" s="20"/>
    </row>
    <row r="51" spans="1:20" x14ac:dyDescent="0.25">
      <c r="A51" s="12"/>
      <c r="C51" s="13"/>
    </row>
    <row r="52" spans="1:20" x14ac:dyDescent="0.25">
      <c r="A52" s="23" t="s">
        <v>100</v>
      </c>
      <c r="C52" s="13"/>
      <c r="L52" s="23" t="s">
        <v>100</v>
      </c>
    </row>
    <row r="53" spans="1:20" x14ac:dyDescent="0.25">
      <c r="A53" s="12"/>
      <c r="C53" s="13"/>
      <c r="L53" s="12"/>
    </row>
    <row r="54" spans="1:20" x14ac:dyDescent="0.25">
      <c r="A54" s="23" t="s">
        <v>23</v>
      </c>
      <c r="B54" s="12">
        <v>389.38</v>
      </c>
      <c r="C54" s="13"/>
      <c r="E54" s="12">
        <v>172.78</v>
      </c>
      <c r="H54" s="12">
        <v>126.17</v>
      </c>
      <c r="L54" s="23" t="s">
        <v>23</v>
      </c>
      <c r="M54" s="12">
        <v>13.78</v>
      </c>
      <c r="P54" s="12">
        <v>17.260000000000002</v>
      </c>
      <c r="S54" s="12">
        <v>10.38</v>
      </c>
    </row>
    <row r="55" spans="1:20" x14ac:dyDescent="0.25">
      <c r="A55" s="23" t="s">
        <v>24</v>
      </c>
      <c r="B55" s="12">
        <v>2.5</v>
      </c>
      <c r="C55" s="13"/>
      <c r="E55" s="12">
        <v>7.5</v>
      </c>
      <c r="H55" s="12">
        <v>5</v>
      </c>
      <c r="L55" s="23" t="s">
        <v>24</v>
      </c>
      <c r="M55" s="12">
        <v>2.6</v>
      </c>
      <c r="P55" s="12">
        <v>5.5</v>
      </c>
      <c r="S55" s="12">
        <v>1.9</v>
      </c>
    </row>
    <row r="57" spans="1:20" x14ac:dyDescent="0.25">
      <c r="L57" s="12"/>
    </row>
    <row r="58" spans="1:20" x14ac:dyDescent="0.25">
      <c r="L58" s="12"/>
    </row>
    <row r="59" spans="1:20" x14ac:dyDescent="0.25">
      <c r="L59" s="12"/>
    </row>
    <row r="60" spans="1:20" x14ac:dyDescent="0.25">
      <c r="L60" s="12"/>
    </row>
    <row r="61" spans="1:20" x14ac:dyDescent="0.25">
      <c r="L61" s="12"/>
    </row>
    <row r="62" spans="1:20" x14ac:dyDescent="0.25">
      <c r="L62" s="12"/>
    </row>
    <row r="63" spans="1:20" x14ac:dyDescent="0.25">
      <c r="L63" s="12"/>
    </row>
    <row r="64" spans="1:20" x14ac:dyDescent="0.25">
      <c r="L64" s="12"/>
    </row>
    <row r="65" spans="12:16" x14ac:dyDescent="0.25">
      <c r="L65" s="12"/>
    </row>
    <row r="66" spans="12:16" x14ac:dyDescent="0.25">
      <c r="L66" s="12"/>
    </row>
    <row r="67" spans="12:16" x14ac:dyDescent="0.25">
      <c r="P67" s="12">
        <v>21.1</v>
      </c>
    </row>
    <row r="68" spans="12:16" x14ac:dyDescent="0.25">
      <c r="P68" s="12">
        <v>1.7</v>
      </c>
    </row>
  </sheetData>
  <mergeCells count="12">
    <mergeCell ref="R38:T38"/>
    <mergeCell ref="A1:D1"/>
    <mergeCell ref="E1:G1"/>
    <mergeCell ref="H1:J1"/>
    <mergeCell ref="L1:O1"/>
    <mergeCell ref="P1:R1"/>
    <mergeCell ref="S1:U1"/>
    <mergeCell ref="A38:C38"/>
    <mergeCell ref="D38:F38"/>
    <mergeCell ref="G38:I38"/>
    <mergeCell ref="L38:N38"/>
    <mergeCell ref="O38:Q38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opLeftCell="A40" zoomScale="60" zoomScaleNormal="60" workbookViewId="0">
      <selection activeCell="C54" sqref="C54"/>
    </sheetView>
  </sheetViews>
  <sheetFormatPr defaultColWidth="11" defaultRowHeight="15.75" x14ac:dyDescent="0.25"/>
  <cols>
    <col min="1" max="1" width="10.875" style="13"/>
    <col min="2" max="2" width="11" style="12"/>
    <col min="3" max="3" width="11.125" style="12" bestFit="1" customWidth="1"/>
    <col min="4" max="5" width="11" style="12"/>
    <col min="6" max="6" width="12.125" style="12" bestFit="1" customWidth="1"/>
    <col min="7" max="10" width="11" style="12"/>
    <col min="11" max="11" width="7.5" style="12" customWidth="1"/>
    <col min="12" max="12" width="10.875" style="13"/>
    <col min="13" max="13" width="11" style="12"/>
    <col min="14" max="14" width="12.125" style="12" bestFit="1" customWidth="1"/>
    <col min="15" max="15" width="11.875" style="26" bestFit="1" customWidth="1"/>
    <col min="16" max="16384" width="11" style="12"/>
  </cols>
  <sheetData>
    <row r="1" spans="1:21" x14ac:dyDescent="0.25">
      <c r="A1" s="96" t="s">
        <v>17</v>
      </c>
      <c r="B1" s="96"/>
      <c r="C1" s="96"/>
      <c r="D1" s="96"/>
      <c r="E1" s="96" t="s">
        <v>18</v>
      </c>
      <c r="F1" s="96"/>
      <c r="G1" s="96"/>
      <c r="H1" s="96" t="s">
        <v>19</v>
      </c>
      <c r="I1" s="96"/>
      <c r="J1" s="96"/>
      <c r="K1" s="19"/>
      <c r="L1" s="96" t="s">
        <v>20</v>
      </c>
      <c r="M1" s="96"/>
      <c r="N1" s="96"/>
      <c r="O1" s="96"/>
      <c r="P1" s="96" t="s">
        <v>21</v>
      </c>
      <c r="Q1" s="96"/>
      <c r="R1" s="96"/>
      <c r="S1" s="96" t="s">
        <v>22</v>
      </c>
      <c r="T1" s="96"/>
      <c r="U1" s="96"/>
    </row>
    <row r="2" spans="1:21" s="23" customFormat="1" x14ac:dyDescent="0.25">
      <c r="A2" s="27" t="s">
        <v>7</v>
      </c>
      <c r="B2" s="27" t="s">
        <v>8</v>
      </c>
      <c r="C2" s="27" t="s">
        <v>9</v>
      </c>
      <c r="D2" s="27" t="s">
        <v>10</v>
      </c>
      <c r="E2" s="27" t="s">
        <v>8</v>
      </c>
      <c r="F2" s="27" t="s">
        <v>9</v>
      </c>
      <c r="G2" s="27" t="s">
        <v>10</v>
      </c>
      <c r="H2" s="27" t="s">
        <v>8</v>
      </c>
      <c r="I2" s="27" t="s">
        <v>9</v>
      </c>
      <c r="J2" s="27" t="s">
        <v>10</v>
      </c>
      <c r="L2" s="27" t="s">
        <v>7</v>
      </c>
      <c r="M2" s="27" t="s">
        <v>8</v>
      </c>
      <c r="N2" s="27" t="s">
        <v>9</v>
      </c>
      <c r="O2" s="27" t="s">
        <v>10</v>
      </c>
      <c r="P2" s="27" t="s">
        <v>8</v>
      </c>
      <c r="Q2" s="27" t="s">
        <v>9</v>
      </c>
      <c r="R2" s="27" t="s">
        <v>10</v>
      </c>
      <c r="S2" s="27" t="s">
        <v>8</v>
      </c>
      <c r="T2" s="27" t="s">
        <v>9</v>
      </c>
      <c r="U2" s="27" t="s">
        <v>10</v>
      </c>
    </row>
    <row r="3" spans="1:21" x14ac:dyDescent="0.25">
      <c r="B3" s="13"/>
      <c r="C3" s="13"/>
      <c r="D3" s="13"/>
      <c r="E3" s="13"/>
      <c r="F3" s="13"/>
      <c r="G3" s="13"/>
      <c r="H3" s="13"/>
      <c r="I3" s="13"/>
      <c r="J3" s="13"/>
      <c r="M3" s="13"/>
      <c r="N3" s="13"/>
      <c r="O3" s="13"/>
      <c r="P3" s="13"/>
      <c r="Q3" s="13"/>
      <c r="R3" s="13"/>
      <c r="S3" s="13"/>
      <c r="T3" s="13"/>
      <c r="U3" s="13"/>
    </row>
    <row r="4" spans="1:21" x14ac:dyDescent="0.25">
      <c r="A4" s="24" t="s">
        <v>14</v>
      </c>
      <c r="B4" s="21"/>
      <c r="C4" s="21"/>
      <c r="D4" s="21"/>
      <c r="E4" s="21"/>
      <c r="F4" s="21"/>
      <c r="G4" s="21"/>
      <c r="H4" s="21"/>
      <c r="I4" s="21"/>
      <c r="J4" s="21"/>
      <c r="K4" s="19"/>
      <c r="L4" s="24" t="s">
        <v>14</v>
      </c>
      <c r="M4" s="10"/>
      <c r="N4" s="10"/>
      <c r="O4" s="10"/>
      <c r="P4" s="10"/>
      <c r="Q4" s="10"/>
      <c r="R4" s="10"/>
      <c r="S4" s="10"/>
      <c r="T4" s="10"/>
      <c r="U4" s="10"/>
    </row>
    <row r="5" spans="1:21" x14ac:dyDescent="0.25">
      <c r="A5" s="10">
        <v>0</v>
      </c>
      <c r="B5" s="26">
        <f t="shared" ref="B5:B14" si="0">C5*100/$C$5</f>
        <v>100</v>
      </c>
      <c r="C5" s="26">
        <v>22128.5</v>
      </c>
      <c r="D5" s="26">
        <v>1323.8333333333333</v>
      </c>
      <c r="E5" s="26">
        <f t="shared" ref="E5:E14" si="1">F5*100/$F$5</f>
        <v>100.00000000000001</v>
      </c>
      <c r="F5" s="26">
        <v>24141.666666666668</v>
      </c>
      <c r="G5" s="26">
        <v>1499.3333333333333</v>
      </c>
      <c r="H5" s="26">
        <f t="shared" ref="H5:H14" si="2">I5*100/$I$5</f>
        <v>100</v>
      </c>
      <c r="I5" s="26">
        <v>16365.5</v>
      </c>
      <c r="J5" s="26">
        <v>1099.6666666666667</v>
      </c>
      <c r="L5" s="10">
        <v>0</v>
      </c>
      <c r="M5" s="26">
        <f>N5*100/$N$5</f>
        <v>100</v>
      </c>
      <c r="N5" s="26">
        <v>27015.833333333332</v>
      </c>
      <c r="O5" s="26">
        <v>668.5</v>
      </c>
      <c r="P5" s="26">
        <f>Q5*100/$Q$5</f>
        <v>100</v>
      </c>
      <c r="Q5" s="26">
        <v>18263.5</v>
      </c>
      <c r="R5" s="26">
        <v>1255.1666666666667</v>
      </c>
      <c r="S5" s="26">
        <f>T5*100/$T$5</f>
        <v>100</v>
      </c>
      <c r="T5" s="26">
        <v>16770.333333333332</v>
      </c>
      <c r="U5" s="26">
        <v>501.83333333333331</v>
      </c>
    </row>
    <row r="6" spans="1:21" x14ac:dyDescent="0.25">
      <c r="A6" s="10">
        <v>40</v>
      </c>
      <c r="B6" s="26">
        <f t="shared" si="0"/>
        <v>98.450715894284158</v>
      </c>
      <c r="C6" s="26">
        <v>21785.666666666668</v>
      </c>
      <c r="D6" s="26">
        <v>1155.1666666666667</v>
      </c>
      <c r="E6" s="26">
        <f t="shared" si="1"/>
        <v>100.81049361408351</v>
      </c>
      <c r="F6" s="26">
        <v>24337.333333333332</v>
      </c>
      <c r="G6" s="26">
        <v>1524.1666666666667</v>
      </c>
      <c r="H6" s="26">
        <f t="shared" si="2"/>
        <v>90.43821861028789</v>
      </c>
      <c r="I6" s="26">
        <v>14800.666666666666</v>
      </c>
      <c r="J6" s="26">
        <v>972.66666666666663</v>
      </c>
      <c r="L6" s="10">
        <v>1</v>
      </c>
      <c r="M6" s="26">
        <f t="shared" ref="M6:M14" si="3">N6*100/$N$5</f>
        <v>106.01622505320955</v>
      </c>
      <c r="N6" s="26">
        <v>28641.166666666668</v>
      </c>
      <c r="O6" s="26">
        <v>478.66666666666669</v>
      </c>
      <c r="P6" s="26">
        <f t="shared" ref="P6:P14" si="4">Q6*100/$Q$5</f>
        <v>112.96301366112739</v>
      </c>
      <c r="Q6" s="26">
        <v>20631</v>
      </c>
      <c r="R6" s="26">
        <v>1218.5</v>
      </c>
      <c r="S6" s="26">
        <f t="shared" ref="S6:S14" si="5">T6*100/$T$5</f>
        <v>108.4891971934567</v>
      </c>
      <c r="T6" s="26">
        <v>18194</v>
      </c>
      <c r="U6" s="26">
        <v>448.5</v>
      </c>
    </row>
    <row r="7" spans="1:21" x14ac:dyDescent="0.25">
      <c r="A7" s="10">
        <v>60</v>
      </c>
      <c r="B7" s="26">
        <f t="shared" si="0"/>
        <v>100.17473695309971</v>
      </c>
      <c r="C7" s="26">
        <v>22167.166666666668</v>
      </c>
      <c r="D7" s="26">
        <v>1117.5</v>
      </c>
      <c r="E7" s="26">
        <f t="shared" si="1"/>
        <v>100.34932688988609</v>
      </c>
      <c r="F7" s="26">
        <v>24226</v>
      </c>
      <c r="G7" s="26">
        <v>1502.5</v>
      </c>
      <c r="H7" s="26">
        <f t="shared" si="2"/>
        <v>99.675129591722438</v>
      </c>
      <c r="I7" s="26">
        <v>16312.333333333334</v>
      </c>
      <c r="J7" s="26">
        <v>614.83333333333337</v>
      </c>
      <c r="L7" s="10">
        <v>2</v>
      </c>
      <c r="M7" s="26">
        <f t="shared" si="3"/>
        <v>105.15500169653599</v>
      </c>
      <c r="N7" s="26">
        <v>28408.5</v>
      </c>
      <c r="O7" s="26">
        <v>516.16666666666663</v>
      </c>
      <c r="P7" s="26">
        <f t="shared" si="4"/>
        <v>108.33721174291163</v>
      </c>
      <c r="Q7" s="26">
        <v>19786.166666666668</v>
      </c>
      <c r="R7" s="26">
        <v>1142</v>
      </c>
      <c r="S7" s="26">
        <f t="shared" si="5"/>
        <v>108.16123710520563</v>
      </c>
      <c r="T7" s="26">
        <v>18139</v>
      </c>
      <c r="U7" s="26">
        <v>351.83333333333331</v>
      </c>
    </row>
    <row r="8" spans="1:21" x14ac:dyDescent="0.25">
      <c r="A8" s="10">
        <v>80</v>
      </c>
      <c r="B8" s="26">
        <f t="shared" si="0"/>
        <v>99.093928644056305</v>
      </c>
      <c r="C8" s="26">
        <v>21928</v>
      </c>
      <c r="D8" s="26">
        <v>1129.8333333333333</v>
      </c>
      <c r="E8" s="26">
        <f t="shared" si="1"/>
        <v>100.88298239558162</v>
      </c>
      <c r="F8" s="26">
        <v>24354.833333333332</v>
      </c>
      <c r="G8" s="26">
        <v>1436.5</v>
      </c>
      <c r="H8" s="26">
        <f t="shared" si="2"/>
        <v>99.711792082938715</v>
      </c>
      <c r="I8" s="26">
        <v>16318.333333333334</v>
      </c>
      <c r="J8" s="26">
        <v>616</v>
      </c>
      <c r="L8" s="10">
        <v>4</v>
      </c>
      <c r="M8" s="26">
        <f t="shared" si="3"/>
        <v>106.07298189333416</v>
      </c>
      <c r="N8" s="26">
        <v>28656.5</v>
      </c>
      <c r="O8" s="26">
        <v>365.16666666666669</v>
      </c>
      <c r="P8" s="26">
        <f t="shared" si="4"/>
        <v>105.6588277164837</v>
      </c>
      <c r="Q8" s="26">
        <v>19297</v>
      </c>
      <c r="R8" s="26">
        <v>1055</v>
      </c>
      <c r="S8" s="26">
        <f t="shared" si="5"/>
        <v>104.77132237482857</v>
      </c>
      <c r="T8" s="26">
        <v>17570.5</v>
      </c>
      <c r="U8" s="26">
        <v>357.5</v>
      </c>
    </row>
    <row r="9" spans="1:21" x14ac:dyDescent="0.25">
      <c r="A9" s="10">
        <v>160</v>
      </c>
      <c r="B9" s="26">
        <f t="shared" si="0"/>
        <v>99.163220884078584</v>
      </c>
      <c r="C9" s="26">
        <v>21943.333333333332</v>
      </c>
      <c r="D9" s="26">
        <v>1039.6666666666667</v>
      </c>
      <c r="E9" s="26">
        <f t="shared" si="1"/>
        <v>97.247497411114949</v>
      </c>
      <c r="F9" s="26">
        <v>23477.166666666668</v>
      </c>
      <c r="G9" s="26">
        <v>1295.5</v>
      </c>
      <c r="H9" s="26">
        <f t="shared" si="2"/>
        <v>74.695752243031592</v>
      </c>
      <c r="I9" s="26">
        <v>12224.333333333334</v>
      </c>
      <c r="J9" s="26">
        <v>409.66666666666669</v>
      </c>
      <c r="L9" s="10">
        <v>6</v>
      </c>
      <c r="M9" s="26">
        <f t="shared" si="3"/>
        <v>103.41713192880718</v>
      </c>
      <c r="N9" s="26">
        <v>27939</v>
      </c>
      <c r="O9" s="26">
        <v>416.66666666666669</v>
      </c>
      <c r="P9" s="26">
        <f t="shared" si="4"/>
        <v>109.23426506419908</v>
      </c>
      <c r="Q9" s="26">
        <v>19950</v>
      </c>
      <c r="R9" s="26">
        <v>937.66666666666663</v>
      </c>
      <c r="S9" s="26">
        <f t="shared" si="5"/>
        <v>103.923595237622</v>
      </c>
      <c r="T9" s="26">
        <v>17428.333333333332</v>
      </c>
      <c r="U9" s="26">
        <v>335</v>
      </c>
    </row>
    <row r="10" spans="1:21" x14ac:dyDescent="0.25">
      <c r="A10" s="10">
        <v>320</v>
      </c>
      <c r="B10" s="26">
        <f t="shared" si="0"/>
        <v>85.159409810877378</v>
      </c>
      <c r="C10" s="26">
        <v>18844.5</v>
      </c>
      <c r="D10" s="26">
        <v>911.83333333333337</v>
      </c>
      <c r="E10" s="26">
        <f t="shared" si="1"/>
        <v>73.63065239903348</v>
      </c>
      <c r="F10" s="26">
        <v>17775.666666666668</v>
      </c>
      <c r="G10" s="26">
        <v>909.16666666666663</v>
      </c>
      <c r="H10" s="26">
        <f t="shared" si="2"/>
        <v>35.64103347489128</v>
      </c>
      <c r="I10" s="26">
        <v>5832.833333333333</v>
      </c>
      <c r="J10" s="26">
        <v>205</v>
      </c>
      <c r="L10" s="10">
        <v>8</v>
      </c>
      <c r="M10" s="26">
        <f t="shared" si="3"/>
        <v>100.84518338011661</v>
      </c>
      <c r="N10" s="26">
        <v>27244.166666666668</v>
      </c>
      <c r="O10" s="26">
        <v>396.66666666666669</v>
      </c>
      <c r="P10" s="26">
        <f t="shared" si="4"/>
        <v>112.1508290670828</v>
      </c>
      <c r="Q10" s="26">
        <v>20482.666666666668</v>
      </c>
      <c r="R10" s="26">
        <v>831.5</v>
      </c>
      <c r="S10" s="26">
        <f t="shared" si="5"/>
        <v>98.253860984675327</v>
      </c>
      <c r="T10" s="26">
        <v>16477.5</v>
      </c>
      <c r="U10" s="26">
        <v>242</v>
      </c>
    </row>
    <row r="11" spans="1:21" x14ac:dyDescent="0.25">
      <c r="A11" s="10">
        <v>480</v>
      </c>
      <c r="B11" s="26">
        <f t="shared" si="0"/>
        <v>70.586950463580152</v>
      </c>
      <c r="C11" s="26">
        <v>15619.833333333334</v>
      </c>
      <c r="D11" s="26">
        <v>670.16666666666663</v>
      </c>
      <c r="E11" s="26">
        <f t="shared" si="1"/>
        <v>62.127027959958575</v>
      </c>
      <c r="F11" s="26">
        <v>14998.5</v>
      </c>
      <c r="G11" s="26">
        <v>674.33333333333337</v>
      </c>
      <c r="H11" s="26">
        <f t="shared" si="2"/>
        <v>29.579501593799964</v>
      </c>
      <c r="I11" s="26">
        <v>4840.833333333333</v>
      </c>
      <c r="J11" s="26">
        <v>149</v>
      </c>
      <c r="L11" s="10">
        <v>16</v>
      </c>
      <c r="M11" s="26">
        <f t="shared" si="3"/>
        <v>97.378080755112748</v>
      </c>
      <c r="N11" s="26">
        <v>26307.5</v>
      </c>
      <c r="O11" s="26">
        <v>333.16666666666669</v>
      </c>
      <c r="P11" s="26">
        <f t="shared" si="4"/>
        <v>89.687080789552937</v>
      </c>
      <c r="Q11" s="26">
        <v>16380</v>
      </c>
      <c r="R11" s="26">
        <v>581.66666666666663</v>
      </c>
      <c r="S11" s="26">
        <f t="shared" si="5"/>
        <v>50.986861720100976</v>
      </c>
      <c r="T11" s="26">
        <v>8550.6666666666661</v>
      </c>
      <c r="U11" s="26">
        <v>103</v>
      </c>
    </row>
    <row r="12" spans="1:21" x14ac:dyDescent="0.25">
      <c r="A12" s="10">
        <v>640</v>
      </c>
      <c r="B12" s="26">
        <f t="shared" si="0"/>
        <v>48.263551528571753</v>
      </c>
      <c r="C12" s="26">
        <v>10680</v>
      </c>
      <c r="D12" s="26">
        <v>448.5</v>
      </c>
      <c r="E12" s="26">
        <f t="shared" si="1"/>
        <v>39.027269589230237</v>
      </c>
      <c r="F12" s="26">
        <v>9421.8333333333339</v>
      </c>
      <c r="G12" s="26">
        <v>413.16666666666669</v>
      </c>
      <c r="H12" s="26">
        <f t="shared" si="2"/>
        <v>20.919006446488037</v>
      </c>
      <c r="I12" s="26">
        <v>3423.5</v>
      </c>
      <c r="J12" s="26">
        <v>106.33333333333333</v>
      </c>
      <c r="L12" s="10">
        <v>32</v>
      </c>
      <c r="M12" s="26">
        <f t="shared" si="3"/>
        <v>78.424997686541857</v>
      </c>
      <c r="N12" s="26">
        <v>21187.166666666668</v>
      </c>
      <c r="O12" s="26">
        <v>232</v>
      </c>
      <c r="P12" s="26">
        <f t="shared" si="4"/>
        <v>60.512315091119802</v>
      </c>
      <c r="Q12" s="26">
        <v>11051.666666666666</v>
      </c>
      <c r="R12" s="26">
        <v>356.16666666666669</v>
      </c>
      <c r="S12" s="26">
        <f t="shared" si="5"/>
        <v>59.723519707419854</v>
      </c>
      <c r="T12" s="26">
        <v>10015.833333333334</v>
      </c>
      <c r="U12" s="26">
        <v>159.16666666666666</v>
      </c>
    </row>
    <row r="13" spans="1:21" x14ac:dyDescent="0.25">
      <c r="A13" s="10">
        <v>1280</v>
      </c>
      <c r="B13" s="26">
        <f t="shared" si="0"/>
        <v>16.134547453886768</v>
      </c>
      <c r="C13" s="26">
        <v>3570.3333333333335</v>
      </c>
      <c r="D13" s="26">
        <v>133.83333333333334</v>
      </c>
      <c r="E13" s="26">
        <f t="shared" si="1"/>
        <v>11.875733517431826</v>
      </c>
      <c r="F13" s="26">
        <v>2867</v>
      </c>
      <c r="G13" s="26">
        <v>115.83333333333333</v>
      </c>
      <c r="H13" s="26">
        <f t="shared" si="2"/>
        <v>14.549917000193496</v>
      </c>
      <c r="I13" s="26">
        <v>2381.1666666666665</v>
      </c>
      <c r="J13" s="26">
        <v>73.166666666666671</v>
      </c>
      <c r="L13" s="10">
        <v>64</v>
      </c>
      <c r="M13" s="26">
        <f t="shared" si="3"/>
        <v>7.9459576174465587</v>
      </c>
      <c r="N13" s="26">
        <v>2146.6666666666665</v>
      </c>
      <c r="O13" s="26">
        <v>22.833333333333332</v>
      </c>
      <c r="P13" s="26">
        <f t="shared" si="4"/>
        <v>9.5509257991805132</v>
      </c>
      <c r="Q13" s="26">
        <v>1744.3333333333333</v>
      </c>
      <c r="R13" s="26">
        <v>49.666666666666664</v>
      </c>
      <c r="S13" s="26">
        <f t="shared" si="5"/>
        <v>11.768798075967485</v>
      </c>
      <c r="T13" s="26">
        <v>1973.6666666666667</v>
      </c>
      <c r="U13" s="26">
        <v>29</v>
      </c>
    </row>
    <row r="14" spans="1:21" x14ac:dyDescent="0.25">
      <c r="A14" s="10">
        <v>2560</v>
      </c>
      <c r="B14" s="26">
        <f t="shared" si="0"/>
        <v>11.541677022843844</v>
      </c>
      <c r="C14" s="26">
        <v>2554</v>
      </c>
      <c r="D14" s="26">
        <v>94.833333333333329</v>
      </c>
      <c r="E14" s="26">
        <f t="shared" si="1"/>
        <v>12.234725578184326</v>
      </c>
      <c r="F14" s="26">
        <v>2953.6666666666665</v>
      </c>
      <c r="G14" s="26">
        <v>91.666666666666671</v>
      </c>
      <c r="H14" s="26">
        <f t="shared" si="2"/>
        <v>15.514344199688368</v>
      </c>
      <c r="I14" s="26">
        <v>2539</v>
      </c>
      <c r="J14" s="26">
        <v>73.666666666666671</v>
      </c>
      <c r="L14" s="10">
        <v>128</v>
      </c>
      <c r="M14" s="26">
        <f t="shared" si="3"/>
        <v>7.8318270150220552</v>
      </c>
      <c r="N14" s="26">
        <v>2115.8333333333335</v>
      </c>
      <c r="O14" s="26">
        <v>20.833333333333332</v>
      </c>
      <c r="P14" s="26">
        <f t="shared" si="4"/>
        <v>9.5856033436453405</v>
      </c>
      <c r="Q14" s="26">
        <v>1750.6666666666667</v>
      </c>
      <c r="R14" s="26">
        <v>40.666666666666664</v>
      </c>
      <c r="S14" s="26">
        <f t="shared" si="5"/>
        <v>11.361332511776748</v>
      </c>
      <c r="T14" s="26">
        <v>1905.3333333333333</v>
      </c>
      <c r="U14" s="26">
        <v>25.333333333333332</v>
      </c>
    </row>
    <row r="15" spans="1:21" x14ac:dyDescent="0.25">
      <c r="A15" s="24" t="s">
        <v>15</v>
      </c>
      <c r="B15" s="26"/>
      <c r="C15" s="26"/>
      <c r="D15" s="26"/>
      <c r="E15" s="26"/>
      <c r="F15" s="26"/>
      <c r="G15" s="26"/>
      <c r="H15" s="26"/>
      <c r="I15" s="26"/>
      <c r="J15" s="26"/>
      <c r="L15" s="24" t="s">
        <v>15</v>
      </c>
      <c r="M15" s="26"/>
      <c r="N15" s="26"/>
      <c r="P15" s="26"/>
      <c r="Q15" s="26"/>
      <c r="R15" s="26"/>
      <c r="S15" s="26"/>
      <c r="T15" s="26"/>
      <c r="U15" s="26"/>
    </row>
    <row r="16" spans="1:21" x14ac:dyDescent="0.25">
      <c r="A16" s="10">
        <v>0</v>
      </c>
      <c r="B16" s="26">
        <f t="shared" ref="B16:B25" si="6">C16*100/$C$16</f>
        <v>99.999999999999986</v>
      </c>
      <c r="C16" s="26">
        <v>21423.333333333332</v>
      </c>
      <c r="D16" s="26">
        <v>1121.6666666666667</v>
      </c>
      <c r="E16" s="26">
        <f t="shared" ref="E16:E25" si="7">F16*100/$F$16</f>
        <v>100</v>
      </c>
      <c r="F16" s="26">
        <v>23808.5</v>
      </c>
      <c r="G16" s="26">
        <v>1340.3333333333333</v>
      </c>
      <c r="H16" s="26">
        <f t="shared" ref="H16:H25" si="8">I16*100/$I$16</f>
        <v>100.00000000000001</v>
      </c>
      <c r="I16" s="26">
        <v>24262.666666666668</v>
      </c>
      <c r="J16" s="26">
        <v>1397.1666666666667</v>
      </c>
      <c r="L16" s="10">
        <v>0</v>
      </c>
      <c r="M16" s="29">
        <f>N16*100/$N$16</f>
        <v>99.999999999999986</v>
      </c>
      <c r="N16" s="32">
        <v>26570.833333333332</v>
      </c>
      <c r="O16" s="32">
        <v>1144.5</v>
      </c>
      <c r="P16" s="29">
        <f>Q16*100/$Q$16</f>
        <v>100</v>
      </c>
      <c r="Q16" s="29">
        <v>19740.833333333332</v>
      </c>
      <c r="R16" s="29">
        <v>1101.3333333333333</v>
      </c>
      <c r="S16" s="29">
        <f>T16*100/$T$16</f>
        <v>100</v>
      </c>
      <c r="T16" s="29">
        <v>16692.599999999999</v>
      </c>
      <c r="U16" s="29">
        <v>1121.4000000000001</v>
      </c>
    </row>
    <row r="17" spans="1:21" x14ac:dyDescent="0.25">
      <c r="A17" s="10">
        <v>40</v>
      </c>
      <c r="B17" s="26">
        <f t="shared" si="6"/>
        <v>97.470826201960492</v>
      </c>
      <c r="C17" s="26">
        <v>20881.5</v>
      </c>
      <c r="D17" s="26">
        <v>810.5</v>
      </c>
      <c r="E17" s="26">
        <f t="shared" si="7"/>
        <v>100.92683985411374</v>
      </c>
      <c r="F17" s="26">
        <v>24029.166666666668</v>
      </c>
      <c r="G17" s="26">
        <v>1319.5</v>
      </c>
      <c r="H17" s="26">
        <f t="shared" si="8"/>
        <v>99.216903885255817</v>
      </c>
      <c r="I17" s="26">
        <v>24072.666666666668</v>
      </c>
      <c r="J17" s="26">
        <v>1207.8333333333333</v>
      </c>
      <c r="L17" s="10">
        <v>1</v>
      </c>
      <c r="M17" s="29">
        <f t="shared" ref="M17:M25" si="9">N17*100/$N$16</f>
        <v>103.30312058961894</v>
      </c>
      <c r="N17" s="32">
        <v>27448.5</v>
      </c>
      <c r="O17" s="32">
        <v>1253.3333333333333</v>
      </c>
      <c r="P17" s="29">
        <f t="shared" ref="P17:P25" si="10">Q17*100/$Q$16</f>
        <v>113.65612731647603</v>
      </c>
      <c r="Q17" s="29">
        <v>22436.666666666668</v>
      </c>
      <c r="R17" s="29">
        <v>1081.1666666666667</v>
      </c>
      <c r="S17" s="29">
        <f t="shared" ref="S17:S25" si="11">T17*100/$T$16</f>
        <v>116.97518660963541</v>
      </c>
      <c r="T17" s="29">
        <v>19526.2</v>
      </c>
      <c r="U17" s="29">
        <v>1225.8</v>
      </c>
    </row>
    <row r="18" spans="1:21" x14ac:dyDescent="0.25">
      <c r="A18" s="10">
        <v>60</v>
      </c>
      <c r="B18" s="26">
        <f t="shared" si="6"/>
        <v>97.573517971059601</v>
      </c>
      <c r="C18" s="26">
        <v>20903.5</v>
      </c>
      <c r="D18" s="26">
        <v>924.66666666666663</v>
      </c>
      <c r="E18" s="26">
        <f t="shared" si="7"/>
        <v>101.13404876409686</v>
      </c>
      <c r="F18" s="26">
        <v>24078.5</v>
      </c>
      <c r="G18" s="26">
        <v>1338.8333333333333</v>
      </c>
      <c r="H18" s="26">
        <f t="shared" si="8"/>
        <v>93.514040775952068</v>
      </c>
      <c r="I18" s="26">
        <v>22689</v>
      </c>
      <c r="J18" s="26">
        <v>1167.6666666666667</v>
      </c>
      <c r="L18" s="10">
        <v>2</v>
      </c>
      <c r="M18" s="29">
        <f t="shared" si="9"/>
        <v>102.89728712560768</v>
      </c>
      <c r="N18" s="32">
        <v>27340.666666666668</v>
      </c>
      <c r="O18" s="32">
        <v>1197.1666666666667</v>
      </c>
      <c r="P18" s="29">
        <f t="shared" si="10"/>
        <v>112.26054286799783</v>
      </c>
      <c r="Q18" s="29">
        <v>22161.166666666668</v>
      </c>
      <c r="R18" s="29">
        <v>946.66666666666663</v>
      </c>
      <c r="S18" s="29">
        <f t="shared" si="11"/>
        <v>118.42732707906497</v>
      </c>
      <c r="T18" s="29">
        <v>19768.599999999999</v>
      </c>
      <c r="U18" s="29">
        <v>1194.2</v>
      </c>
    </row>
    <row r="19" spans="1:21" x14ac:dyDescent="0.25">
      <c r="A19" s="10">
        <v>80</v>
      </c>
      <c r="B19" s="26">
        <f t="shared" si="6"/>
        <v>97.256885016337336</v>
      </c>
      <c r="C19" s="26">
        <v>20835.666666666668</v>
      </c>
      <c r="D19" s="26">
        <v>845.66666666666663</v>
      </c>
      <c r="E19" s="26">
        <f t="shared" si="7"/>
        <v>101.7619757649579</v>
      </c>
      <c r="F19" s="26">
        <v>24228</v>
      </c>
      <c r="G19" s="26">
        <v>1361.3333333333333</v>
      </c>
      <c r="H19" s="26">
        <f t="shared" si="8"/>
        <v>94.356899488926743</v>
      </c>
      <c r="I19" s="26">
        <v>22893.5</v>
      </c>
      <c r="J19" s="26">
        <v>1056.3333333333333</v>
      </c>
      <c r="L19" s="10">
        <v>4</v>
      </c>
      <c r="M19" s="29">
        <f t="shared" si="9"/>
        <v>103.41163556531284</v>
      </c>
      <c r="N19" s="32">
        <v>27477.333333333332</v>
      </c>
      <c r="O19" s="32">
        <v>1120.5</v>
      </c>
      <c r="P19" s="29">
        <f t="shared" si="10"/>
        <v>110.361771286251</v>
      </c>
      <c r="Q19" s="29">
        <v>21786.333333333332</v>
      </c>
      <c r="R19" s="29">
        <v>954.66666666666663</v>
      </c>
      <c r="S19" s="29">
        <f t="shared" si="11"/>
        <v>117.3837508836251</v>
      </c>
      <c r="T19" s="29">
        <v>19594.400000000001</v>
      </c>
      <c r="U19" s="29">
        <v>1139.5999999999999</v>
      </c>
    </row>
    <row r="20" spans="1:21" x14ac:dyDescent="0.25">
      <c r="A20" s="10">
        <v>160</v>
      </c>
      <c r="B20" s="26">
        <f t="shared" si="6"/>
        <v>95.466780768632347</v>
      </c>
      <c r="C20" s="26">
        <v>20452.166666666668</v>
      </c>
      <c r="D20" s="26">
        <v>851.16666666666663</v>
      </c>
      <c r="E20" s="26">
        <f t="shared" si="7"/>
        <v>100.25761107727631</v>
      </c>
      <c r="F20" s="26">
        <v>23869.833333333332</v>
      </c>
      <c r="G20" s="26">
        <v>1167.3333333333333</v>
      </c>
      <c r="H20" s="26">
        <f t="shared" si="8"/>
        <v>81.084794196845621</v>
      </c>
      <c r="I20" s="26">
        <v>19673.333333333332</v>
      </c>
      <c r="J20" s="26">
        <v>868.16666666666663</v>
      </c>
      <c r="L20" s="10">
        <v>6</v>
      </c>
      <c r="M20" s="29">
        <f t="shared" si="9"/>
        <v>102.53975223459308</v>
      </c>
      <c r="N20" s="32">
        <v>27245.666666666668</v>
      </c>
      <c r="O20" s="32">
        <v>999.33333333333337</v>
      </c>
      <c r="P20" s="29">
        <f t="shared" si="10"/>
        <v>107.0826121828697</v>
      </c>
      <c r="Q20" s="29">
        <v>21139</v>
      </c>
      <c r="R20" s="29">
        <v>827.66666666666663</v>
      </c>
      <c r="S20" s="29">
        <f t="shared" si="11"/>
        <v>115.967554485221</v>
      </c>
      <c r="T20" s="29">
        <v>19358</v>
      </c>
      <c r="U20" s="29">
        <v>1082</v>
      </c>
    </row>
    <row r="21" spans="1:21" x14ac:dyDescent="0.25">
      <c r="A21" s="10">
        <v>320</v>
      </c>
      <c r="B21" s="26">
        <f t="shared" si="6"/>
        <v>76.043255017893273</v>
      </c>
      <c r="C21" s="26">
        <v>16291</v>
      </c>
      <c r="D21" s="26">
        <v>590</v>
      </c>
      <c r="E21" s="26">
        <f t="shared" si="7"/>
        <v>71.935093209007988</v>
      </c>
      <c r="F21" s="26">
        <v>17126.666666666668</v>
      </c>
      <c r="G21" s="26">
        <v>814</v>
      </c>
      <c r="H21" s="26">
        <f t="shared" si="8"/>
        <v>34.00835302522394</v>
      </c>
      <c r="I21" s="26">
        <v>8251.3333333333339</v>
      </c>
      <c r="J21" s="26">
        <v>333</v>
      </c>
      <c r="L21" s="10">
        <v>8</v>
      </c>
      <c r="M21" s="29">
        <f t="shared" si="9"/>
        <v>100.42402383565941</v>
      </c>
      <c r="N21" s="32">
        <v>26683.5</v>
      </c>
      <c r="O21" s="32">
        <v>963.5</v>
      </c>
      <c r="P21" s="29">
        <f t="shared" si="10"/>
        <v>109.10295917936594</v>
      </c>
      <c r="Q21" s="29">
        <v>21537.833333333332</v>
      </c>
      <c r="R21" s="29">
        <v>751.66666666666663</v>
      </c>
      <c r="S21" s="29">
        <f t="shared" si="11"/>
        <v>106.2255131016139</v>
      </c>
      <c r="T21" s="29">
        <v>17731.8</v>
      </c>
      <c r="U21" s="29">
        <v>929.4</v>
      </c>
    </row>
    <row r="22" spans="1:21" x14ac:dyDescent="0.25">
      <c r="A22" s="10">
        <v>480</v>
      </c>
      <c r="B22" s="26">
        <f t="shared" si="6"/>
        <v>71.458689901976044</v>
      </c>
      <c r="C22" s="26">
        <v>15308.833333333334</v>
      </c>
      <c r="D22" s="26">
        <v>483</v>
      </c>
      <c r="E22" s="26">
        <f t="shared" si="7"/>
        <v>64.887190149176405</v>
      </c>
      <c r="F22" s="26">
        <v>15448.666666666666</v>
      </c>
      <c r="G22" s="26">
        <v>711.33333333333337</v>
      </c>
      <c r="H22" s="26">
        <f t="shared" si="8"/>
        <v>18.245452547123151</v>
      </c>
      <c r="I22" s="26">
        <v>4426.833333333333</v>
      </c>
      <c r="J22" s="26">
        <v>171.33333333333334</v>
      </c>
      <c r="L22" s="10">
        <v>16</v>
      </c>
      <c r="M22" s="29">
        <f t="shared" si="9"/>
        <v>96.873137839109305</v>
      </c>
      <c r="N22" s="32">
        <v>25740</v>
      </c>
      <c r="O22" s="32">
        <v>734.5</v>
      </c>
      <c r="P22" s="29">
        <f t="shared" si="10"/>
        <v>80.455063531596949</v>
      </c>
      <c r="Q22" s="29">
        <v>15882.5</v>
      </c>
      <c r="R22" s="29">
        <v>529</v>
      </c>
      <c r="S22" s="29">
        <f t="shared" si="11"/>
        <v>49.139139498939656</v>
      </c>
      <c r="T22" s="29">
        <v>8202.6</v>
      </c>
      <c r="U22" s="29">
        <v>384</v>
      </c>
    </row>
    <row r="23" spans="1:21" x14ac:dyDescent="0.25">
      <c r="A23" s="10">
        <v>640</v>
      </c>
      <c r="B23" s="26">
        <f t="shared" si="6"/>
        <v>48.279912867589857</v>
      </c>
      <c r="C23" s="26">
        <v>10343.166666666666</v>
      </c>
      <c r="D23" s="26">
        <v>352.5</v>
      </c>
      <c r="E23" s="26">
        <f t="shared" si="7"/>
        <v>42.069708997486892</v>
      </c>
      <c r="F23" s="26">
        <v>10016.166666666666</v>
      </c>
      <c r="G23" s="26">
        <v>460</v>
      </c>
      <c r="H23" s="26">
        <f t="shared" si="8"/>
        <v>19.32461394735396</v>
      </c>
      <c r="I23" s="26">
        <v>4688.666666666667</v>
      </c>
      <c r="J23" s="26">
        <v>190</v>
      </c>
      <c r="L23" s="10">
        <v>32</v>
      </c>
      <c r="M23" s="29">
        <f t="shared" si="9"/>
        <v>81.350478281323504</v>
      </c>
      <c r="N23" s="32">
        <v>21615.5</v>
      </c>
      <c r="O23" s="32">
        <v>497.66666666666669</v>
      </c>
      <c r="P23" s="29">
        <f t="shared" si="10"/>
        <v>60.575794672632867</v>
      </c>
      <c r="Q23" s="29">
        <v>11958.166666666666</v>
      </c>
      <c r="R23" s="29">
        <v>377.5</v>
      </c>
      <c r="S23" s="29">
        <f t="shared" si="11"/>
        <v>68.123599678899637</v>
      </c>
      <c r="T23" s="29">
        <v>11371.6</v>
      </c>
      <c r="U23" s="29">
        <v>424.8</v>
      </c>
    </row>
    <row r="24" spans="1:21" x14ac:dyDescent="0.25">
      <c r="A24" s="10">
        <v>1280</v>
      </c>
      <c r="B24" s="26">
        <f t="shared" si="6"/>
        <v>23.708573206783882</v>
      </c>
      <c r="C24" s="26">
        <v>5079.166666666667</v>
      </c>
      <c r="D24" s="26">
        <v>160.83333333333334</v>
      </c>
      <c r="E24" s="26">
        <f t="shared" si="7"/>
        <v>14.218311387389656</v>
      </c>
      <c r="F24" s="26">
        <v>3385.1666666666665</v>
      </c>
      <c r="G24" s="26">
        <v>152.66666666666666</v>
      </c>
      <c r="H24" s="26">
        <f t="shared" si="8"/>
        <v>11.001813485739408</v>
      </c>
      <c r="I24" s="26">
        <v>2669.3333333333335</v>
      </c>
      <c r="J24" s="26">
        <v>99.833333333333329</v>
      </c>
      <c r="L24" s="10">
        <v>64</v>
      </c>
      <c r="M24" s="29">
        <f t="shared" si="9"/>
        <v>39.48627881448958</v>
      </c>
      <c r="N24" s="32">
        <v>10491.833333333334</v>
      </c>
      <c r="O24" s="32">
        <v>240.83333333333334</v>
      </c>
      <c r="P24" s="29">
        <f t="shared" si="10"/>
        <v>18.753851998818018</v>
      </c>
      <c r="Q24" s="29">
        <v>3702.1666666666665</v>
      </c>
      <c r="R24" s="29">
        <v>120.16666666666667</v>
      </c>
      <c r="S24" s="29">
        <f t="shared" si="11"/>
        <v>17.562273103051652</v>
      </c>
      <c r="T24" s="29">
        <v>2931.6</v>
      </c>
      <c r="U24" s="29">
        <v>114</v>
      </c>
    </row>
    <row r="25" spans="1:21" x14ac:dyDescent="0.25">
      <c r="A25" s="10">
        <v>2560</v>
      </c>
      <c r="B25" s="26">
        <f t="shared" si="6"/>
        <v>13.97619418079975</v>
      </c>
      <c r="C25" s="26">
        <v>2994.1666666666665</v>
      </c>
      <c r="D25" s="26">
        <v>83.833333333333329</v>
      </c>
      <c r="E25" s="26">
        <f t="shared" si="7"/>
        <v>13.299871894491464</v>
      </c>
      <c r="F25" s="26">
        <v>3166.5</v>
      </c>
      <c r="G25" s="26">
        <v>126</v>
      </c>
      <c r="H25" s="26">
        <f t="shared" si="8"/>
        <v>12.359180084629333</v>
      </c>
      <c r="I25" s="26">
        <v>2998.6666666666665</v>
      </c>
      <c r="J25" s="26">
        <v>95.333333333333329</v>
      </c>
      <c r="L25" s="10">
        <v>128</v>
      </c>
      <c r="M25" s="29">
        <f t="shared" si="9"/>
        <v>7.7547436098478908</v>
      </c>
      <c r="N25" s="32">
        <v>2060.5</v>
      </c>
      <c r="O25" s="32">
        <v>38</v>
      </c>
      <c r="P25" s="29">
        <f t="shared" si="10"/>
        <v>10.021528979695217</v>
      </c>
      <c r="Q25" s="29">
        <v>1978.3333333333333</v>
      </c>
      <c r="R25" s="29">
        <v>47.333333333333336</v>
      </c>
      <c r="S25" s="29">
        <f t="shared" si="11"/>
        <v>14.067311263673723</v>
      </c>
      <c r="T25" s="29">
        <v>2348.1999999999998</v>
      </c>
      <c r="U25" s="29">
        <v>50.2</v>
      </c>
    </row>
    <row r="26" spans="1:21" x14ac:dyDescent="0.25">
      <c r="A26" s="24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L26" s="24" t="s">
        <v>16</v>
      </c>
      <c r="M26" s="26"/>
      <c r="N26" s="26"/>
      <c r="P26" s="26"/>
      <c r="Q26" s="26"/>
      <c r="R26" s="26"/>
      <c r="S26" s="26"/>
      <c r="T26" s="26"/>
      <c r="U26" s="26"/>
    </row>
    <row r="27" spans="1:21" x14ac:dyDescent="0.25">
      <c r="A27" s="10">
        <v>0</v>
      </c>
      <c r="B27" s="26">
        <f t="shared" ref="B27:B36" si="12">C27*100/$C$27</f>
        <v>100.00000000000001</v>
      </c>
      <c r="C27" s="26">
        <v>26598.166666666668</v>
      </c>
      <c r="D27" s="26">
        <v>951.5</v>
      </c>
      <c r="E27" s="26">
        <f t="shared" ref="E27:E36" si="13">F27*100/$F$27</f>
        <v>99.999999999999986</v>
      </c>
      <c r="F27" s="26">
        <v>21039.833333333332</v>
      </c>
      <c r="G27" s="26">
        <v>979.16666666666663</v>
      </c>
      <c r="H27" s="26">
        <v>100</v>
      </c>
      <c r="I27" s="26">
        <v>21438.222222222201</v>
      </c>
      <c r="J27" s="26">
        <v>944.83333330000005</v>
      </c>
      <c r="L27" s="10">
        <v>0</v>
      </c>
      <c r="M27" s="29">
        <v>100</v>
      </c>
      <c r="N27" s="29">
        <v>25133.166666666668</v>
      </c>
      <c r="O27" s="34">
        <v>962</v>
      </c>
      <c r="P27" s="29">
        <v>100</v>
      </c>
      <c r="Q27" s="29">
        <v>21666.5</v>
      </c>
      <c r="R27" s="34">
        <v>1504.6666666666667</v>
      </c>
      <c r="S27" s="29">
        <v>100</v>
      </c>
      <c r="T27" s="29">
        <v>20902.666666666668</v>
      </c>
      <c r="U27" s="34">
        <v>1049.6666666666667</v>
      </c>
    </row>
    <row r="28" spans="1:21" x14ac:dyDescent="0.25">
      <c r="A28" s="10">
        <v>40</v>
      </c>
      <c r="B28" s="26">
        <f t="shared" si="12"/>
        <v>104.7202501425537</v>
      </c>
      <c r="C28" s="26">
        <v>27853.666666666668</v>
      </c>
      <c r="D28" s="26">
        <v>879</v>
      </c>
      <c r="E28" s="26">
        <f t="shared" si="13"/>
        <v>126.41893551121285</v>
      </c>
      <c r="F28" s="26">
        <v>26598.333333333332</v>
      </c>
      <c r="G28" s="26">
        <v>933.5</v>
      </c>
      <c r="H28" s="26">
        <v>104.08175429140063</v>
      </c>
      <c r="I28" s="26">
        <v>22313.277777777781</v>
      </c>
      <c r="J28" s="26">
        <v>983.33333330000005</v>
      </c>
      <c r="L28" s="10">
        <v>1</v>
      </c>
      <c r="M28" s="29">
        <v>102.49846926482714</v>
      </c>
      <c r="N28" s="29">
        <v>25761.111111111113</v>
      </c>
      <c r="O28" s="34">
        <v>784.83333333333337</v>
      </c>
      <c r="P28" s="29">
        <v>104.67118977838292</v>
      </c>
      <c r="Q28" s="29">
        <v>22678.583333333336</v>
      </c>
      <c r="R28" s="34">
        <v>1363.1666666666667</v>
      </c>
      <c r="S28" s="29">
        <v>106.71020178180349</v>
      </c>
      <c r="T28" s="29">
        <v>22305.277777777781</v>
      </c>
      <c r="U28" s="34">
        <v>981.33333333333337</v>
      </c>
    </row>
    <row r="29" spans="1:21" x14ac:dyDescent="0.25">
      <c r="A29" s="10">
        <v>60</v>
      </c>
      <c r="B29" s="26">
        <f t="shared" si="12"/>
        <v>106.50483429309035</v>
      </c>
      <c r="C29" s="26">
        <v>28328.333333333332</v>
      </c>
      <c r="D29" s="26">
        <v>878</v>
      </c>
      <c r="E29" s="26">
        <f t="shared" si="13"/>
        <v>126.0189006566909</v>
      </c>
      <c r="F29" s="26">
        <v>26514.166666666668</v>
      </c>
      <c r="G29" s="26">
        <v>977.5</v>
      </c>
      <c r="H29" s="26">
        <v>104.37510365701966</v>
      </c>
      <c r="I29" s="26">
        <v>22376.166666666668</v>
      </c>
      <c r="J29" s="26">
        <v>791</v>
      </c>
      <c r="L29" s="10">
        <v>2</v>
      </c>
      <c r="M29" s="29">
        <v>100.80637139503575</v>
      </c>
      <c r="N29" s="29">
        <v>25335.833333333332</v>
      </c>
      <c r="O29" s="34">
        <v>668.33333333333337</v>
      </c>
      <c r="P29" s="29">
        <v>100.48500373079794</v>
      </c>
      <c r="Q29" s="29">
        <v>21771.583333333336</v>
      </c>
      <c r="R29" s="34">
        <v>1187.5</v>
      </c>
      <c r="S29" s="29">
        <v>104.36786374944187</v>
      </c>
      <c r="T29" s="29">
        <v>21815.666666666668</v>
      </c>
      <c r="U29" s="34">
        <v>920</v>
      </c>
    </row>
    <row r="30" spans="1:21" x14ac:dyDescent="0.25">
      <c r="A30" s="10">
        <v>80</v>
      </c>
      <c r="B30" s="26">
        <f t="shared" si="12"/>
        <v>106.95348676913824</v>
      </c>
      <c r="C30" s="26">
        <v>28447.666666666668</v>
      </c>
      <c r="D30" s="26">
        <v>841</v>
      </c>
      <c r="E30" s="26">
        <f t="shared" si="13"/>
        <v>124.35776582514123</v>
      </c>
      <c r="F30" s="26">
        <v>26164.666666666668</v>
      </c>
      <c r="G30" s="26">
        <v>938</v>
      </c>
      <c r="H30" s="26">
        <v>104.25848950990962</v>
      </c>
      <c r="I30" s="26">
        <v>22351.166666666668</v>
      </c>
      <c r="J30" s="26">
        <v>807.66666669999995</v>
      </c>
      <c r="L30" s="10">
        <v>4</v>
      </c>
      <c r="M30" s="29">
        <v>95.565841506464466</v>
      </c>
      <c r="N30" s="29">
        <v>24018.722222222223</v>
      </c>
      <c r="O30" s="34">
        <v>854.83333333333337</v>
      </c>
      <c r="P30" s="29">
        <v>92.161862783559869</v>
      </c>
      <c r="Q30" s="29">
        <v>19968.25</v>
      </c>
      <c r="R30" s="34">
        <v>996</v>
      </c>
      <c r="S30" s="29">
        <v>95.584029682549811</v>
      </c>
      <c r="T30" s="29">
        <v>19979.611111111113</v>
      </c>
      <c r="U30" s="34">
        <v>766.16666666666663</v>
      </c>
    </row>
    <row r="31" spans="1:21" x14ac:dyDescent="0.25">
      <c r="A31" s="10">
        <v>160</v>
      </c>
      <c r="B31" s="26">
        <f t="shared" si="12"/>
        <v>106.71224207182199</v>
      </c>
      <c r="C31" s="26">
        <v>28383.5</v>
      </c>
      <c r="D31" s="26">
        <v>752.16666666666663</v>
      </c>
      <c r="E31" s="26">
        <f t="shared" si="13"/>
        <v>114.64127567550439</v>
      </c>
      <c r="F31" s="26">
        <v>24120.333333333332</v>
      </c>
      <c r="G31" s="26">
        <v>782.66666666666663</v>
      </c>
      <c r="H31" s="26">
        <v>85.595302263869314</v>
      </c>
      <c r="I31" s="26">
        <v>18350.111111111113</v>
      </c>
      <c r="J31" s="26">
        <v>696</v>
      </c>
      <c r="L31" s="10">
        <v>6</v>
      </c>
      <c r="M31" s="29">
        <v>96.901394129492459</v>
      </c>
      <c r="N31" s="29">
        <v>24354.388888888891</v>
      </c>
      <c r="O31" s="34">
        <v>486.33333333333331</v>
      </c>
      <c r="P31" s="29">
        <v>91.275702120785539</v>
      </c>
      <c r="Q31" s="29">
        <v>19776.25</v>
      </c>
      <c r="R31" s="34">
        <v>854.66666666666663</v>
      </c>
      <c r="S31" s="29">
        <v>99.269364886989422</v>
      </c>
      <c r="T31" s="29">
        <v>20749.944444444442</v>
      </c>
      <c r="U31" s="34">
        <v>698.83333333333337</v>
      </c>
    </row>
    <row r="32" spans="1:21" x14ac:dyDescent="0.25">
      <c r="A32" s="10">
        <v>320</v>
      </c>
      <c r="B32" s="26">
        <f t="shared" si="12"/>
        <v>91.269448395566101</v>
      </c>
      <c r="C32" s="26">
        <v>24276</v>
      </c>
      <c r="D32" s="26">
        <v>627.33333333333337</v>
      </c>
      <c r="E32" s="26">
        <f t="shared" si="13"/>
        <v>79.278986683988322</v>
      </c>
      <c r="F32" s="26">
        <v>16680.166666666668</v>
      </c>
      <c r="G32" s="26">
        <v>530</v>
      </c>
      <c r="H32" s="26">
        <v>44.627974956464051</v>
      </c>
      <c r="I32" s="26">
        <v>9567.4444444444434</v>
      </c>
      <c r="J32" s="26">
        <v>483.83333329999999</v>
      </c>
      <c r="L32" s="10">
        <v>8</v>
      </c>
      <c r="M32" s="29">
        <v>91.955295901608523</v>
      </c>
      <c r="N32" s="29">
        <v>23111.277777777777</v>
      </c>
      <c r="O32" s="34">
        <v>436.16666666666669</v>
      </c>
      <c r="P32" s="29">
        <v>91.220317079362147</v>
      </c>
      <c r="Q32" s="29">
        <v>19764.25</v>
      </c>
      <c r="R32" s="34">
        <v>912</v>
      </c>
      <c r="S32" s="29">
        <v>85.414939082732658</v>
      </c>
      <c r="T32" s="29">
        <v>17854</v>
      </c>
      <c r="U32" s="34">
        <v>660.5</v>
      </c>
    </row>
    <row r="33" spans="1:21" x14ac:dyDescent="0.25">
      <c r="A33" s="10">
        <v>480</v>
      </c>
      <c r="B33" s="26">
        <f t="shared" si="12"/>
        <v>75.007675967641873</v>
      </c>
      <c r="C33" s="26">
        <v>19950.666666666668</v>
      </c>
      <c r="D33" s="26">
        <v>502.66666666666669</v>
      </c>
      <c r="E33" s="26">
        <f t="shared" si="13"/>
        <v>61.76142079705955</v>
      </c>
      <c r="F33" s="26">
        <v>12994.5</v>
      </c>
      <c r="G33" s="26">
        <v>385.33333333333331</v>
      </c>
      <c r="H33" s="26">
        <v>32.719856538684795</v>
      </c>
      <c r="I33" s="26">
        <v>7014.5555555555547</v>
      </c>
      <c r="J33" s="26">
        <v>420.66666670000001</v>
      </c>
      <c r="L33" s="10">
        <v>16</v>
      </c>
      <c r="M33" s="29">
        <v>88.45748313980863</v>
      </c>
      <c r="N33" s="29">
        <v>22232.166666666668</v>
      </c>
      <c r="O33" s="34">
        <v>398.16666666666669</v>
      </c>
      <c r="P33" s="29">
        <v>79.064069723613258</v>
      </c>
      <c r="Q33" s="29">
        <v>17130.416666666664</v>
      </c>
      <c r="R33" s="34">
        <v>795.33333333333337</v>
      </c>
      <c r="S33" s="29">
        <v>60.769758244562091</v>
      </c>
      <c r="T33" s="29">
        <v>12702.5</v>
      </c>
      <c r="U33" s="34">
        <v>344.83333333333331</v>
      </c>
    </row>
    <row r="34" spans="1:21" x14ac:dyDescent="0.25">
      <c r="A34" s="10">
        <v>640</v>
      </c>
      <c r="B34" s="26">
        <f t="shared" si="12"/>
        <v>36.623451491017548</v>
      </c>
      <c r="C34" s="26">
        <v>9741.1666666666661</v>
      </c>
      <c r="D34" s="26">
        <v>238.5</v>
      </c>
      <c r="E34" s="26">
        <f t="shared" si="13"/>
        <v>24.151807286179391</v>
      </c>
      <c r="F34" s="26">
        <v>5081.5</v>
      </c>
      <c r="G34" s="26">
        <v>131.66666666666666</v>
      </c>
      <c r="H34" s="26">
        <v>23.37724935732648</v>
      </c>
      <c r="I34" s="26">
        <v>5011.666666666667</v>
      </c>
      <c r="J34" s="26">
        <v>178.66666670000001</v>
      </c>
      <c r="L34" s="10">
        <v>32</v>
      </c>
      <c r="M34" s="29">
        <v>71.364089505456491</v>
      </c>
      <c r="N34" s="29">
        <v>17936.055555555558</v>
      </c>
      <c r="O34" s="34">
        <v>407.5</v>
      </c>
      <c r="P34" s="29">
        <v>47.468057446595743</v>
      </c>
      <c r="Q34" s="29">
        <v>10284.666666666666</v>
      </c>
      <c r="R34" s="34">
        <v>474.66666666666669</v>
      </c>
      <c r="S34" s="29">
        <v>49.924252089047648</v>
      </c>
      <c r="T34" s="29">
        <v>10435.5</v>
      </c>
      <c r="U34" s="34">
        <v>321.83333333333331</v>
      </c>
    </row>
    <row r="35" spans="1:21" x14ac:dyDescent="0.25">
      <c r="A35" s="10">
        <v>1280</v>
      </c>
      <c r="B35" s="26">
        <f t="shared" si="12"/>
        <v>10.773298911579118</v>
      </c>
      <c r="C35" s="26">
        <v>2865.5</v>
      </c>
      <c r="D35" s="26">
        <v>78.333333333333329</v>
      </c>
      <c r="E35" s="26">
        <f t="shared" si="13"/>
        <v>13.115598190733451</v>
      </c>
      <c r="F35" s="26">
        <v>2759.5</v>
      </c>
      <c r="G35" s="26">
        <v>69.833333333333329</v>
      </c>
      <c r="H35" s="26">
        <v>13.944719711418857</v>
      </c>
      <c r="I35" s="26">
        <v>2989.5</v>
      </c>
      <c r="J35" s="26">
        <v>77.333333330000002</v>
      </c>
      <c r="L35" s="10">
        <v>64</v>
      </c>
      <c r="M35" s="29">
        <v>19.893146948366148</v>
      </c>
      <c r="N35" s="29">
        <v>4999.7777777777783</v>
      </c>
      <c r="O35" s="34">
        <v>148.66666666666666</v>
      </c>
      <c r="P35" s="29">
        <v>8.3950645774198254</v>
      </c>
      <c r="Q35" s="29">
        <v>1818.9166666666665</v>
      </c>
      <c r="R35" s="34">
        <v>89.833333333333329</v>
      </c>
      <c r="S35" s="29">
        <v>17.031585549956407</v>
      </c>
      <c r="T35" s="29">
        <v>3560.0555555555552</v>
      </c>
      <c r="U35" s="34">
        <v>84.833333333333329</v>
      </c>
    </row>
    <row r="36" spans="1:21" x14ac:dyDescent="0.25">
      <c r="A36" s="10">
        <v>2560</v>
      </c>
      <c r="B36" s="26">
        <f t="shared" si="12"/>
        <v>13.061677183264509</v>
      </c>
      <c r="C36" s="26">
        <v>3474.1666666666665</v>
      </c>
      <c r="D36" s="26">
        <v>81.333333333333329</v>
      </c>
      <c r="E36" s="26">
        <f t="shared" si="13"/>
        <v>15.149042688867944</v>
      </c>
      <c r="F36" s="26">
        <v>3187.3333333333335</v>
      </c>
      <c r="G36" s="26">
        <v>72</v>
      </c>
      <c r="H36" s="26">
        <v>15.776598391243054</v>
      </c>
      <c r="I36" s="26">
        <v>3382.2222222222222</v>
      </c>
      <c r="J36" s="26">
        <v>77.5</v>
      </c>
      <c r="L36" s="10">
        <v>128</v>
      </c>
      <c r="M36" s="29">
        <v>8.6178732396545517</v>
      </c>
      <c r="N36" s="29">
        <v>2165.9444444444448</v>
      </c>
      <c r="O36" s="34">
        <v>48.333333333333336</v>
      </c>
      <c r="P36" s="29">
        <v>8.1735244117262447</v>
      </c>
      <c r="Q36" s="29">
        <v>1770.9166666666667</v>
      </c>
      <c r="R36" s="34">
        <v>68.833333333333329</v>
      </c>
      <c r="S36" s="29">
        <v>11.745178711913418</v>
      </c>
      <c r="T36" s="29">
        <v>2455.0555555555557</v>
      </c>
      <c r="U36" s="34">
        <v>39.5</v>
      </c>
    </row>
    <row r="37" spans="1:21" x14ac:dyDescent="0.25">
      <c r="A37" s="10"/>
      <c r="B37" s="26"/>
      <c r="C37" s="26"/>
      <c r="D37" s="26"/>
      <c r="E37" s="26"/>
      <c r="F37" s="26"/>
      <c r="G37" s="26"/>
      <c r="H37" s="26"/>
      <c r="I37" s="26"/>
      <c r="J37" s="26"/>
      <c r="L37" s="10"/>
      <c r="M37" s="26"/>
      <c r="N37" s="26"/>
      <c r="P37" s="26"/>
      <c r="Q37" s="26"/>
      <c r="R37" s="26"/>
      <c r="S37" s="26"/>
      <c r="T37" s="26"/>
      <c r="U37" s="26"/>
    </row>
    <row r="38" spans="1:21" x14ac:dyDescent="0.25">
      <c r="A38" s="96" t="s">
        <v>17</v>
      </c>
      <c r="B38" s="96"/>
      <c r="C38" s="96"/>
      <c r="D38" s="96" t="s">
        <v>18</v>
      </c>
      <c r="E38" s="96"/>
      <c r="F38" s="96"/>
      <c r="G38" s="96" t="s">
        <v>19</v>
      </c>
      <c r="H38" s="96"/>
      <c r="I38" s="96"/>
      <c r="L38" s="96" t="s">
        <v>20</v>
      </c>
      <c r="M38" s="96"/>
      <c r="N38" s="96"/>
      <c r="O38" s="96" t="s">
        <v>21</v>
      </c>
      <c r="P38" s="96"/>
      <c r="Q38" s="96"/>
      <c r="R38" s="96" t="s">
        <v>22</v>
      </c>
      <c r="S38" s="96"/>
      <c r="T38" s="96"/>
    </row>
    <row r="39" spans="1:21" s="23" customFormat="1" x14ac:dyDescent="0.25">
      <c r="A39" s="27" t="s">
        <v>7</v>
      </c>
      <c r="B39" s="27" t="s">
        <v>13</v>
      </c>
      <c r="C39" s="27" t="s">
        <v>12</v>
      </c>
      <c r="D39" s="27" t="s">
        <v>7</v>
      </c>
      <c r="E39" s="27" t="s">
        <v>13</v>
      </c>
      <c r="F39" s="27" t="s">
        <v>12</v>
      </c>
      <c r="G39" s="27" t="s">
        <v>7</v>
      </c>
      <c r="H39" s="27" t="s">
        <v>13</v>
      </c>
      <c r="I39" s="27" t="s">
        <v>12</v>
      </c>
      <c r="J39" s="22"/>
      <c r="K39" s="22"/>
      <c r="L39" s="27" t="s">
        <v>7</v>
      </c>
      <c r="M39" s="27" t="s">
        <v>13</v>
      </c>
      <c r="N39" s="27" t="s">
        <v>12</v>
      </c>
      <c r="O39" s="27" t="s">
        <v>7</v>
      </c>
      <c r="P39" s="27" t="s">
        <v>13</v>
      </c>
      <c r="Q39" s="27" t="s">
        <v>12</v>
      </c>
      <c r="R39" s="27" t="s">
        <v>7</v>
      </c>
      <c r="S39" s="27" t="s">
        <v>13</v>
      </c>
      <c r="T39" s="27" t="s">
        <v>12</v>
      </c>
    </row>
    <row r="40" spans="1:21" x14ac:dyDescent="0.25">
      <c r="A40" s="10">
        <v>0</v>
      </c>
      <c r="B40" s="35">
        <f t="shared" ref="B40:B49" si="14">AVERAGE(B27,B16,B5)</f>
        <v>100</v>
      </c>
      <c r="C40" s="35">
        <f t="shared" ref="C40:C49" si="15">STDEVA(B27,B16,B5)</f>
        <v>1.4210854715202004E-14</v>
      </c>
      <c r="D40" s="10">
        <v>0</v>
      </c>
      <c r="E40" s="26">
        <f t="shared" ref="E40:E49" si="16">AVERAGE(E27,E16,E5)</f>
        <v>100</v>
      </c>
      <c r="F40" s="26">
        <f t="shared" ref="F40:F49" si="17">STDEVA(E27,E16,E5)</f>
        <v>1.4210854715202004E-14</v>
      </c>
      <c r="G40" s="10">
        <v>0</v>
      </c>
      <c r="H40" s="26">
        <f t="shared" ref="H40:H49" si="18">AVERAGE(H27,H16,H5)</f>
        <v>100</v>
      </c>
      <c r="I40" s="26">
        <f t="shared" ref="I40:I49" si="19">STDEVA(H27,H16,H5)</f>
        <v>1.0048591735576161E-14</v>
      </c>
      <c r="L40" s="10">
        <v>0</v>
      </c>
      <c r="M40" s="26">
        <f>AVERAGE(M16,M5,M27)</f>
        <v>100</v>
      </c>
      <c r="N40" s="26">
        <f>STDEVA(M16,M5,M27)</f>
        <v>1.0048591735576161E-14</v>
      </c>
      <c r="O40" s="10">
        <v>0</v>
      </c>
      <c r="P40" s="26">
        <f>AVERAGE(P16,P5,P27)</f>
        <v>100</v>
      </c>
      <c r="Q40" s="26">
        <f>STDEVA(P16,P5,P27)</f>
        <v>0</v>
      </c>
      <c r="R40" s="10">
        <v>0</v>
      </c>
      <c r="S40" s="26">
        <f>AVERAGE(S16,S5,S27)</f>
        <v>100</v>
      </c>
      <c r="T40" s="26">
        <f>STDEVA(S16,S5,S27)</f>
        <v>0</v>
      </c>
    </row>
    <row r="41" spans="1:21" x14ac:dyDescent="0.25">
      <c r="A41" s="10">
        <v>40</v>
      </c>
      <c r="B41" s="35">
        <f t="shared" si="14"/>
        <v>100.21393074626612</v>
      </c>
      <c r="C41" s="35">
        <f t="shared" si="15"/>
        <v>3.9332215585063075</v>
      </c>
      <c r="D41" s="10">
        <v>40</v>
      </c>
      <c r="E41" s="26">
        <f t="shared" si="16"/>
        <v>109.38542299313669</v>
      </c>
      <c r="F41" s="26">
        <f t="shared" si="17"/>
        <v>14.751569260234236</v>
      </c>
      <c r="G41" s="10">
        <v>40</v>
      </c>
      <c r="H41" s="26">
        <f t="shared" si="18"/>
        <v>97.912292262314779</v>
      </c>
      <c r="I41" s="26">
        <f t="shared" si="19"/>
        <v>6.9146963118768809</v>
      </c>
      <c r="L41" s="10">
        <v>1</v>
      </c>
      <c r="M41" s="26">
        <f t="shared" ref="M41:M49" si="20">AVERAGE(M17,M6,M28)</f>
        <v>103.93927163588522</v>
      </c>
      <c r="N41" s="26">
        <f t="shared" ref="N41:N49" si="21">STDEVA(M17,M6,M28)</f>
        <v>1.8431406788207325</v>
      </c>
      <c r="O41" s="10">
        <v>1</v>
      </c>
      <c r="P41" s="26">
        <f t="shared" ref="P41:P49" si="22">AVERAGE(P17,P6,P28)</f>
        <v>110.43011025199546</v>
      </c>
      <c r="Q41" s="26">
        <f t="shared" ref="Q41:Q49" si="23">STDEVA(P17,P6,P28)</f>
        <v>4.9993975037851124</v>
      </c>
      <c r="R41" s="10">
        <v>1</v>
      </c>
      <c r="S41" s="26">
        <f t="shared" ref="S41:S49" si="24">AVERAGE(S17,S6,S28)</f>
        <v>110.72486186163188</v>
      </c>
      <c r="T41" s="26">
        <f t="shared" ref="T41:T49" si="25">STDEVA(S17,S6,S28)</f>
        <v>5.4855378733812401</v>
      </c>
    </row>
    <row r="42" spans="1:21" x14ac:dyDescent="0.25">
      <c r="A42" s="10">
        <v>60</v>
      </c>
      <c r="B42" s="35">
        <f t="shared" si="14"/>
        <v>101.41769640574989</v>
      </c>
      <c r="C42" s="35">
        <f t="shared" si="15"/>
        <v>4.5935622300936076</v>
      </c>
      <c r="D42" s="10">
        <v>60</v>
      </c>
      <c r="E42" s="26">
        <f t="shared" si="16"/>
        <v>109.16742543689128</v>
      </c>
      <c r="F42" s="26">
        <f t="shared" si="17"/>
        <v>14.599079077722878</v>
      </c>
      <c r="G42" s="10">
        <v>60</v>
      </c>
      <c r="H42" s="26">
        <f t="shared" si="18"/>
        <v>99.188091341564714</v>
      </c>
      <c r="I42" s="26">
        <f t="shared" si="19"/>
        <v>5.4468868557611518</v>
      </c>
      <c r="L42" s="10">
        <v>2</v>
      </c>
      <c r="M42" s="26">
        <f t="shared" si="20"/>
        <v>102.95288673905981</v>
      </c>
      <c r="N42" s="26">
        <f t="shared" si="21"/>
        <v>2.1748482389683028</v>
      </c>
      <c r="O42" s="10">
        <v>2</v>
      </c>
      <c r="P42" s="26">
        <f t="shared" si="22"/>
        <v>107.02758611390247</v>
      </c>
      <c r="Q42" s="26">
        <f t="shared" si="23"/>
        <v>5.9960128384660587</v>
      </c>
      <c r="R42" s="10">
        <v>2</v>
      </c>
      <c r="S42" s="26">
        <f t="shared" si="24"/>
        <v>110.31880931123749</v>
      </c>
      <c r="T42" s="26">
        <f t="shared" si="25"/>
        <v>7.2738205674483778</v>
      </c>
    </row>
    <row r="43" spans="1:21" x14ac:dyDescent="0.25">
      <c r="A43" s="10">
        <v>80</v>
      </c>
      <c r="B43" s="35">
        <f t="shared" si="14"/>
        <v>101.10143347651062</v>
      </c>
      <c r="C43" s="35">
        <f t="shared" si="15"/>
        <v>5.1505900756467673</v>
      </c>
      <c r="D43" s="10">
        <v>80</v>
      </c>
      <c r="E43" s="26">
        <f t="shared" si="16"/>
        <v>109.00090799522691</v>
      </c>
      <c r="F43" s="26">
        <f t="shared" si="17"/>
        <v>13.306688887247732</v>
      </c>
      <c r="G43" s="10">
        <v>80</v>
      </c>
      <c r="H43" s="26">
        <f t="shared" si="18"/>
        <v>99.442393693925013</v>
      </c>
      <c r="I43" s="26">
        <f t="shared" si="19"/>
        <v>4.9562892222820603</v>
      </c>
      <c r="L43" s="10">
        <v>4</v>
      </c>
      <c r="M43" s="26">
        <f t="shared" si="20"/>
        <v>101.68348632170382</v>
      </c>
      <c r="N43" s="26">
        <f t="shared" si="21"/>
        <v>5.4625886385016083</v>
      </c>
      <c r="O43" s="10">
        <v>4</v>
      </c>
      <c r="P43" s="26">
        <f t="shared" si="22"/>
        <v>102.72748726209818</v>
      </c>
      <c r="Q43" s="26">
        <f t="shared" si="23"/>
        <v>9.4474194900628827</v>
      </c>
      <c r="R43" s="10">
        <v>4</v>
      </c>
      <c r="S43" s="26">
        <f t="shared" si="24"/>
        <v>105.91303431366782</v>
      </c>
      <c r="T43" s="26">
        <f t="shared" si="25"/>
        <v>10.944614690550733</v>
      </c>
    </row>
    <row r="44" spans="1:21" x14ac:dyDescent="0.25">
      <c r="A44" s="10">
        <v>160</v>
      </c>
      <c r="B44" s="35">
        <f t="shared" si="14"/>
        <v>100.4474145748443</v>
      </c>
      <c r="C44" s="35">
        <f t="shared" si="15"/>
        <v>5.7316633761008502</v>
      </c>
      <c r="D44" s="10">
        <v>160</v>
      </c>
      <c r="E44" s="26">
        <f t="shared" si="16"/>
        <v>104.04879472129853</v>
      </c>
      <c r="F44" s="26">
        <f t="shared" si="17"/>
        <v>9.2960037459498128</v>
      </c>
      <c r="G44" s="10">
        <v>160</v>
      </c>
      <c r="H44" s="26">
        <f t="shared" si="18"/>
        <v>80.45861623458218</v>
      </c>
      <c r="I44" s="26">
        <f t="shared" si="19"/>
        <v>5.4766889444722162</v>
      </c>
      <c r="L44" s="10">
        <v>6</v>
      </c>
      <c r="M44" s="26">
        <f t="shared" si="20"/>
        <v>100.95275943096425</v>
      </c>
      <c r="N44" s="26">
        <f t="shared" si="21"/>
        <v>3.5359043237101249</v>
      </c>
      <c r="O44" s="10">
        <v>6</v>
      </c>
      <c r="P44" s="26">
        <f t="shared" si="22"/>
        <v>102.53085978928476</v>
      </c>
      <c r="Q44" s="26">
        <f t="shared" si="23"/>
        <v>9.8064434499728836</v>
      </c>
      <c r="R44" s="10">
        <v>6</v>
      </c>
      <c r="S44" s="26">
        <f t="shared" si="24"/>
        <v>106.38683820327748</v>
      </c>
      <c r="T44" s="26">
        <f t="shared" si="25"/>
        <v>8.6173115526543835</v>
      </c>
    </row>
    <row r="45" spans="1:21" x14ac:dyDescent="0.25">
      <c r="A45" s="10">
        <v>320</v>
      </c>
      <c r="B45" s="35">
        <f t="shared" si="14"/>
        <v>84.157371074778908</v>
      </c>
      <c r="C45" s="35">
        <f t="shared" si="15"/>
        <v>7.6623953444763817</v>
      </c>
      <c r="D45" s="10">
        <v>320</v>
      </c>
      <c r="E45" s="26">
        <f t="shared" si="16"/>
        <v>74.948244097343263</v>
      </c>
      <c r="F45" s="26">
        <f t="shared" si="17"/>
        <v>3.8451565319965617</v>
      </c>
      <c r="G45" s="10">
        <v>320</v>
      </c>
      <c r="H45" s="26">
        <f t="shared" si="18"/>
        <v>38.092453818859759</v>
      </c>
      <c r="I45" s="26">
        <f t="shared" si="19"/>
        <v>5.7184953237486695</v>
      </c>
      <c r="L45" s="10">
        <v>8</v>
      </c>
      <c r="M45" s="26">
        <f t="shared" si="20"/>
        <v>97.741501039128181</v>
      </c>
      <c r="N45" s="26">
        <f t="shared" si="21"/>
        <v>5.0154233381207236</v>
      </c>
      <c r="O45" s="10">
        <v>8</v>
      </c>
      <c r="P45" s="26">
        <f t="shared" si="22"/>
        <v>104.15803510860361</v>
      </c>
      <c r="Q45" s="26">
        <f t="shared" si="23"/>
        <v>11.307554490968984</v>
      </c>
      <c r="R45" s="10">
        <v>8</v>
      </c>
      <c r="S45" s="26">
        <f t="shared" si="24"/>
        <v>96.631437723007295</v>
      </c>
      <c r="T45" s="26">
        <f t="shared" si="25"/>
        <v>10.499723362014587</v>
      </c>
    </row>
    <row r="46" spans="1:21" x14ac:dyDescent="0.25">
      <c r="A46" s="10">
        <v>480</v>
      </c>
      <c r="B46" s="35">
        <f t="shared" si="14"/>
        <v>72.351105444399352</v>
      </c>
      <c r="C46" s="35">
        <f t="shared" si="15"/>
        <v>2.3415822899984664</v>
      </c>
      <c r="D46" s="10">
        <v>480</v>
      </c>
      <c r="E46" s="26">
        <f t="shared" si="16"/>
        <v>62.925212968731508</v>
      </c>
      <c r="F46" s="26">
        <f t="shared" si="17"/>
        <v>1.708927439018592</v>
      </c>
      <c r="G46" s="10">
        <v>480</v>
      </c>
      <c r="H46" s="26">
        <f t="shared" si="18"/>
        <v>26.84827022653597</v>
      </c>
      <c r="I46" s="26">
        <f t="shared" si="19"/>
        <v>7.6139222030356501</v>
      </c>
      <c r="L46" s="10">
        <v>16</v>
      </c>
      <c r="M46" s="26">
        <f t="shared" si="20"/>
        <v>94.236233911343561</v>
      </c>
      <c r="N46" s="26">
        <f t="shared" si="21"/>
        <v>5.010909318351529</v>
      </c>
      <c r="O46" s="10">
        <v>16</v>
      </c>
      <c r="P46" s="26">
        <f t="shared" si="22"/>
        <v>83.068738014921053</v>
      </c>
      <c r="Q46" s="26">
        <f t="shared" si="23"/>
        <v>5.7736956756789528</v>
      </c>
      <c r="R46" s="10">
        <v>16</v>
      </c>
      <c r="S46" s="26">
        <f t="shared" si="24"/>
        <v>53.63191982120091</v>
      </c>
      <c r="T46" s="26">
        <f t="shared" si="25"/>
        <v>6.2502057862243046</v>
      </c>
    </row>
    <row r="47" spans="1:21" x14ac:dyDescent="0.25">
      <c r="A47" s="10">
        <v>640</v>
      </c>
      <c r="B47" s="35">
        <f t="shared" si="14"/>
        <v>44.38897196239305</v>
      </c>
      <c r="C47" s="35">
        <f t="shared" si="15"/>
        <v>6.7251429774293801</v>
      </c>
      <c r="D47" s="10">
        <v>640</v>
      </c>
      <c r="E47" s="26">
        <f t="shared" si="16"/>
        <v>35.082928624298837</v>
      </c>
      <c r="F47" s="26">
        <f t="shared" si="17"/>
        <v>9.5880743462775637</v>
      </c>
      <c r="G47" s="10">
        <v>640</v>
      </c>
      <c r="H47" s="26">
        <f t="shared" si="18"/>
        <v>21.206956583722828</v>
      </c>
      <c r="I47" s="26">
        <f t="shared" si="19"/>
        <v>2.0416047371347212</v>
      </c>
      <c r="L47" s="10">
        <v>32</v>
      </c>
      <c r="M47" s="26">
        <f t="shared" si="20"/>
        <v>77.046521824440617</v>
      </c>
      <c r="N47" s="26">
        <f t="shared" si="21"/>
        <v>5.1339202343323844</v>
      </c>
      <c r="O47" s="10">
        <v>32</v>
      </c>
      <c r="P47" s="26">
        <f t="shared" si="22"/>
        <v>56.185389070116138</v>
      </c>
      <c r="Q47" s="26">
        <f t="shared" si="23"/>
        <v>7.5494973600988171</v>
      </c>
      <c r="R47" s="10">
        <v>32</v>
      </c>
      <c r="S47" s="26">
        <f t="shared" si="24"/>
        <v>59.257123825122385</v>
      </c>
      <c r="T47" s="26">
        <f t="shared" si="25"/>
        <v>9.108633652383384</v>
      </c>
    </row>
    <row r="48" spans="1:21" x14ac:dyDescent="0.25">
      <c r="A48" s="10">
        <v>1280</v>
      </c>
      <c r="B48" s="35">
        <f t="shared" si="14"/>
        <v>16.872139857416588</v>
      </c>
      <c r="C48" s="35">
        <f t="shared" si="15"/>
        <v>6.4991047220640263</v>
      </c>
      <c r="D48" s="10">
        <v>1280</v>
      </c>
      <c r="E48" s="26">
        <f t="shared" si="16"/>
        <v>13.069881031851644</v>
      </c>
      <c r="F48" s="26">
        <f t="shared" si="17"/>
        <v>1.1719578973522087</v>
      </c>
      <c r="G48" s="10">
        <v>1280</v>
      </c>
      <c r="H48" s="26">
        <f t="shared" si="18"/>
        <v>13.165483399117255</v>
      </c>
      <c r="I48" s="26">
        <f t="shared" si="19"/>
        <v>1.8980691663180704</v>
      </c>
      <c r="L48" s="10">
        <v>64</v>
      </c>
      <c r="M48" s="26">
        <f t="shared" si="20"/>
        <v>22.441794460100763</v>
      </c>
      <c r="N48" s="26">
        <f t="shared" si="21"/>
        <v>15.923871024580164</v>
      </c>
      <c r="O48" s="10">
        <v>64</v>
      </c>
      <c r="P48" s="26">
        <f t="shared" si="22"/>
        <v>12.233280791806118</v>
      </c>
      <c r="Q48" s="26">
        <f t="shared" si="23"/>
        <v>5.676476939112586</v>
      </c>
      <c r="R48" s="10">
        <v>64</v>
      </c>
      <c r="S48" s="26">
        <f t="shared" si="24"/>
        <v>15.454218909658515</v>
      </c>
      <c r="T48" s="26">
        <f t="shared" si="25"/>
        <v>3.2026789350175857</v>
      </c>
    </row>
    <row r="49" spans="1:20" x14ac:dyDescent="0.25">
      <c r="A49" s="10">
        <v>2560</v>
      </c>
      <c r="B49" s="35">
        <f t="shared" si="14"/>
        <v>12.8598494623027</v>
      </c>
      <c r="C49" s="35">
        <f t="shared" si="15"/>
        <v>1.2297435788841931</v>
      </c>
      <c r="D49" s="10">
        <v>2560</v>
      </c>
      <c r="E49" s="26">
        <f t="shared" si="16"/>
        <v>13.561213387181246</v>
      </c>
      <c r="F49" s="26">
        <f t="shared" si="17"/>
        <v>1.4746306613036428</v>
      </c>
      <c r="G49" s="10">
        <v>2560</v>
      </c>
      <c r="H49" s="26">
        <f t="shared" si="18"/>
        <v>14.550040891853584</v>
      </c>
      <c r="I49" s="26">
        <f t="shared" si="19"/>
        <v>1.9018668782857824</v>
      </c>
      <c r="L49" s="10">
        <v>128</v>
      </c>
      <c r="M49" s="26">
        <f t="shared" si="20"/>
        <v>8.0681479548414998</v>
      </c>
      <c r="N49" s="26">
        <f t="shared" si="21"/>
        <v>0.47763362466476833</v>
      </c>
      <c r="O49" s="10">
        <v>128</v>
      </c>
      <c r="P49" s="26">
        <f t="shared" si="22"/>
        <v>9.2602189116889342</v>
      </c>
      <c r="Q49" s="26">
        <f t="shared" si="23"/>
        <v>0.96601578259790466</v>
      </c>
      <c r="R49" s="10">
        <v>128</v>
      </c>
      <c r="S49" s="26">
        <f t="shared" si="24"/>
        <v>12.39127416245463</v>
      </c>
      <c r="T49" s="26">
        <f t="shared" si="25"/>
        <v>1.4641242262311678</v>
      </c>
    </row>
    <row r="50" spans="1:20" x14ac:dyDescent="0.25">
      <c r="A50" s="10"/>
      <c r="E50" s="26"/>
      <c r="F50" s="26"/>
      <c r="L50" s="12"/>
      <c r="N50" s="10"/>
      <c r="O50" s="12"/>
      <c r="Q50" s="26"/>
    </row>
    <row r="51" spans="1:20" x14ac:dyDescent="0.25">
      <c r="A51" s="12"/>
      <c r="L51" s="12"/>
      <c r="O51" s="12"/>
    </row>
    <row r="52" spans="1:20" x14ac:dyDescent="0.25">
      <c r="A52" s="23" t="s">
        <v>100</v>
      </c>
      <c r="C52" s="13"/>
      <c r="L52" s="23" t="s">
        <v>100</v>
      </c>
      <c r="O52" s="12"/>
    </row>
    <row r="53" spans="1:20" x14ac:dyDescent="0.25">
      <c r="A53" s="12"/>
      <c r="C53" s="13"/>
      <c r="L53" s="12"/>
      <c r="O53" s="12"/>
    </row>
    <row r="54" spans="1:20" x14ac:dyDescent="0.25">
      <c r="A54" s="23" t="s">
        <v>23</v>
      </c>
      <c r="B54" s="12">
        <v>563.5</v>
      </c>
      <c r="C54" s="13"/>
      <c r="E54" s="12">
        <v>459.12</v>
      </c>
      <c r="H54" s="12">
        <v>238.62</v>
      </c>
      <c r="L54" s="23" t="s">
        <v>23</v>
      </c>
      <c r="M54" s="12">
        <v>42.51</v>
      </c>
      <c r="O54" s="12"/>
      <c r="P54" s="12">
        <v>30.6</v>
      </c>
      <c r="S54" s="12">
        <v>22.58</v>
      </c>
    </row>
    <row r="55" spans="1:20" x14ac:dyDescent="0.25">
      <c r="A55" s="23" t="s">
        <v>24</v>
      </c>
      <c r="B55" s="12">
        <v>3.3</v>
      </c>
      <c r="C55" s="13"/>
      <c r="E55" s="12">
        <v>2.7</v>
      </c>
      <c r="H55" s="12">
        <v>2.9</v>
      </c>
      <c r="L55" s="23" t="s">
        <v>24</v>
      </c>
      <c r="M55" s="12">
        <v>3.6</v>
      </c>
      <c r="O55" s="12"/>
      <c r="P55" s="12">
        <v>2.4</v>
      </c>
      <c r="S55" s="12">
        <v>1.6</v>
      </c>
    </row>
    <row r="56" spans="1:20" x14ac:dyDescent="0.25">
      <c r="A56" s="12"/>
      <c r="L56" s="12"/>
      <c r="O56" s="12"/>
    </row>
    <row r="57" spans="1:20" x14ac:dyDescent="0.25">
      <c r="A57" s="12"/>
      <c r="L57" s="12"/>
      <c r="O57" s="12"/>
    </row>
    <row r="58" spans="1:20" x14ac:dyDescent="0.25">
      <c r="A58" s="12"/>
      <c r="L58" s="12"/>
      <c r="O58" s="12"/>
    </row>
    <row r="59" spans="1:20" x14ac:dyDescent="0.25">
      <c r="A59" s="12"/>
      <c r="L59" s="12"/>
      <c r="O59" s="12"/>
    </row>
    <row r="60" spans="1:20" x14ac:dyDescent="0.25">
      <c r="A60" s="12"/>
      <c r="L60" s="12"/>
      <c r="O60" s="12"/>
    </row>
    <row r="61" spans="1:20" x14ac:dyDescent="0.25">
      <c r="A61" s="12"/>
      <c r="L61" s="12"/>
      <c r="O61" s="12"/>
    </row>
    <row r="62" spans="1:20" x14ac:dyDescent="0.25">
      <c r="A62" s="12"/>
      <c r="L62" s="12"/>
      <c r="O62" s="12"/>
    </row>
    <row r="63" spans="1:20" x14ac:dyDescent="0.25">
      <c r="A63" s="12"/>
      <c r="L63" s="12"/>
      <c r="O63" s="12"/>
    </row>
    <row r="64" spans="1:20" x14ac:dyDescent="0.25">
      <c r="A64" s="12"/>
      <c r="L64" s="12"/>
      <c r="O64" s="12"/>
    </row>
    <row r="65" spans="1:15" x14ac:dyDescent="0.25">
      <c r="A65" s="12"/>
      <c r="L65" s="12"/>
      <c r="O65" s="12"/>
    </row>
    <row r="66" spans="1:15" x14ac:dyDescent="0.25">
      <c r="A66" s="12"/>
      <c r="L66" s="12"/>
      <c r="O66" s="12"/>
    </row>
    <row r="67" spans="1:15" x14ac:dyDescent="0.25">
      <c r="A67" s="12"/>
      <c r="L67" s="12"/>
      <c r="O67" s="12"/>
    </row>
    <row r="68" spans="1:15" x14ac:dyDescent="0.25">
      <c r="A68" s="12"/>
      <c r="L68" s="12"/>
      <c r="O68" s="12"/>
    </row>
    <row r="69" spans="1:15" x14ac:dyDescent="0.25">
      <c r="A69" s="12"/>
      <c r="L69" s="12"/>
      <c r="O69" s="12"/>
    </row>
    <row r="70" spans="1:15" x14ac:dyDescent="0.25">
      <c r="A70" s="12"/>
      <c r="L70" s="12"/>
      <c r="O70" s="12"/>
    </row>
    <row r="71" spans="1:15" x14ac:dyDescent="0.25">
      <c r="A71" s="12"/>
      <c r="L71" s="12"/>
      <c r="O71" s="12"/>
    </row>
    <row r="72" spans="1:15" x14ac:dyDescent="0.25">
      <c r="A72" s="12"/>
      <c r="L72" s="12"/>
      <c r="O72" s="12"/>
    </row>
    <row r="73" spans="1:15" x14ac:dyDescent="0.25">
      <c r="A73" s="12"/>
      <c r="L73" s="12"/>
      <c r="O73" s="12"/>
    </row>
    <row r="74" spans="1:15" x14ac:dyDescent="0.25">
      <c r="L74" s="12"/>
      <c r="O74" s="12"/>
    </row>
    <row r="75" spans="1:15" x14ac:dyDescent="0.25">
      <c r="L75" s="12"/>
      <c r="O75" s="12"/>
    </row>
    <row r="76" spans="1:15" x14ac:dyDescent="0.25">
      <c r="L76" s="12"/>
      <c r="O76" s="12"/>
    </row>
    <row r="77" spans="1:15" x14ac:dyDescent="0.25">
      <c r="L77" s="12"/>
      <c r="O77" s="12"/>
    </row>
    <row r="78" spans="1:15" x14ac:dyDescent="0.25">
      <c r="L78" s="12"/>
      <c r="O78" s="12"/>
    </row>
    <row r="79" spans="1:15" x14ac:dyDescent="0.25">
      <c r="L79" s="12"/>
      <c r="O79" s="12"/>
    </row>
    <row r="80" spans="1:15" x14ac:dyDescent="0.25">
      <c r="L80" s="12"/>
      <c r="O80" s="12"/>
    </row>
    <row r="81" spans="12:15" x14ac:dyDescent="0.25">
      <c r="L81" s="12"/>
      <c r="O81" s="12"/>
    </row>
    <row r="82" spans="12:15" x14ac:dyDescent="0.25">
      <c r="L82" s="12"/>
      <c r="O82" s="12"/>
    </row>
    <row r="83" spans="12:15" x14ac:dyDescent="0.25">
      <c r="L83" s="12"/>
      <c r="O83" s="12"/>
    </row>
  </sheetData>
  <mergeCells count="12">
    <mergeCell ref="S1:U1"/>
    <mergeCell ref="A1:D1"/>
    <mergeCell ref="E1:G1"/>
    <mergeCell ref="H1:J1"/>
    <mergeCell ref="L1:O1"/>
    <mergeCell ref="P1:R1"/>
    <mergeCell ref="R38:T38"/>
    <mergeCell ref="A38:C38"/>
    <mergeCell ref="D38:F38"/>
    <mergeCell ref="G38:I38"/>
    <mergeCell ref="L38:N38"/>
    <mergeCell ref="O38:Q38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zoomScale="70" zoomScaleNormal="70" workbookViewId="0">
      <selection activeCell="C4" sqref="C4"/>
    </sheetView>
  </sheetViews>
  <sheetFormatPr defaultColWidth="11" defaultRowHeight="15.75" x14ac:dyDescent="0.25"/>
  <cols>
    <col min="15" max="23" width="11" style="12"/>
  </cols>
  <sheetData>
    <row r="1" spans="1:20" x14ac:dyDescent="0.25">
      <c r="A1" s="97" t="s">
        <v>5</v>
      </c>
      <c r="B1" s="98"/>
      <c r="C1" s="98"/>
      <c r="D1" s="98"/>
      <c r="E1" s="98"/>
      <c r="F1" s="99"/>
      <c r="J1" t="s">
        <v>25</v>
      </c>
    </row>
    <row r="2" spans="1:20" x14ac:dyDescent="0.25">
      <c r="A2" s="8" t="s">
        <v>26</v>
      </c>
      <c r="B2" s="9" t="s">
        <v>4</v>
      </c>
      <c r="C2" s="9" t="s">
        <v>0</v>
      </c>
      <c r="D2" s="9" t="s">
        <v>2</v>
      </c>
      <c r="E2" s="9" t="s">
        <v>3</v>
      </c>
      <c r="F2" s="9" t="s">
        <v>27</v>
      </c>
      <c r="H2" s="8" t="s">
        <v>26</v>
      </c>
      <c r="I2" s="9" t="s">
        <v>4</v>
      </c>
      <c r="J2" s="9" t="s">
        <v>0</v>
      </c>
      <c r="K2" s="9" t="s">
        <v>2</v>
      </c>
      <c r="L2" s="9" t="s">
        <v>3</v>
      </c>
      <c r="M2" s="9" t="s">
        <v>27</v>
      </c>
      <c r="P2" s="10"/>
      <c r="Q2" s="10"/>
      <c r="R2" s="10"/>
      <c r="S2" s="10"/>
      <c r="T2" s="10"/>
    </row>
    <row r="3" spans="1:20" x14ac:dyDescent="0.25">
      <c r="A3" s="14">
        <v>24</v>
      </c>
      <c r="B3" s="15">
        <f>CTB_IC50_H1650!B54</f>
        <v>584.14</v>
      </c>
      <c r="C3" s="15">
        <f>CTB_IC50_H1975!B54</f>
        <v>630.5</v>
      </c>
      <c r="D3" s="16">
        <f>CTB_IC50_A549!B54</f>
        <v>584</v>
      </c>
      <c r="E3" s="16">
        <f>CTB_IC50_H838!B54</f>
        <v>389.38</v>
      </c>
      <c r="F3" s="16">
        <f>CTB_IC50_H2020!B54</f>
        <v>563.5</v>
      </c>
      <c r="G3" s="7"/>
      <c r="H3" s="14">
        <v>24</v>
      </c>
      <c r="I3" s="11">
        <f>(B3-MIN($B3:$F3))/(MAX($B3:$F3)-MIN($B3:$F3))</f>
        <v>0.8077305905773059</v>
      </c>
      <c r="J3" s="11">
        <f t="shared" ref="J3:M5" si="0">(C3-MIN($B3:$F3))/(MAX($B3:$F3)-MIN($B3:$F3))</f>
        <v>1</v>
      </c>
      <c r="K3" s="11">
        <f t="shared" si="0"/>
        <v>0.80714996682149964</v>
      </c>
      <c r="L3" s="11">
        <f t="shared" si="0"/>
        <v>0</v>
      </c>
      <c r="M3" s="11">
        <f t="shared" si="0"/>
        <v>0.72213005972130062</v>
      </c>
      <c r="O3" s="10"/>
      <c r="P3" s="31"/>
      <c r="Q3" s="31"/>
      <c r="R3" s="31"/>
      <c r="S3" s="31"/>
      <c r="T3" s="31"/>
    </row>
    <row r="4" spans="1:20" x14ac:dyDescent="0.25">
      <c r="A4" s="14">
        <v>48</v>
      </c>
      <c r="B4" s="15">
        <f>CTB_IC50_H1650!E54</f>
        <v>361</v>
      </c>
      <c r="C4" s="15">
        <f>CTB_IC50_H1975!E54</f>
        <v>526.91999999999996</v>
      </c>
      <c r="D4" s="16">
        <f>CTB_IC50_A549!E54</f>
        <v>460.2</v>
      </c>
      <c r="E4" s="16">
        <f>CTB_IC50_H838!E54</f>
        <v>172.78</v>
      </c>
      <c r="F4" s="16">
        <f>CTB_IC50_H2020!E54</f>
        <v>459.12</v>
      </c>
      <c r="G4" s="7"/>
      <c r="H4" s="14">
        <v>48</v>
      </c>
      <c r="I4" s="11">
        <f t="shared" ref="I4:I5" si="1">(B4-MIN($B4:$F4))/(MAX($B4:$F4)-MIN($B4:$F4))</f>
        <v>0.53148472355565601</v>
      </c>
      <c r="J4" s="11">
        <f t="shared" si="0"/>
        <v>1</v>
      </c>
      <c r="K4" s="11">
        <f t="shared" si="0"/>
        <v>0.81159993223019133</v>
      </c>
      <c r="L4" s="11">
        <f t="shared" si="0"/>
        <v>0</v>
      </c>
      <c r="M4" s="11">
        <f t="shared" si="0"/>
        <v>0.80855029084542851</v>
      </c>
      <c r="O4" s="10"/>
      <c r="P4" s="31"/>
      <c r="Q4" s="31"/>
      <c r="R4" s="31"/>
      <c r="S4" s="31"/>
      <c r="T4" s="31"/>
    </row>
    <row r="5" spans="1:20" x14ac:dyDescent="0.25">
      <c r="A5" s="14">
        <v>72</v>
      </c>
      <c r="B5" s="15">
        <f>CTB_IC50_H1650!H54</f>
        <v>192.8</v>
      </c>
      <c r="C5" s="15">
        <f>CTB_IC50_H1975!H54</f>
        <v>315.48</v>
      </c>
      <c r="D5" s="16">
        <f>CTB_IC50_A549!H54</f>
        <v>309.8</v>
      </c>
      <c r="E5" s="16">
        <f>CTB_IC50_H838!H54</f>
        <v>126.17</v>
      </c>
      <c r="F5" s="16">
        <f>CTB_IC50_H2020!H54</f>
        <v>238.62</v>
      </c>
      <c r="G5" s="7"/>
      <c r="H5" s="14">
        <v>72</v>
      </c>
      <c r="I5" s="11">
        <f t="shared" si="1"/>
        <v>0.35196238973112887</v>
      </c>
      <c r="J5" s="11">
        <f t="shared" si="0"/>
        <v>1</v>
      </c>
      <c r="K5" s="11">
        <f t="shared" si="0"/>
        <v>0.96999630236120649</v>
      </c>
      <c r="L5" s="11">
        <f t="shared" si="0"/>
        <v>0</v>
      </c>
      <c r="M5" s="11">
        <f t="shared" si="0"/>
        <v>0.59399926047224128</v>
      </c>
      <c r="O5" s="10"/>
      <c r="P5" s="31"/>
      <c r="Q5" s="31"/>
      <c r="R5" s="31"/>
      <c r="S5" s="31"/>
      <c r="T5" s="31"/>
    </row>
    <row r="6" spans="1:20" x14ac:dyDescent="0.25">
      <c r="H6" s="14" t="s">
        <v>28</v>
      </c>
      <c r="I6" s="11">
        <f>AVERAGE(I3:I5)</f>
        <v>0.56372590128803024</v>
      </c>
      <c r="J6" s="11">
        <f>AVERAGE(J3:J5)</f>
        <v>1</v>
      </c>
      <c r="K6" s="11">
        <f>AVERAGE(K3:K5)</f>
        <v>0.86291540047096582</v>
      </c>
      <c r="L6" s="11">
        <f>AVERAGE(L3:L5)</f>
        <v>0</v>
      </c>
      <c r="M6" s="11">
        <f>AVERAGE(M3:M5)</f>
        <v>0.70822653701299021</v>
      </c>
    </row>
    <row r="7" spans="1:20" x14ac:dyDescent="0.25">
      <c r="H7" s="14" t="s">
        <v>29</v>
      </c>
      <c r="I7" s="11">
        <f>RANK(I6,$I6:$M6)</f>
        <v>4</v>
      </c>
      <c r="J7" s="11">
        <f>RANK(J6,$I6:$M6)</f>
        <v>1</v>
      </c>
      <c r="K7" s="11">
        <f>RANK(K6,$I6:$M6)</f>
        <v>2</v>
      </c>
      <c r="L7" s="11">
        <f>RANK(L6,$I6:$M6)</f>
        <v>5</v>
      </c>
      <c r="M7" s="11">
        <f>RANK(M6,$I6:$M6)</f>
        <v>3</v>
      </c>
    </row>
    <row r="8" spans="1:20" x14ac:dyDescent="0.25">
      <c r="A8" s="1"/>
      <c r="B8" s="1"/>
      <c r="C8" s="1"/>
      <c r="D8" s="1"/>
      <c r="E8" s="1"/>
      <c r="F8" s="1"/>
      <c r="H8" s="1"/>
    </row>
    <row r="9" spans="1:20" x14ac:dyDescent="0.25">
      <c r="A9" s="100" t="s">
        <v>6</v>
      </c>
      <c r="B9" s="100"/>
      <c r="C9" s="100"/>
      <c r="D9" s="100"/>
      <c r="E9" s="100"/>
      <c r="F9" s="100"/>
      <c r="J9" t="s">
        <v>25</v>
      </c>
    </row>
    <row r="10" spans="1:20" x14ac:dyDescent="0.25">
      <c r="A10" s="8" t="s">
        <v>26</v>
      </c>
      <c r="B10" s="9" t="s">
        <v>4</v>
      </c>
      <c r="C10" s="9" t="s">
        <v>0</v>
      </c>
      <c r="D10" s="9" t="s">
        <v>2</v>
      </c>
      <c r="E10" s="9" t="s">
        <v>3</v>
      </c>
      <c r="F10" s="9" t="s">
        <v>27</v>
      </c>
      <c r="H10" s="8" t="s">
        <v>26</v>
      </c>
      <c r="I10" s="9" t="s">
        <v>4</v>
      </c>
      <c r="J10" s="9" t="s">
        <v>0</v>
      </c>
      <c r="K10" s="9" t="s">
        <v>2</v>
      </c>
      <c r="L10" s="9" t="s">
        <v>3</v>
      </c>
      <c r="M10" s="9" t="s">
        <v>27</v>
      </c>
      <c r="P10" s="10"/>
      <c r="Q10" s="10"/>
      <c r="R10" s="10"/>
      <c r="S10" s="10"/>
      <c r="T10" s="10"/>
    </row>
    <row r="11" spans="1:20" x14ac:dyDescent="0.25">
      <c r="A11" s="14">
        <v>24</v>
      </c>
      <c r="B11" s="15">
        <f>CTB_IC50_H1650!M54</f>
        <v>9.49</v>
      </c>
      <c r="C11" s="15">
        <f>CTB_IC50_H1975!M54</f>
        <v>11.42</v>
      </c>
      <c r="D11" s="16">
        <f>CTB_IC50_A549!M54</f>
        <v>19.100000000000001</v>
      </c>
      <c r="E11" s="17">
        <f>CTB_IC50_H838!M54</f>
        <v>13.78</v>
      </c>
      <c r="F11" s="18">
        <f>CTB_IC50_H2020!M54</f>
        <v>42.51</v>
      </c>
      <c r="H11" s="14">
        <v>24</v>
      </c>
      <c r="I11" s="11">
        <f t="shared" ref="I11" si="2">(B11-MIN($B11:$F11))/(MAX($B11:$F11)-MIN($B11:$F11))</f>
        <v>0</v>
      </c>
      <c r="J11" s="11">
        <f t="shared" ref="J11" si="3">(C11-MIN($B11:$F11))/(MAX($B11:$F11)-MIN($B11:$F11))</f>
        <v>5.8449424591156873E-2</v>
      </c>
      <c r="K11" s="11">
        <f t="shared" ref="K11" si="4">(D11-MIN($B11:$F11))/(MAX($B11:$F11)-MIN($B11:$F11))</f>
        <v>0.29103573591762577</v>
      </c>
      <c r="L11" s="11">
        <f t="shared" ref="L11" si="5">(E11-MIN($B11:$F11))/(MAX($B11:$F11)-MIN($B11:$F11))</f>
        <v>0.12992125984251968</v>
      </c>
      <c r="M11" s="11">
        <f t="shared" ref="M11" si="6">(F11-MIN($B11:$F11))/(MAX($B11:$F11)-MIN($B11:$F11))</f>
        <v>1</v>
      </c>
      <c r="O11" s="10"/>
      <c r="P11" s="31"/>
      <c r="Q11" s="31"/>
      <c r="R11" s="31"/>
      <c r="S11" s="31"/>
      <c r="T11" s="31"/>
    </row>
    <row r="12" spans="1:20" x14ac:dyDescent="0.25">
      <c r="A12" s="14">
        <v>48</v>
      </c>
      <c r="B12" s="15">
        <f>CTB_IC50_H1650!P54</f>
        <v>3.53</v>
      </c>
      <c r="C12" s="15">
        <f>CTB_IC50_H1975!P54</f>
        <v>8.81</v>
      </c>
      <c r="D12" s="16">
        <f>CTB_IC50_A549!P54</f>
        <v>17.96</v>
      </c>
      <c r="E12" s="17">
        <f>CTB_IC50_H838!P54</f>
        <v>17.260000000000002</v>
      </c>
      <c r="F12" s="18">
        <f>CTB_IC50_H2020!P54</f>
        <v>30.6</v>
      </c>
      <c r="H12" s="14">
        <v>48</v>
      </c>
      <c r="I12" s="11">
        <f t="shared" ref="I12:I13" si="7">(B12-MIN($B12:$F12))/(MAX($B12:$F12)-MIN($B12:$F12))</f>
        <v>0</v>
      </c>
      <c r="J12" s="11">
        <f t="shared" ref="J12:J13" si="8">(C12-MIN($B12:$F12))/(MAX($B12:$F12)-MIN($B12:$F12))</f>
        <v>0.19504987070557817</v>
      </c>
      <c r="K12" s="11">
        <f t="shared" ref="K12:K13" si="9">(D12-MIN($B12:$F12))/(MAX($B12:$F12)-MIN($B12:$F12))</f>
        <v>0.53306243073513115</v>
      </c>
      <c r="L12" s="11">
        <f t="shared" ref="L12:L13" si="10">(E12-MIN($B12:$F12))/(MAX($B12:$F12)-MIN($B12:$F12))</f>
        <v>0.50720354636128562</v>
      </c>
      <c r="M12" s="11">
        <f t="shared" ref="M12:M13" si="11">(F12-MIN($B12:$F12))/(MAX($B12:$F12)-MIN($B12:$F12))</f>
        <v>1</v>
      </c>
      <c r="O12" s="10"/>
      <c r="P12" s="31"/>
      <c r="Q12" s="31"/>
      <c r="R12" s="31"/>
      <c r="S12" s="31"/>
      <c r="T12" s="31"/>
    </row>
    <row r="13" spans="1:20" x14ac:dyDescent="0.25">
      <c r="A13" s="14">
        <v>72</v>
      </c>
      <c r="B13" s="15">
        <f>CTB_IC50_H1650!S54</f>
        <v>1.55</v>
      </c>
      <c r="C13" s="15">
        <f>CTB_IC50_H1975!S54</f>
        <v>7.6</v>
      </c>
      <c r="D13" s="16">
        <f>CTB_IC50_A549!S54</f>
        <v>11.7</v>
      </c>
      <c r="E13" s="17">
        <f>CTB_IC50_H838!S54</f>
        <v>10.38</v>
      </c>
      <c r="F13" s="18">
        <f>CTB_IC50_H2020!S54</f>
        <v>22.58</v>
      </c>
      <c r="H13" s="14">
        <v>72</v>
      </c>
      <c r="I13" s="11">
        <f t="shared" si="7"/>
        <v>0</v>
      </c>
      <c r="J13" s="11">
        <f t="shared" si="8"/>
        <v>0.28768426058012364</v>
      </c>
      <c r="K13" s="11">
        <f t="shared" si="9"/>
        <v>0.48264384213029005</v>
      </c>
      <c r="L13" s="11">
        <f t="shared" si="10"/>
        <v>0.41987636709462678</v>
      </c>
      <c r="M13" s="11">
        <f t="shared" si="11"/>
        <v>1</v>
      </c>
      <c r="O13" s="10"/>
      <c r="P13" s="31"/>
      <c r="Q13" s="31"/>
      <c r="R13" s="31"/>
      <c r="S13" s="31"/>
      <c r="T13" s="31"/>
    </row>
    <row r="14" spans="1:20" x14ac:dyDescent="0.25">
      <c r="H14" s="14" t="s">
        <v>28</v>
      </c>
      <c r="I14" s="11">
        <f>AVERAGE(I11:I13)</f>
        <v>0</v>
      </c>
      <c r="J14" s="11">
        <f>AVERAGE(J11:J13)</f>
        <v>0.18039451862561959</v>
      </c>
      <c r="K14" s="11">
        <f>AVERAGE(K11:K13)</f>
        <v>0.43558066959434899</v>
      </c>
      <c r="L14" s="11">
        <f>AVERAGE(L11:L13)</f>
        <v>0.35233372443281069</v>
      </c>
      <c r="M14" s="11">
        <f>AVERAGE(M11:M13)</f>
        <v>1</v>
      </c>
    </row>
    <row r="15" spans="1:20" x14ac:dyDescent="0.25">
      <c r="H15" s="14" t="s">
        <v>29</v>
      </c>
      <c r="I15" s="11">
        <f>RANK(I14,$I14:$M14)</f>
        <v>5</v>
      </c>
      <c r="J15" s="11">
        <f>RANK(J14,$I14:$M14)</f>
        <v>4</v>
      </c>
      <c r="K15" s="11">
        <f>RANK(K14,$I14:$M14)</f>
        <v>2</v>
      </c>
      <c r="L15" s="11">
        <f>RANK(L14,$I14:$M14)</f>
        <v>3</v>
      </c>
      <c r="M15" s="11">
        <f>RANK(M14,$I14:$M14)</f>
        <v>1</v>
      </c>
    </row>
  </sheetData>
  <mergeCells count="2">
    <mergeCell ref="A1:F1"/>
    <mergeCell ref="A9:F9"/>
  </mergeCells>
  <conditionalFormatting sqref="B3:F5">
    <cfRule type="colorScale" priority="54">
      <colorScale>
        <cfvo type="min"/>
        <cfvo type="max"/>
        <color theme="0"/>
        <color theme="3" tint="0.39997558519241921"/>
      </colorScale>
    </cfRule>
    <cfRule type="colorScale" priority="55">
      <colorScale>
        <cfvo type="min"/>
        <cfvo type="max"/>
        <color theme="0"/>
        <color rgb="FF0000FF"/>
      </colorScale>
    </cfRule>
    <cfRule type="colorScale" priority="57">
      <colorScale>
        <cfvo type="min"/>
        <cfvo type="max"/>
        <color rgb="FFFCFCFF"/>
        <color rgb="FF63BE7B"/>
      </colorScale>
    </cfRule>
    <cfRule type="colorScale" priority="5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11:F13">
    <cfRule type="colorScale" priority="53">
      <colorScale>
        <cfvo type="min"/>
        <cfvo type="max"/>
        <color theme="0"/>
        <color theme="3" tint="0.39997558519241921"/>
      </colorScale>
    </cfRule>
    <cfRule type="colorScale" priority="56">
      <colorScale>
        <cfvo type="min"/>
        <cfvo type="max"/>
        <color rgb="FFFCFCFF"/>
        <color rgb="FF63BE7B"/>
      </colorScale>
    </cfRule>
    <cfRule type="colorScale" priority="5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I3:M5">
    <cfRule type="colorScale" priority="49">
      <colorScale>
        <cfvo type="min"/>
        <cfvo type="max"/>
        <color theme="0"/>
        <color theme="3" tint="0.39997558519241921"/>
      </colorScale>
    </cfRule>
    <cfRule type="colorScale" priority="50">
      <colorScale>
        <cfvo type="min"/>
        <cfvo type="max"/>
        <color theme="0"/>
        <color rgb="FF0000FF"/>
      </colorScale>
    </cfRule>
    <cfRule type="colorScale" priority="51">
      <colorScale>
        <cfvo type="min"/>
        <cfvo type="max"/>
        <color rgb="FFFCFCFF"/>
        <color rgb="FF63BE7B"/>
      </colorScale>
    </cfRule>
    <cfRule type="colorScale" priority="5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I12:M13">
    <cfRule type="colorScale" priority="33">
      <colorScale>
        <cfvo type="min"/>
        <cfvo type="max"/>
        <color theme="0"/>
        <color theme="3" tint="0.39997558519241921"/>
      </colorScale>
    </cfRule>
    <cfRule type="colorScale" priority="34">
      <colorScale>
        <cfvo type="min"/>
        <cfvo type="max"/>
        <color theme="0"/>
        <color rgb="FF0000FF"/>
      </colorScale>
    </cfRule>
    <cfRule type="colorScale" priority="35">
      <colorScale>
        <cfvo type="min"/>
        <cfvo type="max"/>
        <color rgb="FFFCFCFF"/>
        <color rgb="FF63BE7B"/>
      </colorScale>
    </cfRule>
    <cfRule type="colorScale" priority="3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I11:M11">
    <cfRule type="colorScale" priority="29">
      <colorScale>
        <cfvo type="min"/>
        <cfvo type="max"/>
        <color theme="0"/>
        <color theme="3" tint="0.39997558519241921"/>
      </colorScale>
    </cfRule>
    <cfRule type="colorScale" priority="30">
      <colorScale>
        <cfvo type="min"/>
        <cfvo type="max"/>
        <color theme="0"/>
        <color rgb="FF0000FF"/>
      </colorScale>
    </cfRule>
    <cfRule type="colorScale" priority="31">
      <colorScale>
        <cfvo type="min"/>
        <cfvo type="max"/>
        <color rgb="FFFCFCFF"/>
        <color rgb="FF63BE7B"/>
      </colorScale>
    </cfRule>
    <cfRule type="colorScale" priority="3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P3:T5">
    <cfRule type="colorScale" priority="25">
      <colorScale>
        <cfvo type="min"/>
        <cfvo type="max"/>
        <color theme="0"/>
        <color theme="3" tint="0.39997558519241921"/>
      </colorScale>
    </cfRule>
    <cfRule type="colorScale" priority="26">
      <colorScale>
        <cfvo type="min"/>
        <cfvo type="max"/>
        <color theme="0"/>
        <color rgb="FF0000FF"/>
      </colorScale>
    </cfRule>
    <cfRule type="colorScale" priority="27">
      <colorScale>
        <cfvo type="min"/>
        <cfvo type="max"/>
        <color rgb="FFFCFCFF"/>
        <color rgb="FF63BE7B"/>
      </colorScale>
    </cfRule>
    <cfRule type="colorScale" priority="2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P12:T13">
    <cfRule type="colorScale" priority="21">
      <colorScale>
        <cfvo type="min"/>
        <cfvo type="max"/>
        <color theme="0"/>
        <color theme="3" tint="0.39997558519241921"/>
      </colorScale>
    </cfRule>
    <cfRule type="colorScale" priority="22">
      <colorScale>
        <cfvo type="min"/>
        <cfvo type="max"/>
        <color theme="0"/>
        <color rgb="FF0000FF"/>
      </colorScale>
    </cfRule>
    <cfRule type="colorScale" priority="23">
      <colorScale>
        <cfvo type="min"/>
        <cfvo type="max"/>
        <color rgb="FFFCFCFF"/>
        <color rgb="FF63BE7B"/>
      </colorScale>
    </cfRule>
    <cfRule type="colorScale" priority="2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P11:T11">
    <cfRule type="colorScale" priority="17">
      <colorScale>
        <cfvo type="min"/>
        <cfvo type="max"/>
        <color theme="0"/>
        <color theme="3" tint="0.39997558519241921"/>
      </colorScale>
    </cfRule>
    <cfRule type="colorScale" priority="18">
      <colorScale>
        <cfvo type="min"/>
        <cfvo type="max"/>
        <color theme="0"/>
        <color rgb="FF0000FF"/>
      </colorScale>
    </cfRule>
    <cfRule type="colorScale" priority="19">
      <colorScale>
        <cfvo type="min"/>
        <cfvo type="max"/>
        <color rgb="FFFCFCFF"/>
        <color rgb="FF63BE7B"/>
      </colorScale>
    </cfRule>
    <cfRule type="colorScale" priority="2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I6:M6">
    <cfRule type="colorScale" priority="13">
      <colorScale>
        <cfvo type="min"/>
        <cfvo type="max"/>
        <color theme="0"/>
        <color theme="3" tint="0.39997558519241921"/>
      </colorScale>
    </cfRule>
    <cfRule type="colorScale" priority="14">
      <colorScale>
        <cfvo type="min"/>
        <cfvo type="max"/>
        <color theme="0"/>
        <color rgb="FF0000FF"/>
      </colorScale>
    </cfRule>
    <cfRule type="colorScale" priority="15">
      <colorScale>
        <cfvo type="min"/>
        <cfvo type="max"/>
        <color rgb="FFFCFCFF"/>
        <color rgb="FF63BE7B"/>
      </colorScale>
    </cfRule>
    <cfRule type="colorScale" priority="1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I7:M7">
    <cfRule type="colorScale" priority="9">
      <colorScale>
        <cfvo type="min"/>
        <cfvo type="max"/>
        <color theme="0"/>
        <color theme="3" tint="0.39997558519241921"/>
      </colorScale>
    </cfRule>
    <cfRule type="colorScale" priority="10">
      <colorScale>
        <cfvo type="min"/>
        <cfvo type="max"/>
        <color theme="0"/>
        <color rgb="FF0000FF"/>
      </colorScale>
    </cfRule>
    <cfRule type="colorScale" priority="11">
      <colorScale>
        <cfvo type="min"/>
        <cfvo type="max"/>
        <color rgb="FFFCFCFF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I14:M14">
    <cfRule type="colorScale" priority="5">
      <colorScale>
        <cfvo type="min"/>
        <cfvo type="max"/>
        <color theme="0"/>
        <color theme="3" tint="0.39997558519241921"/>
      </colorScale>
    </cfRule>
    <cfRule type="colorScale" priority="6">
      <colorScale>
        <cfvo type="min"/>
        <cfvo type="max"/>
        <color theme="0"/>
        <color rgb="FF0000FF"/>
      </colorScale>
    </cfRule>
    <cfRule type="colorScale" priority="7">
      <colorScale>
        <cfvo type="min"/>
        <cfvo type="max"/>
        <color rgb="FFFCFCFF"/>
        <color rgb="FF63BE7B"/>
      </colorScale>
    </cfRule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I15:M15">
    <cfRule type="colorScale" priority="1">
      <colorScale>
        <cfvo type="min"/>
        <cfvo type="max"/>
        <color theme="0"/>
        <color theme="3" tint="0.39997558519241921"/>
      </colorScale>
    </cfRule>
    <cfRule type="colorScale" priority="2">
      <colorScale>
        <cfvo type="min"/>
        <cfvo type="max"/>
        <color theme="0"/>
        <color rgb="FF0000FF"/>
      </colorScale>
    </cfRule>
    <cfRule type="colorScale" priority="3">
      <colorScale>
        <cfvo type="min"/>
        <cfvo type="max"/>
        <color rgb="FFFCFCFF"/>
        <color rgb="FF63BE7B"/>
      </colorScale>
    </cfRule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EMT_IC50_corr</vt:lpstr>
      <vt:lpstr>CTB_IC50_H1650</vt:lpstr>
      <vt:lpstr>CTB_IC50_H1975</vt:lpstr>
      <vt:lpstr>CTB_IC50_A549</vt:lpstr>
      <vt:lpstr>CTB_IC50_H838</vt:lpstr>
      <vt:lpstr>CTB_IC50_H2020</vt:lpstr>
      <vt:lpstr>CTB_IC50_SUMMARY</vt:lpstr>
    </vt:vector>
  </TitlesOfParts>
  <Company>DKFZ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Титкова</dc:creator>
  <cp:lastModifiedBy>Evgeny Gladilin</cp:lastModifiedBy>
  <cp:lastPrinted>2015-05-04T11:39:36Z</cp:lastPrinted>
  <dcterms:created xsi:type="dcterms:W3CDTF">2015-05-04T11:29:37Z</dcterms:created>
  <dcterms:modified xsi:type="dcterms:W3CDTF">2020-09-30T18:02:16Z</dcterms:modified>
</cp:coreProperties>
</file>