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38400" windowHeight="18420" activeTab="6"/>
  </bookViews>
  <sheets>
    <sheet name="BIRC5-H1975" sheetId="1" r:id="rId1"/>
    <sheet name="BIRC5-A549" sheetId="2" r:id="rId2"/>
    <sheet name="BIRC5-H838" sheetId="3" r:id="rId3"/>
    <sheet name="FOXM1-H1975" sheetId="5" r:id="rId4"/>
    <sheet name="FOXM1-A549" sheetId="4" r:id="rId5"/>
    <sheet name="FOXM1-H838" sheetId="6" r:id="rId6"/>
    <sheet name="BRCA1-H1975" sheetId="8" r:id="rId7"/>
    <sheet name="BRCA1-A549" sheetId="10" r:id="rId8"/>
    <sheet name="BRCA1-H838" sheetId="11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1" l="1"/>
  <c r="O9" i="11" s="1"/>
  <c r="M9" i="11"/>
  <c r="N9" i="11"/>
  <c r="L10" i="11"/>
  <c r="M10" i="11"/>
  <c r="N10" i="11"/>
  <c r="O10" i="11"/>
  <c r="P10" i="11"/>
  <c r="L11" i="11"/>
  <c r="M11" i="11"/>
  <c r="N11" i="11"/>
  <c r="O11" i="11"/>
  <c r="L12" i="11"/>
  <c r="P12" i="11" s="1"/>
  <c r="M12" i="11"/>
  <c r="N12" i="11"/>
  <c r="G24" i="11" s="1"/>
  <c r="O12" i="11"/>
  <c r="L13" i="11"/>
  <c r="M13" i="11"/>
  <c r="N13" i="11"/>
  <c r="O13" i="11"/>
  <c r="L14" i="11"/>
  <c r="P14" i="11" s="1"/>
  <c r="Q14" i="11" s="1"/>
  <c r="M14" i="11"/>
  <c r="N14" i="11"/>
  <c r="O14" i="11" s="1"/>
  <c r="T14" i="11"/>
  <c r="L15" i="11"/>
  <c r="O15" i="11" s="1"/>
  <c r="M15" i="11"/>
  <c r="N15" i="11"/>
  <c r="L16" i="11"/>
  <c r="M16" i="11"/>
  <c r="N16" i="11"/>
  <c r="G31" i="11" s="1"/>
  <c r="O16" i="11"/>
  <c r="P16" i="11"/>
  <c r="T16" i="11"/>
  <c r="L17" i="11"/>
  <c r="M17" i="11"/>
  <c r="N17" i="11"/>
  <c r="F37" i="11" s="1"/>
  <c r="O17" i="11"/>
  <c r="L18" i="11"/>
  <c r="M18" i="11"/>
  <c r="N18" i="11"/>
  <c r="G37" i="11" s="1"/>
  <c r="T18" i="11"/>
  <c r="C24" i="11"/>
  <c r="F24" i="11"/>
  <c r="C25" i="11"/>
  <c r="D25" i="11"/>
  <c r="F25" i="11"/>
  <c r="G25" i="11"/>
  <c r="C30" i="11"/>
  <c r="F30" i="11"/>
  <c r="D31" i="11"/>
  <c r="F31" i="11"/>
  <c r="C37" i="11"/>
  <c r="F36" i="11"/>
  <c r="D36" i="11"/>
  <c r="C36" i="11"/>
  <c r="N18" i="10"/>
  <c r="G37" i="10"/>
  <c r="N17" i="10"/>
  <c r="O17" i="10" s="1"/>
  <c r="F37" i="10"/>
  <c r="L18" i="10"/>
  <c r="S18" i="10" s="1"/>
  <c r="D37" i="10"/>
  <c r="L17" i="10"/>
  <c r="C37" i="10" s="1"/>
  <c r="N12" i="10"/>
  <c r="G36" i="10"/>
  <c r="N11" i="10"/>
  <c r="F30" i="10" s="1"/>
  <c r="F36" i="10"/>
  <c r="L12" i="10"/>
  <c r="D30" i="10" s="1"/>
  <c r="D36" i="10"/>
  <c r="L11" i="10"/>
  <c r="C36" i="10" s="1"/>
  <c r="N16" i="10"/>
  <c r="O16" i="10" s="1"/>
  <c r="G31" i="10"/>
  <c r="N15" i="10"/>
  <c r="O15" i="10" s="1"/>
  <c r="F31" i="10"/>
  <c r="L16" i="10"/>
  <c r="S16" i="10" s="1"/>
  <c r="D31" i="10"/>
  <c r="L15" i="10"/>
  <c r="C31" i="10" s="1"/>
  <c r="G30" i="10"/>
  <c r="N14" i="10"/>
  <c r="O14" i="10" s="1"/>
  <c r="G25" i="10"/>
  <c r="N13" i="10"/>
  <c r="F25" i="10" s="1"/>
  <c r="L14" i="10"/>
  <c r="D25" i="10"/>
  <c r="L13" i="10"/>
  <c r="C25" i="10"/>
  <c r="G24" i="10"/>
  <c r="F24" i="10"/>
  <c r="D24" i="10"/>
  <c r="T18" i="10"/>
  <c r="O18" i="10"/>
  <c r="M18" i="10"/>
  <c r="M17" i="10"/>
  <c r="T16" i="10"/>
  <c r="R16" i="10"/>
  <c r="M16" i="10"/>
  <c r="M15" i="10"/>
  <c r="T14" i="10"/>
  <c r="S14" i="10"/>
  <c r="R14" i="10"/>
  <c r="P14" i="10"/>
  <c r="M14" i="10"/>
  <c r="M13" i="10"/>
  <c r="O12" i="10"/>
  <c r="M12" i="10"/>
  <c r="O11" i="10"/>
  <c r="M11" i="10"/>
  <c r="L10" i="10"/>
  <c r="L9" i="10"/>
  <c r="P10" i="10"/>
  <c r="N10" i="10"/>
  <c r="O10" i="10"/>
  <c r="M10" i="10"/>
  <c r="N9" i="10"/>
  <c r="O9" i="10" s="1"/>
  <c r="M9" i="10"/>
  <c r="N16" i="8"/>
  <c r="F37" i="8"/>
  <c r="N17" i="8"/>
  <c r="G37" i="8"/>
  <c r="F31" i="8"/>
  <c r="L17" i="8"/>
  <c r="R17" i="8" s="1"/>
  <c r="D37" i="8"/>
  <c r="L16" i="8"/>
  <c r="C37" i="8" s="1"/>
  <c r="D31" i="8"/>
  <c r="C30" i="8"/>
  <c r="G25" i="8"/>
  <c r="F25" i="8"/>
  <c r="C24" i="8"/>
  <c r="T17" i="8"/>
  <c r="L11" i="8"/>
  <c r="S17" i="8" s="1"/>
  <c r="N11" i="8"/>
  <c r="G30" i="8" s="1"/>
  <c r="L10" i="8"/>
  <c r="C36" i="8" s="1"/>
  <c r="O17" i="8"/>
  <c r="M17" i="8"/>
  <c r="O16" i="8"/>
  <c r="M16" i="8"/>
  <c r="T15" i="8"/>
  <c r="L15" i="8"/>
  <c r="N15" i="8"/>
  <c r="G31" i="8" s="1"/>
  <c r="L14" i="8"/>
  <c r="C31" i="8" s="1"/>
  <c r="P15" i="8"/>
  <c r="M15" i="8"/>
  <c r="N14" i="8"/>
  <c r="O14" i="8"/>
  <c r="M14" i="8"/>
  <c r="T13" i="8"/>
  <c r="L13" i="8"/>
  <c r="O13" i="8" s="1"/>
  <c r="N13" i="8"/>
  <c r="L12" i="8"/>
  <c r="C25" i="8" s="1"/>
  <c r="M13" i="8"/>
  <c r="N12" i="8"/>
  <c r="M12" i="8"/>
  <c r="M11" i="8"/>
  <c r="N10" i="8"/>
  <c r="O10" i="8" s="1"/>
  <c r="M10" i="8"/>
  <c r="L9" i="8"/>
  <c r="L8" i="8"/>
  <c r="P9" i="8"/>
  <c r="N9" i="8"/>
  <c r="O9" i="8"/>
  <c r="M9" i="8"/>
  <c r="N8" i="8"/>
  <c r="O8" i="8"/>
  <c r="M8" i="8"/>
  <c r="T17" i="6"/>
  <c r="L17" i="6"/>
  <c r="L11" i="6"/>
  <c r="N17" i="6"/>
  <c r="S17" i="6" s="1"/>
  <c r="N11" i="6"/>
  <c r="L16" i="6"/>
  <c r="L10" i="6"/>
  <c r="P11" i="6"/>
  <c r="M17" i="6"/>
  <c r="N16" i="6"/>
  <c r="M16" i="6"/>
  <c r="T15" i="6"/>
  <c r="L15" i="6"/>
  <c r="P15" i="6" s="1"/>
  <c r="Q15" i="6" s="1"/>
  <c r="N15" i="6"/>
  <c r="L14" i="6"/>
  <c r="M15" i="6"/>
  <c r="N14" i="6"/>
  <c r="O14" i="6" s="1"/>
  <c r="M14" i="6"/>
  <c r="T13" i="6"/>
  <c r="L13" i="6"/>
  <c r="N13" i="6"/>
  <c r="O13" i="6" s="1"/>
  <c r="L12" i="6"/>
  <c r="M13" i="6"/>
  <c r="N12" i="6"/>
  <c r="M12" i="6"/>
  <c r="M11" i="6"/>
  <c r="N10" i="6"/>
  <c r="M10" i="6"/>
  <c r="L9" i="6"/>
  <c r="P9" i="6" s="1"/>
  <c r="L8" i="6"/>
  <c r="N9" i="6"/>
  <c r="O9" i="6"/>
  <c r="M9" i="6"/>
  <c r="N8" i="6"/>
  <c r="M8" i="6"/>
  <c r="I16" i="5"/>
  <c r="O16" i="5" s="1"/>
  <c r="I10" i="5"/>
  <c r="K16" i="5"/>
  <c r="K10" i="5"/>
  <c r="O14" i="5" s="1"/>
  <c r="I14" i="5"/>
  <c r="K14" i="5"/>
  <c r="L14" i="5" s="1"/>
  <c r="I12" i="5"/>
  <c r="M12" i="5" s="1"/>
  <c r="N12" i="5" s="1"/>
  <c r="K12" i="5"/>
  <c r="K14" i="4"/>
  <c r="K12" i="4"/>
  <c r="M14" i="4"/>
  <c r="M12" i="4"/>
  <c r="J8" i="5"/>
  <c r="J9" i="5"/>
  <c r="J10" i="5"/>
  <c r="J11" i="5"/>
  <c r="J12" i="5"/>
  <c r="J13" i="5"/>
  <c r="J14" i="5"/>
  <c r="J15" i="5"/>
  <c r="J16" i="5"/>
  <c r="J7" i="5"/>
  <c r="I15" i="5"/>
  <c r="Q16" i="5"/>
  <c r="I9" i="5"/>
  <c r="M10" i="5"/>
  <c r="K15" i="5"/>
  <c r="L15" i="5" s="1"/>
  <c r="I13" i="5"/>
  <c r="M14" i="5" s="1"/>
  <c r="N14" i="5" s="1"/>
  <c r="Q14" i="5"/>
  <c r="P14" i="5"/>
  <c r="K13" i="5"/>
  <c r="I11" i="5"/>
  <c r="Q12" i="5"/>
  <c r="P12" i="5"/>
  <c r="K11" i="5"/>
  <c r="L11" i="5" s="1"/>
  <c r="L10" i="5"/>
  <c r="K9" i="5"/>
  <c r="L9" i="5" s="1"/>
  <c r="I8" i="5"/>
  <c r="I7" i="5"/>
  <c r="L7" i="5" s="1"/>
  <c r="K8" i="5"/>
  <c r="L8" i="5" s="1"/>
  <c r="K7" i="5"/>
  <c r="S18" i="4"/>
  <c r="K18" i="4"/>
  <c r="M18" i="4"/>
  <c r="K17" i="4"/>
  <c r="K11" i="4"/>
  <c r="L18" i="4"/>
  <c r="M17" i="4"/>
  <c r="N17" i="4" s="1"/>
  <c r="L17" i="4"/>
  <c r="S16" i="4"/>
  <c r="K16" i="4"/>
  <c r="R16" i="4" s="1"/>
  <c r="M16" i="4"/>
  <c r="K15" i="4"/>
  <c r="O16" i="4"/>
  <c r="N16" i="4"/>
  <c r="L16" i="4"/>
  <c r="M15" i="4"/>
  <c r="N15" i="4" s="1"/>
  <c r="L15" i="4"/>
  <c r="S14" i="4"/>
  <c r="K13" i="4"/>
  <c r="L14" i="4"/>
  <c r="M13" i="4"/>
  <c r="N13" i="4" s="1"/>
  <c r="L13" i="4"/>
  <c r="L12" i="4"/>
  <c r="M11" i="4"/>
  <c r="N11" i="4" s="1"/>
  <c r="L11" i="4"/>
  <c r="K10" i="4"/>
  <c r="K9" i="4"/>
  <c r="O10" i="4"/>
  <c r="M10" i="4"/>
  <c r="N10" i="4" s="1"/>
  <c r="L10" i="4"/>
  <c r="M9" i="4"/>
  <c r="N9" i="4" s="1"/>
  <c r="L9" i="4"/>
  <c r="J10" i="3"/>
  <c r="J11" i="3"/>
  <c r="J12" i="3"/>
  <c r="J13" i="3"/>
  <c r="J14" i="3"/>
  <c r="J15" i="3"/>
  <c r="J16" i="3"/>
  <c r="J17" i="3"/>
  <c r="J18" i="3"/>
  <c r="J9" i="3"/>
  <c r="I18" i="3"/>
  <c r="O18" i="3" s="1"/>
  <c r="I12" i="3"/>
  <c r="K18" i="3"/>
  <c r="K12" i="3"/>
  <c r="L12" i="3" s="1"/>
  <c r="I16" i="3"/>
  <c r="O16" i="3" s="1"/>
  <c r="K16" i="3"/>
  <c r="I14" i="3"/>
  <c r="M14" i="3" s="1"/>
  <c r="N14" i="3" s="1"/>
  <c r="K14" i="3"/>
  <c r="I17" i="2"/>
  <c r="I11" i="2"/>
  <c r="K17" i="2"/>
  <c r="K11" i="2"/>
  <c r="I15" i="2"/>
  <c r="K15" i="2"/>
  <c r="K15" i="1"/>
  <c r="K11" i="1"/>
  <c r="M15" i="1"/>
  <c r="M11" i="1"/>
  <c r="Q15" i="1"/>
  <c r="K13" i="1"/>
  <c r="M13" i="1"/>
  <c r="R13" i="1"/>
  <c r="Q13" i="1"/>
  <c r="I13" i="2"/>
  <c r="L13" i="2" s="1"/>
  <c r="K13" i="2"/>
  <c r="K17" i="1"/>
  <c r="M17" i="1"/>
  <c r="Q17" i="1"/>
  <c r="K8" i="1"/>
  <c r="L8" i="1"/>
  <c r="M8" i="1"/>
  <c r="N8" i="1"/>
  <c r="K9" i="1"/>
  <c r="L9" i="1"/>
  <c r="M9" i="1"/>
  <c r="N9" i="1"/>
  <c r="O9" i="1"/>
  <c r="K10" i="1"/>
  <c r="L10" i="1"/>
  <c r="M10" i="1"/>
  <c r="N10" i="1"/>
  <c r="L11" i="1"/>
  <c r="N11" i="1"/>
  <c r="O11" i="1"/>
  <c r="K12" i="1"/>
  <c r="L12" i="1"/>
  <c r="M12" i="1"/>
  <c r="N12" i="1"/>
  <c r="L13" i="1"/>
  <c r="N13" i="1"/>
  <c r="O13" i="1"/>
  <c r="P13" i="1"/>
  <c r="S13" i="1"/>
  <c r="K14" i="1"/>
  <c r="L14" i="1"/>
  <c r="M14" i="1"/>
  <c r="N14" i="1"/>
  <c r="L15" i="1"/>
  <c r="N15" i="1"/>
  <c r="O15" i="1"/>
  <c r="P15" i="1"/>
  <c r="R15" i="1"/>
  <c r="S15" i="1"/>
  <c r="K16" i="1"/>
  <c r="L16" i="1"/>
  <c r="M16" i="1"/>
  <c r="N16" i="1"/>
  <c r="L17" i="1"/>
  <c r="N17" i="1"/>
  <c r="O17" i="1"/>
  <c r="P17" i="1"/>
  <c r="R17" i="1"/>
  <c r="S17" i="1"/>
  <c r="I17" i="3"/>
  <c r="Q18" i="3"/>
  <c r="I11" i="3"/>
  <c r="M12" i="3"/>
  <c r="L18" i="3"/>
  <c r="K17" i="3"/>
  <c r="L17" i="3"/>
  <c r="I15" i="3"/>
  <c r="L15" i="3" s="1"/>
  <c r="Q16" i="3"/>
  <c r="P16" i="3"/>
  <c r="L16" i="3"/>
  <c r="K15" i="3"/>
  <c r="I13" i="3"/>
  <c r="L13" i="3" s="1"/>
  <c r="Q14" i="3"/>
  <c r="P14" i="3"/>
  <c r="L14" i="3"/>
  <c r="K13" i="3"/>
  <c r="K11" i="3"/>
  <c r="L11" i="3"/>
  <c r="I10" i="3"/>
  <c r="L10" i="3" s="1"/>
  <c r="I9" i="3"/>
  <c r="M10" i="3"/>
  <c r="K10" i="3"/>
  <c r="K9" i="3"/>
  <c r="L9" i="3" s="1"/>
  <c r="J9" i="2"/>
  <c r="J10" i="2"/>
  <c r="J11" i="2"/>
  <c r="J12" i="2"/>
  <c r="J13" i="2"/>
  <c r="J14" i="2"/>
  <c r="J15" i="2"/>
  <c r="J16" i="2"/>
  <c r="J17" i="2"/>
  <c r="J8" i="2"/>
  <c r="I9" i="2"/>
  <c r="I8" i="2"/>
  <c r="I10" i="2"/>
  <c r="I12" i="2"/>
  <c r="I14" i="2"/>
  <c r="L14" i="2" s="1"/>
  <c r="I16" i="2"/>
  <c r="M17" i="2" s="1"/>
  <c r="Q17" i="2"/>
  <c r="K16" i="2"/>
  <c r="Q15" i="2"/>
  <c r="K14" i="2"/>
  <c r="Q13" i="2"/>
  <c r="K12" i="2"/>
  <c r="K10" i="2"/>
  <c r="K9" i="2"/>
  <c r="L9" i="2" s="1"/>
  <c r="K8" i="2"/>
  <c r="R16" i="11" l="1"/>
  <c r="O18" i="11"/>
  <c r="Q16" i="11"/>
  <c r="S18" i="11"/>
  <c r="R18" i="11"/>
  <c r="G36" i="11"/>
  <c r="C31" i="11"/>
  <c r="S14" i="11"/>
  <c r="G30" i="11"/>
  <c r="P18" i="11"/>
  <c r="Q18" i="11" s="1"/>
  <c r="R14" i="11"/>
  <c r="D37" i="11"/>
  <c r="D30" i="11"/>
  <c r="D24" i="11"/>
  <c r="S16" i="11"/>
  <c r="P16" i="10"/>
  <c r="P12" i="10"/>
  <c r="Q14" i="10" s="1"/>
  <c r="P18" i="10"/>
  <c r="Q18" i="10" s="1"/>
  <c r="C30" i="10"/>
  <c r="O13" i="10"/>
  <c r="R18" i="10"/>
  <c r="C24" i="10"/>
  <c r="R15" i="8"/>
  <c r="F36" i="8"/>
  <c r="P13" i="8"/>
  <c r="S15" i="8"/>
  <c r="G36" i="8"/>
  <c r="O11" i="8"/>
  <c r="P11" i="8"/>
  <c r="Q15" i="8" s="1"/>
  <c r="D30" i="8"/>
  <c r="R13" i="8"/>
  <c r="D24" i="8"/>
  <c r="F30" i="8"/>
  <c r="O12" i="8"/>
  <c r="S13" i="8"/>
  <c r="O15" i="8"/>
  <c r="P17" i="8"/>
  <c r="Q17" i="8" s="1"/>
  <c r="G24" i="8"/>
  <c r="D36" i="8"/>
  <c r="F24" i="8"/>
  <c r="D25" i="8"/>
  <c r="R13" i="6"/>
  <c r="S13" i="6"/>
  <c r="O8" i="6"/>
  <c r="O10" i="6"/>
  <c r="O16" i="6"/>
  <c r="R17" i="6"/>
  <c r="O12" i="6"/>
  <c r="O15" i="6"/>
  <c r="P13" i="6"/>
  <c r="Q13" i="6" s="1"/>
  <c r="S15" i="6"/>
  <c r="O17" i="6"/>
  <c r="R15" i="6"/>
  <c r="O11" i="6"/>
  <c r="P17" i="6"/>
  <c r="Q17" i="6" s="1"/>
  <c r="N18" i="4"/>
  <c r="R18" i="4"/>
  <c r="Q14" i="4"/>
  <c r="O14" i="4"/>
  <c r="O18" i="4"/>
  <c r="N12" i="4"/>
  <c r="N14" i="4"/>
  <c r="O12" i="4"/>
  <c r="P16" i="4" s="1"/>
  <c r="R14" i="4"/>
  <c r="Q18" i="4"/>
  <c r="Q16" i="4"/>
  <c r="M16" i="5"/>
  <c r="N16" i="5" s="1"/>
  <c r="O12" i="5"/>
  <c r="L16" i="5"/>
  <c r="L12" i="5"/>
  <c r="M8" i="5"/>
  <c r="L13" i="5"/>
  <c r="P16" i="5"/>
  <c r="M15" i="2"/>
  <c r="L11" i="2"/>
  <c r="L8" i="2"/>
  <c r="L17" i="2"/>
  <c r="L10" i="2"/>
  <c r="M16" i="3"/>
  <c r="N16" i="3" s="1"/>
  <c r="P18" i="3"/>
  <c r="O14" i="3"/>
  <c r="M18" i="3"/>
  <c r="N18" i="3" s="1"/>
  <c r="L12" i="2"/>
  <c r="M13" i="2"/>
  <c r="L16" i="2"/>
  <c r="O13" i="2"/>
  <c r="P15" i="2"/>
  <c r="M9" i="2"/>
  <c r="P17" i="2"/>
  <c r="P13" i="2"/>
  <c r="L15" i="2"/>
  <c r="O17" i="2"/>
  <c r="O15" i="2"/>
  <c r="M11" i="2"/>
  <c r="Q16" i="10" l="1"/>
  <c r="Q13" i="8"/>
  <c r="P18" i="4"/>
  <c r="P14" i="4"/>
  <c r="N15" i="2"/>
  <c r="N17" i="2"/>
  <c r="N13" i="2"/>
</calcChain>
</file>

<file path=xl/sharedStrings.xml><?xml version="1.0" encoding="utf-8"?>
<sst xmlns="http://schemas.openxmlformats.org/spreadsheetml/2006/main" count="582" uniqueCount="54">
  <si>
    <t xml:space="preserve">SINRA </t>
  </si>
  <si>
    <t>10µM</t>
  </si>
  <si>
    <t>0.7µl</t>
  </si>
  <si>
    <t>PROBE</t>
  </si>
  <si>
    <t>BIRC5</t>
  </si>
  <si>
    <t>lipofectamine</t>
  </si>
  <si>
    <t>2µL</t>
  </si>
  <si>
    <t>CELL LINE</t>
  </si>
  <si>
    <t>H1975</t>
  </si>
  <si>
    <t>SEEDING</t>
  </si>
  <si>
    <t>CONDITIONS</t>
  </si>
  <si>
    <t>REDUCTION</t>
  </si>
  <si>
    <t>%Reduction</t>
  </si>
  <si>
    <t>PVALUE</t>
  </si>
  <si>
    <t>Lipo</t>
  </si>
  <si>
    <t>Lipo+DRUG</t>
  </si>
  <si>
    <t>Scramble+Lipo</t>
  </si>
  <si>
    <t>Scramble+Lipo+Drug</t>
  </si>
  <si>
    <t>SiRNA-1</t>
  </si>
  <si>
    <t>siRNA+Lipo</t>
  </si>
  <si>
    <t>siRNA+Lipo+Drug</t>
  </si>
  <si>
    <t>SiRNA-2</t>
  </si>
  <si>
    <t>SiRNA-3</t>
  </si>
  <si>
    <t>CTB values</t>
  </si>
  <si>
    <t>Stdv</t>
  </si>
  <si>
    <t>Untreated</t>
  </si>
  <si>
    <t>Drug treated</t>
  </si>
  <si>
    <t>siRNA2+Lipo+Drug</t>
  </si>
  <si>
    <t>siRNA1+Lipo+Drug</t>
  </si>
  <si>
    <t>siRNA3+Lipo+Drug</t>
  </si>
  <si>
    <t>CTB Fluorescence value</t>
  </si>
  <si>
    <t>T-test</t>
  </si>
  <si>
    <t>STDEV</t>
  </si>
  <si>
    <t>Mean</t>
  </si>
  <si>
    <t>STDEV/Mean</t>
  </si>
  <si>
    <t>Reduction</t>
  </si>
  <si>
    <t>A549</t>
  </si>
  <si>
    <t>% Reduction</t>
  </si>
  <si>
    <t>siRNA-1</t>
  </si>
  <si>
    <t>siRNA-2</t>
  </si>
  <si>
    <t>siRNA-3</t>
  </si>
  <si>
    <t>t-Test</t>
  </si>
  <si>
    <t>P value</t>
  </si>
  <si>
    <t>Median</t>
  </si>
  <si>
    <t>H838</t>
  </si>
  <si>
    <t>Z-Score</t>
  </si>
  <si>
    <t>FOXM1</t>
  </si>
  <si>
    <t>PROBE-1</t>
  </si>
  <si>
    <t>PROBE-2</t>
  </si>
  <si>
    <t>PROBE-3</t>
  </si>
  <si>
    <t>BRCA1</t>
  </si>
  <si>
    <t>Reading-1</t>
  </si>
  <si>
    <t>Reading-2</t>
  </si>
  <si>
    <t>Reading-3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</si>
</sst>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1" fontId="0" fillId="0" borderId="0" xfId="0" applyNumberForma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2" fontId="1" fillId="0" borderId="0" xfId="0" applyNumberFormat="1" applyFont="1"/>
    <xf numFmtId="0" fontId="0" fillId="0" borderId="0" xfId="0" applyFont="1"/>
    <xf numFmtId="0" fontId="0" fillId="3" borderId="0" xfId="0" applyFill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6" fillId="0" borderId="0" xfId="0" applyFont="1" applyFill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/>
    <xf numFmtId="2" fontId="0" fillId="0" borderId="0" xfId="0" applyNumberFormat="1" applyFont="1"/>
    <xf numFmtId="0" fontId="1" fillId="4" borderId="0" xfId="0" applyFont="1" applyFill="1"/>
    <xf numFmtId="0" fontId="0" fillId="2" borderId="0" xfId="0" applyFill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Border="1"/>
    <xf numFmtId="0" fontId="0" fillId="5" borderId="0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H1975 - BIRC5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652705645836823"/>
          <c:y val="0.16484444444444443"/>
          <c:w val="0.81421762439269563"/>
          <c:h val="0.73260717410323706"/>
        </c:manualLayout>
      </c:layout>
      <c:barChart>
        <c:barDir val="col"/>
        <c:grouping val="clustered"/>
        <c:varyColors val="0"/>
        <c:ser>
          <c:idx val="0"/>
          <c:order val="0"/>
          <c:tx>
            <c:v>Negative Control</c:v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'BIRC5-H1975'!$F$24:$G$24</c:f>
                <c:numCache>
                  <c:formatCode>General</c:formatCode>
                  <c:ptCount val="2"/>
                  <c:pt idx="0">
                    <c:v>288.61566139071527</c:v>
                  </c:pt>
                  <c:pt idx="1">
                    <c:v>413.65323641910504</c:v>
                  </c:pt>
                </c:numCache>
              </c:numRef>
            </c:plus>
            <c:minus>
              <c:numRef>
                <c:f>'BIRC5-H1975'!$F$24:$G$24</c:f>
                <c:numCache>
                  <c:formatCode>General</c:formatCode>
                  <c:ptCount val="2"/>
                  <c:pt idx="0">
                    <c:v>288.61566139071527</c:v>
                  </c:pt>
                  <c:pt idx="1">
                    <c:v>413.65323641910504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'BIRC5-H1975'!$C$24:$D$24</c:f>
              <c:numCache>
                <c:formatCode>General</c:formatCode>
                <c:ptCount val="2"/>
                <c:pt idx="0">
                  <c:v>31976</c:v>
                </c:pt>
                <c:pt idx="1">
                  <c:v>19876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9A-4C07-B53B-B1BCF74A43BE}"/>
            </c:ext>
          </c:extLst>
        </c:ser>
        <c:ser>
          <c:idx val="1"/>
          <c:order val="1"/>
          <c:tx>
            <c:v>BIRC5 knockdown 1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'BIRC5-H1975'!$F$25:$G$25</c:f>
                <c:numCache>
                  <c:formatCode>General</c:formatCode>
                  <c:ptCount val="2"/>
                  <c:pt idx="0">
                    <c:v>392.33531576955954</c:v>
                  </c:pt>
                  <c:pt idx="1">
                    <c:v>658.35729914183628</c:v>
                  </c:pt>
                </c:numCache>
              </c:numRef>
            </c:plus>
            <c:minus>
              <c:numRef>
                <c:f>'BIRC5-H1975'!$F$25:$G$25</c:f>
                <c:numCache>
                  <c:formatCode>General</c:formatCode>
                  <c:ptCount val="2"/>
                  <c:pt idx="0">
                    <c:v>392.33531576955954</c:v>
                  </c:pt>
                  <c:pt idx="1">
                    <c:v>658.35729914183628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'BIRC5-H1975'!$C$25:$D$25</c:f>
              <c:numCache>
                <c:formatCode>General</c:formatCode>
                <c:ptCount val="2"/>
                <c:pt idx="0">
                  <c:v>31177</c:v>
                </c:pt>
                <c:pt idx="1">
                  <c:v>17493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9A-4C07-B53B-B1BCF74A4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8541792"/>
        <c:axId val="508542912"/>
      </c:barChart>
      <c:catAx>
        <c:axId val="50854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8542912"/>
        <c:crosses val="autoZero"/>
        <c:auto val="1"/>
        <c:lblAlgn val="ctr"/>
        <c:lblOffset val="100"/>
        <c:noMultiLvlLbl val="0"/>
      </c:catAx>
      <c:valAx>
        <c:axId val="5085429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(560/590nm)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854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456916069081699"/>
          <c:y val="0.13833280839895015"/>
          <c:w val="0.34707374841855859"/>
          <c:h val="0.1861116360454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H1975 - FOXM1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652705645836823"/>
          <c:y val="0.16484444444444443"/>
          <c:w val="0.81421762439269563"/>
          <c:h val="0.73260717410323706"/>
        </c:manualLayout>
      </c:layout>
      <c:barChart>
        <c:barDir val="col"/>
        <c:grouping val="clustered"/>
        <c:varyColors val="0"/>
        <c:ser>
          <c:idx val="0"/>
          <c:order val="0"/>
          <c:tx>
            <c:v>Negative Control</c:v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'FOXM1-H1975'!$F$24:$G$24</c:f>
                <c:numCache>
                  <c:formatCode>General</c:formatCode>
                  <c:ptCount val="2"/>
                  <c:pt idx="0">
                    <c:v>753.14960886488768</c:v>
                  </c:pt>
                  <c:pt idx="1">
                    <c:v>804.79148438172058</c:v>
                  </c:pt>
                </c:numCache>
              </c:numRef>
            </c:plus>
            <c:minus>
              <c:numRef>
                <c:f>'FOXM1-H1975'!$F$24:$G$24</c:f>
                <c:numCache>
                  <c:formatCode>General</c:formatCode>
                  <c:ptCount val="2"/>
                  <c:pt idx="0">
                    <c:v>753.14960886488768</c:v>
                  </c:pt>
                  <c:pt idx="1">
                    <c:v>804.79148438172058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'FOXM1-H1975'!$C$24:$D$24</c:f>
              <c:numCache>
                <c:formatCode>General</c:formatCode>
                <c:ptCount val="2"/>
                <c:pt idx="0">
                  <c:v>35175.333333333336</c:v>
                </c:pt>
                <c:pt idx="1">
                  <c:v>23791.666666666668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9A-4C07-B53B-B1BCF74A43BE}"/>
            </c:ext>
          </c:extLst>
        </c:ser>
        <c:ser>
          <c:idx val="1"/>
          <c:order val="1"/>
          <c:tx>
            <c:v>FOXM1 knockdown 1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'FOXM1-H1975'!$F$25:$G$25</c:f>
                <c:numCache>
                  <c:formatCode>General</c:formatCode>
                  <c:ptCount val="2"/>
                  <c:pt idx="0">
                    <c:v>557.72872736961767</c:v>
                  </c:pt>
                  <c:pt idx="1">
                    <c:v>399.73032576142293</c:v>
                  </c:pt>
                </c:numCache>
              </c:numRef>
            </c:plus>
            <c:minus>
              <c:numRef>
                <c:f>'FOXM1-H1975'!$F$25:$G$25</c:f>
                <c:numCache>
                  <c:formatCode>General</c:formatCode>
                  <c:ptCount val="2"/>
                  <c:pt idx="0">
                    <c:v>557.72872736961767</c:v>
                  </c:pt>
                  <c:pt idx="1">
                    <c:v>399.73032576142293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'FOXM1-H1975'!$C$25:$D$25</c:f>
              <c:numCache>
                <c:formatCode>General</c:formatCode>
                <c:ptCount val="2"/>
                <c:pt idx="0">
                  <c:v>35214</c:v>
                </c:pt>
                <c:pt idx="1">
                  <c:v>20793.333333333332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9A-4C07-B53B-B1BCF74A4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8091120"/>
        <c:axId val="658097280"/>
      </c:barChart>
      <c:catAx>
        <c:axId val="65809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8097280"/>
        <c:crosses val="autoZero"/>
        <c:auto val="1"/>
        <c:lblAlgn val="ctr"/>
        <c:lblOffset val="100"/>
        <c:noMultiLvlLbl val="0"/>
      </c:catAx>
      <c:valAx>
        <c:axId val="6580972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(560/590nm)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809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456916069081699"/>
          <c:y val="0.13833280839895015"/>
          <c:w val="0.34707374841855859"/>
          <c:h val="0.1861116360454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none" spc="0" normalizeH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j-ea"/>
                <a:cs typeface="+mj-cs"/>
              </a:defRPr>
            </a:pPr>
            <a:r>
              <a:rPr lang="en-US">
                <a:latin typeface="Calibri" panose="020F0502020204030204" pitchFamily="34" charset="0"/>
              </a:rPr>
              <a:t>H1975 - FOXM1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none" spc="0" normalizeH="0" baseline="0">
              <a:solidFill>
                <a:sysClr val="windowText" lastClr="000000"/>
              </a:solidFill>
              <a:latin typeface="Calibri" panose="020F0502020204030204" pitchFamily="34" charset="0"/>
              <a:ea typeface="+mj-ea"/>
              <a:cs typeface="+mj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095800524934384"/>
          <c:y val="0.16486194225721784"/>
          <c:w val="0.78306852268466443"/>
          <c:h val="0.7295079615048119"/>
        </c:manualLayout>
      </c:layout>
      <c:barChart>
        <c:barDir val="col"/>
        <c:grouping val="clustered"/>
        <c:varyColors val="0"/>
        <c:ser>
          <c:idx val="0"/>
          <c:order val="0"/>
          <c:tx>
            <c:v>Negative Control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'FOXM1-H1975'!$F$30:$G$30</c:f>
                <c:numCache>
                  <c:formatCode>General</c:formatCode>
                  <c:ptCount val="2"/>
                  <c:pt idx="0">
                    <c:v>753.14960886488768</c:v>
                  </c:pt>
                  <c:pt idx="1">
                    <c:v>804.79148438172058</c:v>
                  </c:pt>
                </c:numCache>
              </c:numRef>
            </c:plus>
            <c:minus>
              <c:numRef>
                <c:f>'FOXM1-H1975'!$F$30:$G$30</c:f>
                <c:numCache>
                  <c:formatCode>General</c:formatCode>
                  <c:ptCount val="2"/>
                  <c:pt idx="0">
                    <c:v>753.14960886488768</c:v>
                  </c:pt>
                  <c:pt idx="1">
                    <c:v>804.79148438172058</c:v>
                  </c:pt>
                </c:numCache>
              </c:numRef>
            </c:minus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'FOXM1-H1975'!$C$30:$D$30</c:f>
              <c:numCache>
                <c:formatCode>General</c:formatCode>
                <c:ptCount val="2"/>
                <c:pt idx="0">
                  <c:v>35175.333333333336</c:v>
                </c:pt>
                <c:pt idx="1">
                  <c:v>23791.666666666668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F5-4568-84EF-3076C91C914B}"/>
            </c:ext>
          </c:extLst>
        </c:ser>
        <c:ser>
          <c:idx val="1"/>
          <c:order val="1"/>
          <c:tx>
            <c:v>FOXM1 knockdown 2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'FOXM1-H1975'!$F$31:$G$31</c:f>
                <c:numCache>
                  <c:formatCode>General</c:formatCode>
                  <c:ptCount val="2"/>
                  <c:pt idx="0">
                    <c:v>381.57087589769395</c:v>
                  </c:pt>
                  <c:pt idx="1">
                    <c:v>614.63593560198979</c:v>
                  </c:pt>
                </c:numCache>
              </c:numRef>
            </c:plus>
            <c:minus>
              <c:numRef>
                <c:f>'FOXM1-H1975'!$F$31:$G$31</c:f>
                <c:numCache>
                  <c:formatCode>General</c:formatCode>
                  <c:ptCount val="2"/>
                  <c:pt idx="0">
                    <c:v>381.57087589769395</c:v>
                  </c:pt>
                  <c:pt idx="1">
                    <c:v>614.63593560198979</c:v>
                  </c:pt>
                </c:numCache>
              </c:numRef>
            </c:minus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'FOXM1-H1975'!$C$31:$D$31</c:f>
              <c:numCache>
                <c:formatCode>General</c:formatCode>
                <c:ptCount val="2"/>
                <c:pt idx="0">
                  <c:v>36947.333333333336</c:v>
                </c:pt>
                <c:pt idx="1">
                  <c:v>21943.666666666668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F5-4568-84EF-3076C91C9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607722240"/>
        <c:axId val="607727280"/>
      </c:barChart>
      <c:catAx>
        <c:axId val="60772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7727280"/>
        <c:crosses val="autoZero"/>
        <c:auto val="1"/>
        <c:lblAlgn val="ctr"/>
        <c:lblOffset val="100"/>
        <c:noMultiLvlLbl val="0"/>
      </c:catAx>
      <c:valAx>
        <c:axId val="6077272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(560/590nm)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772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9024325433358138"/>
          <c:y val="0.13784741907261591"/>
          <c:w val="0.37728513160942445"/>
          <c:h val="0.1847923009623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H1975 - FOXM1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516122984626922"/>
          <c:y val="0.16484444444444443"/>
          <c:w val="0.79210067491563552"/>
          <c:h val="0.7281627296587927"/>
        </c:manualLayout>
      </c:layout>
      <c:barChart>
        <c:barDir val="col"/>
        <c:grouping val="clustered"/>
        <c:varyColors val="0"/>
        <c:ser>
          <c:idx val="0"/>
          <c:order val="0"/>
          <c:tx>
            <c:v>Negative Control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'FOXM1-H1975'!$F$36:$G$36</c:f>
                <c:numCache>
                  <c:formatCode>General</c:formatCode>
                  <c:ptCount val="2"/>
                  <c:pt idx="0">
                    <c:v>753.14960886488768</c:v>
                  </c:pt>
                  <c:pt idx="1">
                    <c:v>804.79148438172058</c:v>
                  </c:pt>
                </c:numCache>
              </c:numRef>
            </c:plus>
            <c:minus>
              <c:numRef>
                <c:f>'FOXM1-H1975'!$F$36:$G$36</c:f>
                <c:numCache>
                  <c:formatCode>General</c:formatCode>
                  <c:ptCount val="2"/>
                  <c:pt idx="0">
                    <c:v>753.14960886488768</c:v>
                  </c:pt>
                  <c:pt idx="1">
                    <c:v>804.79148438172058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'FOXM1-H1975'!$C$36:$D$36</c:f>
              <c:numCache>
                <c:formatCode>General</c:formatCode>
                <c:ptCount val="2"/>
                <c:pt idx="0">
                  <c:v>35175.333333333336</c:v>
                </c:pt>
                <c:pt idx="1">
                  <c:v>23791.666666666668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C8-43F7-917C-44882DD5F961}"/>
            </c:ext>
          </c:extLst>
        </c:ser>
        <c:ser>
          <c:idx val="1"/>
          <c:order val="1"/>
          <c:tx>
            <c:v>FOXM1 knockdown 3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'FOXM1-H1975'!$F$37:$G$37</c:f>
                <c:numCache>
                  <c:formatCode>General</c:formatCode>
                  <c:ptCount val="2"/>
                  <c:pt idx="0">
                    <c:v>1418.5648851333285</c:v>
                  </c:pt>
                  <c:pt idx="1">
                    <c:v>681.29386708918298</c:v>
                  </c:pt>
                </c:numCache>
              </c:numRef>
            </c:plus>
            <c:minus>
              <c:numRef>
                <c:f>'FOXM1-H1975'!$F$37:$G$37</c:f>
                <c:numCache>
                  <c:formatCode>General</c:formatCode>
                  <c:ptCount val="2"/>
                  <c:pt idx="0">
                    <c:v>1418.5648851333285</c:v>
                  </c:pt>
                  <c:pt idx="1">
                    <c:v>681.29386708918298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'FOXM1-H1975'!$C$37:$D$37</c:f>
              <c:numCache>
                <c:formatCode>General</c:formatCode>
                <c:ptCount val="2"/>
                <c:pt idx="0">
                  <c:v>35666.333333333336</c:v>
                </c:pt>
                <c:pt idx="1">
                  <c:v>21551.333333333332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C8-43F7-917C-44882DD5F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6338112"/>
        <c:axId val="508545712"/>
      </c:barChart>
      <c:catAx>
        <c:axId val="64633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8545712"/>
        <c:crosses val="autoZero"/>
        <c:auto val="1"/>
        <c:lblAlgn val="ctr"/>
        <c:lblOffset val="100"/>
        <c:noMultiLvlLbl val="0"/>
      </c:catAx>
      <c:valAx>
        <c:axId val="5085457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(560/590nm)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633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208521516149381"/>
          <c:y val="0.12280034995625547"/>
          <c:w val="0.36598619384525316"/>
          <c:h val="0.153681189851268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A549 - FOXM1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652705645836823"/>
          <c:y val="0.16484444444444443"/>
          <c:w val="0.81421762439269563"/>
          <c:h val="0.73260717410323706"/>
        </c:manualLayout>
      </c:layout>
      <c:barChart>
        <c:barDir val="col"/>
        <c:grouping val="clustered"/>
        <c:varyColors val="0"/>
        <c:ser>
          <c:idx val="0"/>
          <c:order val="0"/>
          <c:tx>
            <c:v>Negative Control</c:v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'FOXM1-A549'!$F$24:$G$24</c:f>
                <c:numCache>
                  <c:formatCode>General</c:formatCode>
                  <c:ptCount val="2"/>
                  <c:pt idx="0">
                    <c:v>421.0134598006735</c:v>
                  </c:pt>
                  <c:pt idx="1">
                    <c:v>648.94247305391673</c:v>
                  </c:pt>
                </c:numCache>
              </c:numRef>
            </c:plus>
            <c:minus>
              <c:numRef>
                <c:f>'FOXM1-A549'!$F$24:$G$24</c:f>
                <c:numCache>
                  <c:formatCode>General</c:formatCode>
                  <c:ptCount val="2"/>
                  <c:pt idx="0">
                    <c:v>421.0134598006735</c:v>
                  </c:pt>
                  <c:pt idx="1">
                    <c:v>648.94247305391673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'FOXM1-A549'!$C$24:$D$24</c:f>
              <c:numCache>
                <c:formatCode>General</c:formatCode>
                <c:ptCount val="2"/>
                <c:pt idx="0">
                  <c:v>30606.666666666668</c:v>
                </c:pt>
                <c:pt idx="1">
                  <c:v>18656.333333333332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9A-4C07-B53B-B1BCF74A43BE}"/>
            </c:ext>
          </c:extLst>
        </c:ser>
        <c:ser>
          <c:idx val="1"/>
          <c:order val="1"/>
          <c:tx>
            <c:v>FOXM1 knockdown 1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'FOXM1-A549'!$F$25:$G$25</c:f>
                <c:numCache>
                  <c:formatCode>General</c:formatCode>
                  <c:ptCount val="2"/>
                  <c:pt idx="0">
                    <c:v>291.95376346264146</c:v>
                  </c:pt>
                  <c:pt idx="1">
                    <c:v>68.537094579018543</c:v>
                  </c:pt>
                </c:numCache>
              </c:numRef>
            </c:plus>
            <c:minus>
              <c:numRef>
                <c:f>'FOXM1-A549'!$F$25:$G$25</c:f>
                <c:numCache>
                  <c:formatCode>General</c:formatCode>
                  <c:ptCount val="2"/>
                  <c:pt idx="0">
                    <c:v>291.95376346264146</c:v>
                  </c:pt>
                  <c:pt idx="1">
                    <c:v>68.537094579018543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'FOXM1-A549'!$C$25:$D$25</c:f>
              <c:numCache>
                <c:formatCode>General</c:formatCode>
                <c:ptCount val="2"/>
                <c:pt idx="0">
                  <c:v>30317</c:v>
                </c:pt>
                <c:pt idx="1">
                  <c:v>16014.333333333334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9A-4C07-B53B-B1BCF74A4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9599296"/>
        <c:axId val="649601536"/>
      </c:barChart>
      <c:catAx>
        <c:axId val="64959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9601536"/>
        <c:crosses val="autoZero"/>
        <c:auto val="1"/>
        <c:lblAlgn val="ctr"/>
        <c:lblOffset val="100"/>
        <c:noMultiLvlLbl val="0"/>
      </c:catAx>
      <c:valAx>
        <c:axId val="6496015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(560/590nm)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959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456916069081699"/>
          <c:y val="0.13833280839895015"/>
          <c:w val="0.34707374841855859"/>
          <c:h val="0.1861116360454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none" spc="0" normalizeH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j-ea"/>
                <a:cs typeface="+mj-cs"/>
              </a:defRPr>
            </a:pPr>
            <a:r>
              <a:rPr lang="en-US" sz="1440" b="0" i="0" u="none" strike="noStrike" cap="none" normalizeH="0" baseline="0">
                <a:effectLst/>
              </a:rPr>
              <a:t>A549</a:t>
            </a:r>
            <a:r>
              <a:rPr lang="en-US">
                <a:latin typeface="Calibri" panose="020F0502020204030204" pitchFamily="34" charset="0"/>
              </a:rPr>
              <a:t> - FOXM1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none" spc="0" normalizeH="0" baseline="0">
              <a:solidFill>
                <a:sysClr val="windowText" lastClr="000000"/>
              </a:solidFill>
              <a:latin typeface="Calibri" panose="020F0502020204030204" pitchFamily="34" charset="0"/>
              <a:ea typeface="+mj-ea"/>
              <a:cs typeface="+mj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095800524934384"/>
          <c:y val="0.16486194225721784"/>
          <c:w val="0.78306852268466443"/>
          <c:h val="0.7295079615048119"/>
        </c:manualLayout>
      </c:layout>
      <c:barChart>
        <c:barDir val="col"/>
        <c:grouping val="clustered"/>
        <c:varyColors val="0"/>
        <c:ser>
          <c:idx val="0"/>
          <c:order val="0"/>
          <c:tx>
            <c:v>Negative Control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'FOXM1-A549'!$F$30:$G$30</c:f>
                <c:numCache>
                  <c:formatCode>General</c:formatCode>
                  <c:ptCount val="2"/>
                  <c:pt idx="0">
                    <c:v>421.0134598006735</c:v>
                  </c:pt>
                  <c:pt idx="1">
                    <c:v>648.94247305391673</c:v>
                  </c:pt>
                </c:numCache>
              </c:numRef>
            </c:plus>
            <c:minus>
              <c:numRef>
                <c:f>'FOXM1-A549'!$F$30:$G$30</c:f>
                <c:numCache>
                  <c:formatCode>General</c:formatCode>
                  <c:ptCount val="2"/>
                  <c:pt idx="0">
                    <c:v>421.0134598006735</c:v>
                  </c:pt>
                  <c:pt idx="1">
                    <c:v>648.94247305391673</c:v>
                  </c:pt>
                </c:numCache>
              </c:numRef>
            </c:minus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'FOXM1-A549'!$C$30:$D$30</c:f>
              <c:numCache>
                <c:formatCode>General</c:formatCode>
                <c:ptCount val="2"/>
                <c:pt idx="0">
                  <c:v>30606.666666666668</c:v>
                </c:pt>
                <c:pt idx="1">
                  <c:v>18656.333333333332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F5-4568-84EF-3076C91C914B}"/>
            </c:ext>
          </c:extLst>
        </c:ser>
        <c:ser>
          <c:idx val="1"/>
          <c:order val="1"/>
          <c:tx>
            <c:v>FOXM1 knockdown 2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'FOXM1-A549'!$F$31:$G$31</c:f>
                <c:numCache>
                  <c:formatCode>General</c:formatCode>
                  <c:ptCount val="2"/>
                  <c:pt idx="0">
                    <c:v>1178.6161376801185</c:v>
                  </c:pt>
                  <c:pt idx="1">
                    <c:v>342.40765178365979</c:v>
                  </c:pt>
                </c:numCache>
              </c:numRef>
            </c:plus>
            <c:minus>
              <c:numRef>
                <c:f>'FOXM1-A549'!$F$31:$G$31</c:f>
                <c:numCache>
                  <c:formatCode>General</c:formatCode>
                  <c:ptCount val="2"/>
                  <c:pt idx="0">
                    <c:v>1178.6161376801185</c:v>
                  </c:pt>
                  <c:pt idx="1">
                    <c:v>342.40765178365979</c:v>
                  </c:pt>
                </c:numCache>
              </c:numRef>
            </c:minus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'FOXM1-A549'!$C$31:$D$31</c:f>
              <c:numCache>
                <c:formatCode>General</c:formatCode>
                <c:ptCount val="2"/>
                <c:pt idx="0">
                  <c:v>30685</c:v>
                </c:pt>
                <c:pt idx="1">
                  <c:v>15327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F5-4568-84EF-3076C91C9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649604336"/>
        <c:axId val="649604896"/>
      </c:barChart>
      <c:catAx>
        <c:axId val="64960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9604896"/>
        <c:crosses val="autoZero"/>
        <c:auto val="1"/>
        <c:lblAlgn val="ctr"/>
        <c:lblOffset val="100"/>
        <c:noMultiLvlLbl val="0"/>
      </c:catAx>
      <c:valAx>
        <c:axId val="6496048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(560/590nm)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960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9024325433358138"/>
          <c:y val="0.13784741907261591"/>
          <c:w val="0.37728513160942445"/>
          <c:h val="0.1847923009623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A549</a:t>
            </a:r>
            <a:r>
              <a:rPr lang="en-US"/>
              <a:t> - FOXM1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516122984626922"/>
          <c:y val="0.16484444444444443"/>
          <c:w val="0.79210067491563552"/>
          <c:h val="0.7281627296587927"/>
        </c:manualLayout>
      </c:layout>
      <c:barChart>
        <c:barDir val="col"/>
        <c:grouping val="clustered"/>
        <c:varyColors val="0"/>
        <c:ser>
          <c:idx val="0"/>
          <c:order val="0"/>
          <c:tx>
            <c:v>Negative Control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'FOXM1-A549'!$F$36:$G$36</c:f>
                <c:numCache>
                  <c:formatCode>General</c:formatCode>
                  <c:ptCount val="2"/>
                  <c:pt idx="0">
                    <c:v>421.0134598006735</c:v>
                  </c:pt>
                  <c:pt idx="1">
                    <c:v>648.94247305391673</c:v>
                  </c:pt>
                </c:numCache>
              </c:numRef>
            </c:plus>
            <c:minus>
              <c:numRef>
                <c:f>'FOXM1-A549'!$F$36:$G$36</c:f>
                <c:numCache>
                  <c:formatCode>General</c:formatCode>
                  <c:ptCount val="2"/>
                  <c:pt idx="0">
                    <c:v>421.0134598006735</c:v>
                  </c:pt>
                  <c:pt idx="1">
                    <c:v>648.94247305391673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'FOXM1-A549'!$C$36:$D$36</c:f>
              <c:numCache>
                <c:formatCode>General</c:formatCode>
                <c:ptCount val="2"/>
                <c:pt idx="0">
                  <c:v>30606.666666666668</c:v>
                </c:pt>
                <c:pt idx="1">
                  <c:v>18656.333333333332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C8-43F7-917C-44882DD5F961}"/>
            </c:ext>
          </c:extLst>
        </c:ser>
        <c:ser>
          <c:idx val="1"/>
          <c:order val="1"/>
          <c:tx>
            <c:v>FOXM1 knockdown 3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'FOXM1-A549'!$F$37:$G$37</c:f>
                <c:numCache>
                  <c:formatCode>General</c:formatCode>
                  <c:ptCount val="2"/>
                  <c:pt idx="0">
                    <c:v>697.22975648872978</c:v>
                  </c:pt>
                  <c:pt idx="1">
                    <c:v>466.20596306782693</c:v>
                  </c:pt>
                </c:numCache>
              </c:numRef>
            </c:plus>
            <c:minus>
              <c:numRef>
                <c:f>'FOXM1-A549'!$F$37:$G$37</c:f>
                <c:numCache>
                  <c:formatCode>General</c:formatCode>
                  <c:ptCount val="2"/>
                  <c:pt idx="0">
                    <c:v>697.22975648872978</c:v>
                  </c:pt>
                  <c:pt idx="1">
                    <c:v>466.20596306782693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'FOXM1-A549'!$C$37:$D$37</c:f>
              <c:numCache>
                <c:formatCode>General</c:formatCode>
                <c:ptCount val="2"/>
                <c:pt idx="0">
                  <c:v>30598.333333333332</c:v>
                </c:pt>
                <c:pt idx="1">
                  <c:v>15331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C8-43F7-917C-44882DD5F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2924688"/>
        <c:axId val="652930848"/>
      </c:barChart>
      <c:catAx>
        <c:axId val="6529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2930848"/>
        <c:crosses val="autoZero"/>
        <c:auto val="1"/>
        <c:lblAlgn val="ctr"/>
        <c:lblOffset val="100"/>
        <c:noMultiLvlLbl val="0"/>
      </c:catAx>
      <c:valAx>
        <c:axId val="6529308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(560/590nm)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29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208521516149381"/>
          <c:y val="0.12280034995625547"/>
          <c:w val="0.36598619384525316"/>
          <c:h val="0.153681189851268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	H838 - FOXM1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652705645836823"/>
          <c:y val="0.16484444444444443"/>
          <c:w val="0.81421762439269563"/>
          <c:h val="0.73260717410323706"/>
        </c:manualLayout>
      </c:layout>
      <c:barChart>
        <c:barDir val="col"/>
        <c:grouping val="clustered"/>
        <c:varyColors val="0"/>
        <c:ser>
          <c:idx val="0"/>
          <c:order val="0"/>
          <c:tx>
            <c:v>Negative Control</c:v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'FOXM1-H838'!$F$24:$G$24</c:f>
                <c:numCache>
                  <c:formatCode>General</c:formatCode>
                  <c:ptCount val="2"/>
                  <c:pt idx="0">
                    <c:v>755.94907235871381</c:v>
                  </c:pt>
                  <c:pt idx="1">
                    <c:v>801.38775466894504</c:v>
                  </c:pt>
                </c:numCache>
              </c:numRef>
            </c:plus>
            <c:minus>
              <c:numRef>
                <c:f>'FOXM1-H838'!$F$24:$G$24</c:f>
                <c:numCache>
                  <c:formatCode>General</c:formatCode>
                  <c:ptCount val="2"/>
                  <c:pt idx="0">
                    <c:v>755.94907235871381</c:v>
                  </c:pt>
                  <c:pt idx="1">
                    <c:v>801.38775466894504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'FOXM1-H838'!$C$24:$D$24</c:f>
              <c:numCache>
                <c:formatCode>General</c:formatCode>
                <c:ptCount val="2"/>
                <c:pt idx="0">
                  <c:v>36778.666666666664</c:v>
                </c:pt>
                <c:pt idx="1">
                  <c:v>20946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9A-4C07-B53B-B1BCF74A43BE}"/>
            </c:ext>
          </c:extLst>
        </c:ser>
        <c:ser>
          <c:idx val="1"/>
          <c:order val="1"/>
          <c:tx>
            <c:v>FOXM1 knockdown 1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'FOXM1-H838'!$F$25:$G$25</c:f>
                <c:numCache>
                  <c:formatCode>General</c:formatCode>
                  <c:ptCount val="2"/>
                  <c:pt idx="0">
                    <c:v>552.36431214673291</c:v>
                  </c:pt>
                  <c:pt idx="1">
                    <c:v>568.43850444294617</c:v>
                  </c:pt>
                </c:numCache>
              </c:numRef>
            </c:plus>
            <c:minus>
              <c:numRef>
                <c:f>'FOXM1-H838'!$F$25:$G$25</c:f>
                <c:numCache>
                  <c:formatCode>General</c:formatCode>
                  <c:ptCount val="2"/>
                  <c:pt idx="0">
                    <c:v>552.36431214673291</c:v>
                  </c:pt>
                  <c:pt idx="1">
                    <c:v>568.43850444294617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'FOXM1-H838'!$C$25:$D$25</c:f>
              <c:numCache>
                <c:formatCode>General</c:formatCode>
                <c:ptCount val="2"/>
                <c:pt idx="0">
                  <c:v>37492.666666666664</c:v>
                </c:pt>
                <c:pt idx="1">
                  <c:v>19786.666666666668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9A-4C07-B53B-B1BCF74A4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6343712"/>
        <c:axId val="646343152"/>
      </c:barChart>
      <c:catAx>
        <c:axId val="64634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6343152"/>
        <c:crosses val="autoZero"/>
        <c:auto val="1"/>
        <c:lblAlgn val="ctr"/>
        <c:lblOffset val="100"/>
        <c:noMultiLvlLbl val="0"/>
      </c:catAx>
      <c:valAx>
        <c:axId val="6463431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(560/590nm)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634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456916069081699"/>
          <c:y val="0.13833280839895015"/>
          <c:w val="0.34707374841855859"/>
          <c:h val="0.1861116360454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none" spc="0" normalizeH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j-ea"/>
                <a:cs typeface="+mj-cs"/>
              </a:defRPr>
            </a:pPr>
            <a:r>
              <a:rPr lang="en-US" sz="1440" b="0" i="0" u="none" strike="noStrike" cap="none" normalizeH="0" baseline="0">
                <a:effectLst/>
              </a:rPr>
              <a:t>H838</a:t>
            </a:r>
            <a:r>
              <a:rPr lang="en-US">
                <a:latin typeface="Calibri" panose="020F0502020204030204" pitchFamily="34" charset="0"/>
              </a:rPr>
              <a:t> - FOXM1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none" spc="0" normalizeH="0" baseline="0">
              <a:solidFill>
                <a:sysClr val="windowText" lastClr="000000"/>
              </a:solidFill>
              <a:latin typeface="Calibri" panose="020F0502020204030204" pitchFamily="34" charset="0"/>
              <a:ea typeface="+mj-ea"/>
              <a:cs typeface="+mj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095800524934384"/>
          <c:y val="0.16486194225721784"/>
          <c:w val="0.78306852268466443"/>
          <c:h val="0.7295079615048119"/>
        </c:manualLayout>
      </c:layout>
      <c:barChart>
        <c:barDir val="col"/>
        <c:grouping val="clustered"/>
        <c:varyColors val="0"/>
        <c:ser>
          <c:idx val="0"/>
          <c:order val="0"/>
          <c:tx>
            <c:v>Negative Control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'FOXM1-H838'!$F$30:$G$30</c:f>
                <c:numCache>
                  <c:formatCode>General</c:formatCode>
                  <c:ptCount val="2"/>
                  <c:pt idx="0">
                    <c:v>755.94907235871381</c:v>
                  </c:pt>
                  <c:pt idx="1">
                    <c:v>801.38775466894504</c:v>
                  </c:pt>
                </c:numCache>
              </c:numRef>
            </c:plus>
            <c:minus>
              <c:numRef>
                <c:f>'FOXM1-H838'!$F$30:$G$30</c:f>
                <c:numCache>
                  <c:formatCode>General</c:formatCode>
                  <c:ptCount val="2"/>
                  <c:pt idx="0">
                    <c:v>755.94907235871381</c:v>
                  </c:pt>
                  <c:pt idx="1">
                    <c:v>801.38775466894504</c:v>
                  </c:pt>
                </c:numCache>
              </c:numRef>
            </c:minus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'FOXM1-H838'!$C$30:$D$30</c:f>
              <c:numCache>
                <c:formatCode>General</c:formatCode>
                <c:ptCount val="2"/>
                <c:pt idx="0">
                  <c:v>36778.666666666664</c:v>
                </c:pt>
                <c:pt idx="1">
                  <c:v>20946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F5-4568-84EF-3076C91C914B}"/>
            </c:ext>
          </c:extLst>
        </c:ser>
        <c:ser>
          <c:idx val="1"/>
          <c:order val="1"/>
          <c:tx>
            <c:v>FOXM1 knockdown 2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'FOXM1-H838'!$F$31:$G$31</c:f>
                <c:numCache>
                  <c:formatCode>General</c:formatCode>
                  <c:ptCount val="2"/>
                  <c:pt idx="0">
                    <c:v>293.53932161353328</c:v>
                  </c:pt>
                  <c:pt idx="1">
                    <c:v>1892.9559776532926</c:v>
                  </c:pt>
                </c:numCache>
              </c:numRef>
            </c:plus>
            <c:minus>
              <c:numRef>
                <c:f>'FOXM1-H838'!$F$31:$G$31</c:f>
                <c:numCache>
                  <c:formatCode>General</c:formatCode>
                  <c:ptCount val="2"/>
                  <c:pt idx="0">
                    <c:v>293.53932161353328</c:v>
                  </c:pt>
                  <c:pt idx="1">
                    <c:v>1892.9559776532926</c:v>
                  </c:pt>
                </c:numCache>
              </c:numRef>
            </c:minus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'FOXM1-H838'!$C$31:$D$31</c:f>
              <c:numCache>
                <c:formatCode>General</c:formatCode>
                <c:ptCount val="2"/>
                <c:pt idx="0">
                  <c:v>38062.333333333336</c:v>
                </c:pt>
                <c:pt idx="1">
                  <c:v>19328.666666666668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F5-4568-84EF-3076C91C9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652940368"/>
        <c:axId val="652940928"/>
      </c:barChart>
      <c:catAx>
        <c:axId val="65294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2940928"/>
        <c:crosses val="autoZero"/>
        <c:auto val="1"/>
        <c:lblAlgn val="ctr"/>
        <c:lblOffset val="100"/>
        <c:noMultiLvlLbl val="0"/>
      </c:catAx>
      <c:valAx>
        <c:axId val="6529409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(560/590nm)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294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9024325433358138"/>
          <c:y val="0.13784741907261591"/>
          <c:w val="0.37728513160942445"/>
          <c:h val="0.1847923009623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H838</a:t>
            </a:r>
            <a:r>
              <a:rPr lang="en-US"/>
              <a:t> - FOXM1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516122984626922"/>
          <c:y val="0.16484444444444443"/>
          <c:w val="0.79210067491563552"/>
          <c:h val="0.7281627296587927"/>
        </c:manualLayout>
      </c:layout>
      <c:barChart>
        <c:barDir val="col"/>
        <c:grouping val="clustered"/>
        <c:varyColors val="0"/>
        <c:ser>
          <c:idx val="0"/>
          <c:order val="0"/>
          <c:tx>
            <c:v>Negative Control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'FOXM1-H838'!$F$36:$G$36</c:f>
                <c:numCache>
                  <c:formatCode>General</c:formatCode>
                  <c:ptCount val="2"/>
                  <c:pt idx="0">
                    <c:v>755.94907235871381</c:v>
                  </c:pt>
                  <c:pt idx="1">
                    <c:v>801.38775466894504</c:v>
                  </c:pt>
                </c:numCache>
              </c:numRef>
            </c:plus>
            <c:minus>
              <c:numRef>
                <c:f>'FOXM1-H838'!$F$36:$G$36</c:f>
                <c:numCache>
                  <c:formatCode>General</c:formatCode>
                  <c:ptCount val="2"/>
                  <c:pt idx="0">
                    <c:v>755.94907235871381</c:v>
                  </c:pt>
                  <c:pt idx="1">
                    <c:v>801.38775466894504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'FOXM1-H838'!$C$36:$D$36</c:f>
              <c:numCache>
                <c:formatCode>General</c:formatCode>
                <c:ptCount val="2"/>
                <c:pt idx="0">
                  <c:v>36778.666666666664</c:v>
                </c:pt>
                <c:pt idx="1">
                  <c:v>20946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C8-43F7-917C-44882DD5F961}"/>
            </c:ext>
          </c:extLst>
        </c:ser>
        <c:ser>
          <c:idx val="1"/>
          <c:order val="1"/>
          <c:tx>
            <c:v>FOXM1 knockdown 3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'FOXM1-H838'!$F$37:$G$37</c:f>
                <c:numCache>
                  <c:formatCode>General</c:formatCode>
                  <c:ptCount val="2"/>
                  <c:pt idx="0">
                    <c:v>1307.6792420161757</c:v>
                  </c:pt>
                  <c:pt idx="1">
                    <c:v>560</c:v>
                  </c:pt>
                </c:numCache>
              </c:numRef>
            </c:plus>
            <c:minus>
              <c:numRef>
                <c:f>'FOXM1-H838'!$F$37:$G$37</c:f>
                <c:numCache>
                  <c:formatCode>General</c:formatCode>
                  <c:ptCount val="2"/>
                  <c:pt idx="0">
                    <c:v>1307.6792420161757</c:v>
                  </c:pt>
                  <c:pt idx="1">
                    <c:v>560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'FOXM1-H838'!$C$37:$D$37</c:f>
              <c:numCache>
                <c:formatCode>General</c:formatCode>
                <c:ptCount val="2"/>
                <c:pt idx="0">
                  <c:v>36731.333333333336</c:v>
                </c:pt>
                <c:pt idx="1">
                  <c:v>18773.666666666668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C8-43F7-917C-44882DD5F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2926368"/>
        <c:axId val="652935328"/>
      </c:barChart>
      <c:catAx>
        <c:axId val="65292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2935328"/>
        <c:crosses val="autoZero"/>
        <c:auto val="1"/>
        <c:lblAlgn val="ctr"/>
        <c:lblOffset val="100"/>
        <c:noMultiLvlLbl val="0"/>
      </c:catAx>
      <c:valAx>
        <c:axId val="6529353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(560/590nm)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292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208521516149381"/>
          <c:y val="0.12280034995625547"/>
          <c:w val="0.36598619384525316"/>
          <c:h val="0.153681189851268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H1975 - BRCA1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652705645836823"/>
          <c:y val="0.16484444444444443"/>
          <c:w val="0.81421762439269563"/>
          <c:h val="0.73260717410323706"/>
        </c:manualLayout>
      </c:layout>
      <c:barChart>
        <c:barDir val="col"/>
        <c:grouping val="clustered"/>
        <c:varyColors val="0"/>
        <c:ser>
          <c:idx val="0"/>
          <c:order val="0"/>
          <c:tx>
            <c:v>Negative Control</c:v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'BRCA1-H1975'!$F$24:$G$24</c:f>
                <c:numCache>
                  <c:formatCode>General</c:formatCode>
                  <c:ptCount val="2"/>
                  <c:pt idx="0">
                    <c:v>367.19250173898342</c:v>
                  </c:pt>
                  <c:pt idx="1">
                    <c:v>1329.6639926437556</c:v>
                  </c:pt>
                </c:numCache>
              </c:numRef>
            </c:plus>
            <c:minus>
              <c:numRef>
                <c:f>'BRCA1-H1975'!$F$24:$G$24</c:f>
                <c:numCache>
                  <c:formatCode>General</c:formatCode>
                  <c:ptCount val="2"/>
                  <c:pt idx="0">
                    <c:v>367.19250173898342</c:v>
                  </c:pt>
                  <c:pt idx="1">
                    <c:v>1329.6639926437556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'BRCA1-H1975'!$C$24:$D$24</c:f>
              <c:numCache>
                <c:formatCode>General</c:formatCode>
                <c:ptCount val="2"/>
                <c:pt idx="0">
                  <c:v>37568.666666666664</c:v>
                </c:pt>
                <c:pt idx="1">
                  <c:v>21477.333333333332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9A-4C07-B53B-B1BCF74A43BE}"/>
            </c:ext>
          </c:extLst>
        </c:ser>
        <c:ser>
          <c:idx val="1"/>
          <c:order val="1"/>
          <c:tx>
            <c:v>BRCA1 knockdown 1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'BRCA1-H1975'!$F$25:$G$25</c:f>
                <c:numCache>
                  <c:formatCode>General</c:formatCode>
                  <c:ptCount val="2"/>
                  <c:pt idx="0">
                    <c:v>532.89023259954763</c:v>
                  </c:pt>
                  <c:pt idx="1">
                    <c:v>627.57655575501963</c:v>
                  </c:pt>
                </c:numCache>
              </c:numRef>
            </c:plus>
            <c:minus>
              <c:numRef>
                <c:f>'BRCA1-H1975'!$F$25:$G$25</c:f>
                <c:numCache>
                  <c:formatCode>General</c:formatCode>
                  <c:ptCount val="2"/>
                  <c:pt idx="0">
                    <c:v>532.89023259954763</c:v>
                  </c:pt>
                  <c:pt idx="1">
                    <c:v>627.57655575501963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'BRCA1-H1975'!$C$25:$D$25</c:f>
              <c:numCache>
                <c:formatCode>General</c:formatCode>
                <c:ptCount val="2"/>
                <c:pt idx="0">
                  <c:v>36495</c:v>
                </c:pt>
                <c:pt idx="1">
                  <c:v>21359.333333333332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9A-4C07-B53B-B1BCF74A4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6328032"/>
        <c:axId val="646334192"/>
      </c:barChart>
      <c:catAx>
        <c:axId val="64632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6334192"/>
        <c:crosses val="autoZero"/>
        <c:auto val="1"/>
        <c:lblAlgn val="ctr"/>
        <c:lblOffset val="100"/>
        <c:noMultiLvlLbl val="0"/>
      </c:catAx>
      <c:valAx>
        <c:axId val="6463341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(560/590nm)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632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456916069081699"/>
          <c:y val="0.13833280839895015"/>
          <c:w val="0.34707374841855859"/>
          <c:h val="0.1861116360454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none" spc="0" normalizeH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j-ea"/>
                <a:cs typeface="+mj-cs"/>
              </a:defRPr>
            </a:pPr>
            <a:r>
              <a:rPr lang="en-US">
                <a:latin typeface="Calibri" panose="020F0502020204030204" pitchFamily="34" charset="0"/>
              </a:rPr>
              <a:t>H1975 - BIRC5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none" spc="0" normalizeH="0" baseline="0">
              <a:solidFill>
                <a:sysClr val="windowText" lastClr="000000"/>
              </a:solidFill>
              <a:latin typeface="Calibri" panose="020F0502020204030204" pitchFamily="34" charset="0"/>
              <a:ea typeface="+mj-ea"/>
              <a:cs typeface="+mj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095800524934384"/>
          <c:y val="0.16486194225721784"/>
          <c:w val="0.78306852268466443"/>
          <c:h val="0.7295079615048119"/>
        </c:manualLayout>
      </c:layout>
      <c:barChart>
        <c:barDir val="col"/>
        <c:grouping val="clustered"/>
        <c:varyColors val="0"/>
        <c:ser>
          <c:idx val="0"/>
          <c:order val="0"/>
          <c:tx>
            <c:v>Negative Control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'BIRC5-H1975'!$F$30:$G$30</c:f>
                <c:numCache>
                  <c:formatCode>General</c:formatCode>
                  <c:ptCount val="2"/>
                  <c:pt idx="0">
                    <c:v>288.61566139071527</c:v>
                  </c:pt>
                  <c:pt idx="1">
                    <c:v>413.65323641910504</c:v>
                  </c:pt>
                </c:numCache>
              </c:numRef>
            </c:plus>
            <c:minus>
              <c:numRef>
                <c:f>'BIRC5-H1975'!$F$30:$G$30</c:f>
                <c:numCache>
                  <c:formatCode>General</c:formatCode>
                  <c:ptCount val="2"/>
                  <c:pt idx="0">
                    <c:v>288.61566139071527</c:v>
                  </c:pt>
                  <c:pt idx="1">
                    <c:v>413.65323641910504</c:v>
                  </c:pt>
                </c:numCache>
              </c:numRef>
            </c:minus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'BIRC5-H1975'!$C$30:$D$30</c:f>
              <c:numCache>
                <c:formatCode>General</c:formatCode>
                <c:ptCount val="2"/>
                <c:pt idx="0">
                  <c:v>31976</c:v>
                </c:pt>
                <c:pt idx="1">
                  <c:v>19876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F5-4568-84EF-3076C91C914B}"/>
            </c:ext>
          </c:extLst>
        </c:ser>
        <c:ser>
          <c:idx val="1"/>
          <c:order val="1"/>
          <c:tx>
            <c:v>BIRC5 knockdown 2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'BIRC5-H1975'!$F$31:$G$31</c:f>
                <c:numCache>
                  <c:formatCode>General</c:formatCode>
                  <c:ptCount val="2"/>
                  <c:pt idx="0">
                    <c:v>456.19842174211868</c:v>
                  </c:pt>
                  <c:pt idx="1">
                    <c:v>303.5067269984857</c:v>
                  </c:pt>
                </c:numCache>
              </c:numRef>
            </c:plus>
            <c:minus>
              <c:numRef>
                <c:f>'BIRC5-H1975'!$F$31:$G$31</c:f>
                <c:numCache>
                  <c:formatCode>General</c:formatCode>
                  <c:ptCount val="2"/>
                  <c:pt idx="0">
                    <c:v>456.19842174211868</c:v>
                  </c:pt>
                  <c:pt idx="1">
                    <c:v>303.5067269984857</c:v>
                  </c:pt>
                </c:numCache>
              </c:numRef>
            </c:minus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'BIRC5-H1975'!$C$31:$D$31</c:f>
              <c:numCache>
                <c:formatCode>General</c:formatCode>
                <c:ptCount val="2"/>
                <c:pt idx="0">
                  <c:v>31399</c:v>
                </c:pt>
                <c:pt idx="1">
                  <c:v>17379.666666666668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F5-4568-84EF-3076C91C9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508547392"/>
        <c:axId val="494570640"/>
      </c:barChart>
      <c:catAx>
        <c:axId val="50854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4570640"/>
        <c:crosses val="autoZero"/>
        <c:auto val="1"/>
        <c:lblAlgn val="ctr"/>
        <c:lblOffset val="100"/>
        <c:noMultiLvlLbl val="0"/>
      </c:catAx>
      <c:valAx>
        <c:axId val="4945706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(560/590nm)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854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3205357142857144"/>
          <c:y val="0.13784741907261591"/>
          <c:w val="0.33547478440194978"/>
          <c:h val="0.149236745406824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none" spc="0" normalizeH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j-ea"/>
                <a:cs typeface="+mj-cs"/>
              </a:defRPr>
            </a:pPr>
            <a:r>
              <a:rPr lang="en-US">
                <a:latin typeface="Calibri" panose="020F0502020204030204" pitchFamily="34" charset="0"/>
              </a:rPr>
              <a:t>H1975 - </a:t>
            </a:r>
            <a:r>
              <a:rPr lang="en-US" sz="1440" b="0" i="0" u="none" strike="noStrike" cap="none" normalizeH="0" baseline="0">
                <a:effectLst/>
              </a:rPr>
              <a:t>BRCA1</a:t>
            </a:r>
            <a:endParaRPr lang="en-US">
              <a:latin typeface="Calibri" panose="020F0502020204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none" spc="0" normalizeH="0" baseline="0">
              <a:solidFill>
                <a:sysClr val="windowText" lastClr="000000"/>
              </a:solidFill>
              <a:latin typeface="Calibri" panose="020F0502020204030204" pitchFamily="34" charset="0"/>
              <a:ea typeface="+mj-ea"/>
              <a:cs typeface="+mj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095800524934384"/>
          <c:y val="0.16486194225721784"/>
          <c:w val="0.78306852268466443"/>
          <c:h val="0.7295079615048119"/>
        </c:manualLayout>
      </c:layout>
      <c:barChart>
        <c:barDir val="col"/>
        <c:grouping val="clustered"/>
        <c:varyColors val="0"/>
        <c:ser>
          <c:idx val="0"/>
          <c:order val="0"/>
          <c:tx>
            <c:v>Negative Control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'BRCA1-H1975'!$F$30:$G$30</c:f>
                <c:numCache>
                  <c:formatCode>General</c:formatCode>
                  <c:ptCount val="2"/>
                  <c:pt idx="0">
                    <c:v>367.19250173898342</c:v>
                  </c:pt>
                  <c:pt idx="1">
                    <c:v>1329.6639926437556</c:v>
                  </c:pt>
                </c:numCache>
              </c:numRef>
            </c:plus>
            <c:minus>
              <c:numRef>
                <c:f>'BRCA1-H1975'!$F$30:$G$30</c:f>
                <c:numCache>
                  <c:formatCode>General</c:formatCode>
                  <c:ptCount val="2"/>
                  <c:pt idx="0">
                    <c:v>367.19250173898342</c:v>
                  </c:pt>
                  <c:pt idx="1">
                    <c:v>1329.6639926437556</c:v>
                  </c:pt>
                </c:numCache>
              </c:numRef>
            </c:minus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'BRCA1-H1975'!$C$30:$D$30</c:f>
              <c:numCache>
                <c:formatCode>General</c:formatCode>
                <c:ptCount val="2"/>
                <c:pt idx="0">
                  <c:v>37568.666666666664</c:v>
                </c:pt>
                <c:pt idx="1">
                  <c:v>21477.333333333332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F5-4568-84EF-3076C91C914B}"/>
            </c:ext>
          </c:extLst>
        </c:ser>
        <c:ser>
          <c:idx val="1"/>
          <c:order val="1"/>
          <c:tx>
            <c:v>BRCA1 knockdown 2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'BRCA1-H1975'!$F$31:$G$31</c:f>
                <c:numCache>
                  <c:formatCode>General</c:formatCode>
                  <c:ptCount val="2"/>
                  <c:pt idx="0">
                    <c:v>871.5210840823072</c:v>
                  </c:pt>
                  <c:pt idx="1">
                    <c:v>1002.1811213548178</c:v>
                  </c:pt>
                </c:numCache>
              </c:numRef>
            </c:plus>
            <c:minus>
              <c:numRef>
                <c:f>'BRCA1-H1975'!$F$31:$G$31</c:f>
                <c:numCache>
                  <c:formatCode>General</c:formatCode>
                  <c:ptCount val="2"/>
                  <c:pt idx="0">
                    <c:v>871.5210840823072</c:v>
                  </c:pt>
                  <c:pt idx="1">
                    <c:v>1002.1811213548178</c:v>
                  </c:pt>
                </c:numCache>
              </c:numRef>
            </c:minus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'BRCA1-H1975'!$C$31:$D$31</c:f>
              <c:numCache>
                <c:formatCode>General</c:formatCode>
                <c:ptCount val="2"/>
                <c:pt idx="0">
                  <c:v>36638</c:v>
                </c:pt>
                <c:pt idx="1">
                  <c:v>21085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F5-4568-84EF-3076C91C9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935832352"/>
        <c:axId val="935853632"/>
      </c:barChart>
      <c:catAx>
        <c:axId val="93583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35853632"/>
        <c:crosses val="autoZero"/>
        <c:auto val="1"/>
        <c:lblAlgn val="ctr"/>
        <c:lblOffset val="100"/>
        <c:noMultiLvlLbl val="0"/>
      </c:catAx>
      <c:valAx>
        <c:axId val="935853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(560/590nm)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3583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9024325433358138"/>
          <c:y val="0.13784741907261591"/>
          <c:w val="0.37728513160942445"/>
          <c:h val="0.1847923009623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H1975 - </a:t>
            </a:r>
            <a:r>
              <a:rPr lang="en-US" sz="1440" b="0" i="0" u="none" strike="noStrike" baseline="0">
                <a:effectLst/>
              </a:rPr>
              <a:t>BRCA1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516122984626922"/>
          <c:y val="0.16484444444444443"/>
          <c:w val="0.79210067491563552"/>
          <c:h val="0.7281627296587927"/>
        </c:manualLayout>
      </c:layout>
      <c:barChart>
        <c:barDir val="col"/>
        <c:grouping val="clustered"/>
        <c:varyColors val="0"/>
        <c:ser>
          <c:idx val="0"/>
          <c:order val="0"/>
          <c:tx>
            <c:v>Negative Control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'BRCA1-H1975'!$F$36:$G$36</c:f>
                <c:numCache>
                  <c:formatCode>General</c:formatCode>
                  <c:ptCount val="2"/>
                  <c:pt idx="0">
                    <c:v>367.19250173898342</c:v>
                  </c:pt>
                  <c:pt idx="1">
                    <c:v>1329.6639926437556</c:v>
                  </c:pt>
                </c:numCache>
              </c:numRef>
            </c:plus>
            <c:minus>
              <c:numRef>
                <c:f>'BRCA1-H1975'!$F$36:$G$36</c:f>
                <c:numCache>
                  <c:formatCode>General</c:formatCode>
                  <c:ptCount val="2"/>
                  <c:pt idx="0">
                    <c:v>367.19250173898342</c:v>
                  </c:pt>
                  <c:pt idx="1">
                    <c:v>1329.6639926437556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'BRCA1-H1975'!$C$36:$D$36</c:f>
              <c:numCache>
                <c:formatCode>General</c:formatCode>
                <c:ptCount val="2"/>
                <c:pt idx="0">
                  <c:v>37568.666666666664</c:v>
                </c:pt>
                <c:pt idx="1">
                  <c:v>21477.333333333332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C8-43F7-917C-44882DD5F961}"/>
            </c:ext>
          </c:extLst>
        </c:ser>
        <c:ser>
          <c:idx val="1"/>
          <c:order val="1"/>
          <c:tx>
            <c:v>BRCA1 knockdown 3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'BRCA1-H1975'!$F$37:$G$37</c:f>
                <c:numCache>
                  <c:formatCode>General</c:formatCode>
                  <c:ptCount val="2"/>
                  <c:pt idx="0">
                    <c:v>1232.0840068761545</c:v>
                  </c:pt>
                  <c:pt idx="1">
                    <c:v>555.81141885835109</c:v>
                  </c:pt>
                </c:numCache>
              </c:numRef>
            </c:plus>
            <c:minus>
              <c:numRef>
                <c:f>'BRCA1-H1975'!$F$37:$G$37</c:f>
                <c:numCache>
                  <c:formatCode>General</c:formatCode>
                  <c:ptCount val="2"/>
                  <c:pt idx="0">
                    <c:v>1232.0840068761545</c:v>
                  </c:pt>
                  <c:pt idx="1">
                    <c:v>555.81141885835109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'BRCA1-H1975'!$C$37:$D$37</c:f>
              <c:numCache>
                <c:formatCode>General</c:formatCode>
                <c:ptCount val="2"/>
                <c:pt idx="0">
                  <c:v>36248</c:v>
                </c:pt>
                <c:pt idx="1">
                  <c:v>19819.333333333332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C8-43F7-917C-44882DD5F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0940944"/>
        <c:axId val="630942064"/>
      </c:barChart>
      <c:catAx>
        <c:axId val="63094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0942064"/>
        <c:crosses val="autoZero"/>
        <c:auto val="1"/>
        <c:lblAlgn val="ctr"/>
        <c:lblOffset val="100"/>
        <c:noMultiLvlLbl val="0"/>
      </c:catAx>
      <c:valAx>
        <c:axId val="6309420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(560/590nm)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094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208521516149381"/>
          <c:y val="0.12280034995625547"/>
          <c:w val="0.36598619384525316"/>
          <c:h val="0.153681189851268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A549 - BRCA1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652705645836823"/>
          <c:y val="0.16484444444444443"/>
          <c:w val="0.81421762439269563"/>
          <c:h val="0.73260717410323706"/>
        </c:manualLayout>
      </c:layout>
      <c:barChart>
        <c:barDir val="col"/>
        <c:grouping val="clustered"/>
        <c:varyColors val="0"/>
        <c:ser>
          <c:idx val="0"/>
          <c:order val="0"/>
          <c:tx>
            <c:v>Negative Control</c:v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'BRCA1-A549'!$F$24:$G$24</c:f>
                <c:numCache>
                  <c:formatCode>General</c:formatCode>
                  <c:ptCount val="2"/>
                  <c:pt idx="0">
                    <c:v>520.71233261113889</c:v>
                  </c:pt>
                  <c:pt idx="1">
                    <c:v>452.09438542558047</c:v>
                  </c:pt>
                </c:numCache>
              </c:numRef>
            </c:plus>
            <c:minus>
              <c:numRef>
                <c:f>'BRCA1-A549'!$F$24:$G$24</c:f>
                <c:numCache>
                  <c:formatCode>General</c:formatCode>
                  <c:ptCount val="2"/>
                  <c:pt idx="0">
                    <c:v>520.71233261113889</c:v>
                  </c:pt>
                  <c:pt idx="1">
                    <c:v>452.09438542558047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'BRCA1-A549'!$C$24:$D$24</c:f>
              <c:numCache>
                <c:formatCode>General</c:formatCode>
                <c:ptCount val="2"/>
                <c:pt idx="0">
                  <c:v>30038.666666666668</c:v>
                </c:pt>
                <c:pt idx="1">
                  <c:v>21245.666666666668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9A-4C07-B53B-B1BCF74A43BE}"/>
            </c:ext>
          </c:extLst>
        </c:ser>
        <c:ser>
          <c:idx val="1"/>
          <c:order val="1"/>
          <c:tx>
            <c:v>BRCA1 knockdown 1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'BRCA1-A549'!$F$25:$G$25</c:f>
                <c:numCache>
                  <c:formatCode>General</c:formatCode>
                  <c:ptCount val="2"/>
                  <c:pt idx="0">
                    <c:v>663.29254480960356</c:v>
                  </c:pt>
                  <c:pt idx="1">
                    <c:v>374.25436982530124</c:v>
                  </c:pt>
                </c:numCache>
              </c:numRef>
            </c:plus>
            <c:minus>
              <c:numRef>
                <c:f>'BRCA1-A549'!$F$25:$G$25</c:f>
                <c:numCache>
                  <c:formatCode>General</c:formatCode>
                  <c:ptCount val="2"/>
                  <c:pt idx="0">
                    <c:v>663.29254480960356</c:v>
                  </c:pt>
                  <c:pt idx="1">
                    <c:v>374.25436982530124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'BRCA1-A549'!$C$25:$D$25</c:f>
              <c:numCache>
                <c:formatCode>General</c:formatCode>
                <c:ptCount val="2"/>
                <c:pt idx="0">
                  <c:v>32682</c:v>
                </c:pt>
                <c:pt idx="1">
                  <c:v>19649.666666666668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9A-4C07-B53B-B1BCF74A4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9624480"/>
        <c:axId val="609626720"/>
      </c:barChart>
      <c:catAx>
        <c:axId val="6096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626720"/>
        <c:crosses val="autoZero"/>
        <c:auto val="1"/>
        <c:lblAlgn val="ctr"/>
        <c:lblOffset val="100"/>
        <c:noMultiLvlLbl val="0"/>
      </c:catAx>
      <c:valAx>
        <c:axId val="6096267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(560/590nm)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62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456916069081699"/>
          <c:y val="0.13833280839895015"/>
          <c:w val="0.34707374841855859"/>
          <c:h val="0.1861116360454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none" spc="0" normalizeH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j-ea"/>
                <a:cs typeface="+mj-cs"/>
              </a:defRPr>
            </a:pPr>
            <a:r>
              <a:rPr lang="en-US" sz="1440" b="0" i="0" u="none" strike="noStrike" cap="none" normalizeH="0" baseline="0">
                <a:effectLst/>
              </a:rPr>
              <a:t>A549</a:t>
            </a:r>
            <a:r>
              <a:rPr lang="en-US">
                <a:latin typeface="Calibri" panose="020F0502020204030204" pitchFamily="34" charset="0"/>
              </a:rPr>
              <a:t> - </a:t>
            </a:r>
            <a:r>
              <a:rPr lang="en-US" sz="1440" b="0" i="0" u="none" strike="noStrike" cap="none" normalizeH="0" baseline="0">
                <a:effectLst/>
              </a:rPr>
              <a:t>BRCA1</a:t>
            </a:r>
            <a:endParaRPr lang="en-US">
              <a:latin typeface="Calibri" panose="020F0502020204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none" spc="0" normalizeH="0" baseline="0">
              <a:solidFill>
                <a:sysClr val="windowText" lastClr="000000"/>
              </a:solidFill>
              <a:latin typeface="Calibri" panose="020F0502020204030204" pitchFamily="34" charset="0"/>
              <a:ea typeface="+mj-ea"/>
              <a:cs typeface="+mj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095800524934384"/>
          <c:y val="0.16486194225721784"/>
          <c:w val="0.78306852268466443"/>
          <c:h val="0.7295079615048119"/>
        </c:manualLayout>
      </c:layout>
      <c:barChart>
        <c:barDir val="col"/>
        <c:grouping val="clustered"/>
        <c:varyColors val="0"/>
        <c:ser>
          <c:idx val="0"/>
          <c:order val="0"/>
          <c:tx>
            <c:v>Negative Control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'BRCA1-A549'!$F$30:$G$30</c:f>
                <c:numCache>
                  <c:formatCode>General</c:formatCode>
                  <c:ptCount val="2"/>
                  <c:pt idx="0">
                    <c:v>520.71233261113889</c:v>
                  </c:pt>
                  <c:pt idx="1">
                    <c:v>452.09438542558047</c:v>
                  </c:pt>
                </c:numCache>
              </c:numRef>
            </c:plus>
            <c:minus>
              <c:numRef>
                <c:f>'BRCA1-A549'!$F$30:$G$30</c:f>
                <c:numCache>
                  <c:formatCode>General</c:formatCode>
                  <c:ptCount val="2"/>
                  <c:pt idx="0">
                    <c:v>520.71233261113889</c:v>
                  </c:pt>
                  <c:pt idx="1">
                    <c:v>452.09438542558047</c:v>
                  </c:pt>
                </c:numCache>
              </c:numRef>
            </c:minus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'BRCA1-A549'!$C$30:$D$30</c:f>
              <c:numCache>
                <c:formatCode>General</c:formatCode>
                <c:ptCount val="2"/>
                <c:pt idx="0">
                  <c:v>30038.666666666668</c:v>
                </c:pt>
                <c:pt idx="1">
                  <c:v>21245.666666666668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F5-4568-84EF-3076C91C914B}"/>
            </c:ext>
          </c:extLst>
        </c:ser>
        <c:ser>
          <c:idx val="1"/>
          <c:order val="1"/>
          <c:tx>
            <c:v>BRCA1 knockdown 2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'BRCA1-A549'!$F$31:$G$31</c:f>
                <c:numCache>
                  <c:formatCode>General</c:formatCode>
                  <c:ptCount val="2"/>
                  <c:pt idx="0">
                    <c:v>585.44199826569786</c:v>
                  </c:pt>
                  <c:pt idx="1">
                    <c:v>614.24425109234846</c:v>
                  </c:pt>
                </c:numCache>
              </c:numRef>
            </c:plus>
            <c:minus>
              <c:numRef>
                <c:f>'BRCA1-A549'!$F$31:$G$31</c:f>
                <c:numCache>
                  <c:formatCode>General</c:formatCode>
                  <c:ptCount val="2"/>
                  <c:pt idx="0">
                    <c:v>585.44199826569786</c:v>
                  </c:pt>
                  <c:pt idx="1">
                    <c:v>614.24425109234846</c:v>
                  </c:pt>
                </c:numCache>
              </c:numRef>
            </c:minus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'BRCA1-A549'!$C$31:$D$31</c:f>
              <c:numCache>
                <c:formatCode>General</c:formatCode>
                <c:ptCount val="2"/>
                <c:pt idx="0">
                  <c:v>30701.333333333332</c:v>
                </c:pt>
                <c:pt idx="1">
                  <c:v>16103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F5-4568-84EF-3076C91C9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675551008"/>
        <c:axId val="675556048"/>
      </c:barChart>
      <c:catAx>
        <c:axId val="67555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556048"/>
        <c:crosses val="autoZero"/>
        <c:auto val="1"/>
        <c:lblAlgn val="ctr"/>
        <c:lblOffset val="100"/>
        <c:noMultiLvlLbl val="0"/>
      </c:catAx>
      <c:valAx>
        <c:axId val="6755560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(560/590nm)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55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9024325433358138"/>
          <c:y val="0.13784741907261591"/>
          <c:w val="0.37728513160942445"/>
          <c:h val="0.1847923009623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A549</a:t>
            </a:r>
            <a:r>
              <a:rPr lang="en-US"/>
              <a:t> - </a:t>
            </a:r>
            <a:r>
              <a:rPr lang="en-US" sz="1440" b="0" i="0" u="none" strike="noStrike" baseline="0">
                <a:effectLst/>
              </a:rPr>
              <a:t>BRCA1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516122984626922"/>
          <c:y val="0.16484444444444443"/>
          <c:w val="0.79210067491563552"/>
          <c:h val="0.7281627296587927"/>
        </c:manualLayout>
      </c:layout>
      <c:barChart>
        <c:barDir val="col"/>
        <c:grouping val="clustered"/>
        <c:varyColors val="0"/>
        <c:ser>
          <c:idx val="0"/>
          <c:order val="0"/>
          <c:tx>
            <c:v>Negative Control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'BRCA1-A549'!$F$36:$G$36</c:f>
                <c:numCache>
                  <c:formatCode>General</c:formatCode>
                  <c:ptCount val="2"/>
                  <c:pt idx="0">
                    <c:v>520.71233261113889</c:v>
                  </c:pt>
                  <c:pt idx="1">
                    <c:v>452.09438542558047</c:v>
                  </c:pt>
                </c:numCache>
              </c:numRef>
            </c:plus>
            <c:minus>
              <c:numRef>
                <c:f>'BRCA1-A549'!$F$36:$G$36</c:f>
                <c:numCache>
                  <c:formatCode>General</c:formatCode>
                  <c:ptCount val="2"/>
                  <c:pt idx="0">
                    <c:v>520.71233261113889</c:v>
                  </c:pt>
                  <c:pt idx="1">
                    <c:v>452.09438542558047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'BRCA1-A549'!$C$36:$D$36</c:f>
              <c:numCache>
                <c:formatCode>General</c:formatCode>
                <c:ptCount val="2"/>
                <c:pt idx="0">
                  <c:v>30038.666666666668</c:v>
                </c:pt>
                <c:pt idx="1">
                  <c:v>21245.666666666668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C8-43F7-917C-44882DD5F961}"/>
            </c:ext>
          </c:extLst>
        </c:ser>
        <c:ser>
          <c:idx val="1"/>
          <c:order val="1"/>
          <c:tx>
            <c:v>BRCA1 knockdown 3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'BRCA1-A549'!$F$37:$G$37</c:f>
                <c:numCache>
                  <c:formatCode>General</c:formatCode>
                  <c:ptCount val="2"/>
                  <c:pt idx="0">
                    <c:v>534.6185556076407</c:v>
                  </c:pt>
                  <c:pt idx="1">
                    <c:v>417.00039968006428</c:v>
                  </c:pt>
                </c:numCache>
              </c:numRef>
            </c:plus>
            <c:minus>
              <c:numRef>
                <c:f>'BRCA1-A549'!$F$37:$G$37</c:f>
                <c:numCache>
                  <c:formatCode>General</c:formatCode>
                  <c:ptCount val="2"/>
                  <c:pt idx="0">
                    <c:v>534.6185556076407</c:v>
                  </c:pt>
                  <c:pt idx="1">
                    <c:v>417.00039968006428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'BRCA1-A549'!$C$37:$D$37</c:f>
              <c:numCache>
                <c:formatCode>General</c:formatCode>
                <c:ptCount val="2"/>
                <c:pt idx="0">
                  <c:v>30043</c:v>
                </c:pt>
                <c:pt idx="1">
                  <c:v>16446.333333333332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C8-43F7-917C-44882DD5F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8118000"/>
        <c:axId val="658103440"/>
      </c:barChart>
      <c:catAx>
        <c:axId val="65811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8103440"/>
        <c:crosses val="autoZero"/>
        <c:auto val="1"/>
        <c:lblAlgn val="ctr"/>
        <c:lblOffset val="100"/>
        <c:noMultiLvlLbl val="0"/>
      </c:catAx>
      <c:valAx>
        <c:axId val="6581034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(560/590nm)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811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208521516149381"/>
          <c:y val="0.12280034995625547"/>
          <c:w val="0.36598619384525316"/>
          <c:h val="0.153681189851268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H838 - BRCA1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652705645836823"/>
          <c:y val="0.16484444444444443"/>
          <c:w val="0.81421762439269563"/>
          <c:h val="0.73260717410323706"/>
        </c:manualLayout>
      </c:layout>
      <c:barChart>
        <c:barDir val="col"/>
        <c:grouping val="clustered"/>
        <c:varyColors val="0"/>
        <c:ser>
          <c:idx val="0"/>
          <c:order val="0"/>
          <c:tx>
            <c:v>Negative Control</c:v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'BRCA1-H838'!$F$24:$G$24</c:f>
                <c:numCache>
                  <c:formatCode>General</c:formatCode>
                  <c:ptCount val="2"/>
                  <c:pt idx="0">
                    <c:v>1410.2667596356846</c:v>
                  </c:pt>
                  <c:pt idx="1">
                    <c:v>861.79889378748533</c:v>
                  </c:pt>
                </c:numCache>
              </c:numRef>
            </c:plus>
            <c:minus>
              <c:numRef>
                <c:f>'BRCA1-H838'!$F$24:$G$24</c:f>
                <c:numCache>
                  <c:formatCode>General</c:formatCode>
                  <c:ptCount val="2"/>
                  <c:pt idx="0">
                    <c:v>1410.2667596356846</c:v>
                  </c:pt>
                  <c:pt idx="1">
                    <c:v>861.79889378748533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'BRCA1-H838'!$C$24:$D$24</c:f>
              <c:numCache>
                <c:formatCode>General</c:formatCode>
                <c:ptCount val="2"/>
                <c:pt idx="0">
                  <c:v>45049.333333333336</c:v>
                </c:pt>
                <c:pt idx="1">
                  <c:v>25367.333333333332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9A-4C07-B53B-B1BCF74A43BE}"/>
            </c:ext>
          </c:extLst>
        </c:ser>
        <c:ser>
          <c:idx val="1"/>
          <c:order val="1"/>
          <c:tx>
            <c:v>BRCA1 knockdown 1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'BRCA1-H838'!$F$25:$G$25</c:f>
                <c:numCache>
                  <c:formatCode>General</c:formatCode>
                  <c:ptCount val="2"/>
                  <c:pt idx="0">
                    <c:v>478.50322186306477</c:v>
                  </c:pt>
                  <c:pt idx="1">
                    <c:v>428.9642564752142</c:v>
                  </c:pt>
                </c:numCache>
              </c:numRef>
            </c:plus>
            <c:minus>
              <c:numRef>
                <c:f>'BRCA1-H838'!$F$25:$G$25</c:f>
                <c:numCache>
                  <c:formatCode>General</c:formatCode>
                  <c:ptCount val="2"/>
                  <c:pt idx="0">
                    <c:v>478.50322186306477</c:v>
                  </c:pt>
                  <c:pt idx="1">
                    <c:v>428.9642564752142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'BRCA1-H838'!$C$25:$D$25</c:f>
              <c:numCache>
                <c:formatCode>General</c:formatCode>
                <c:ptCount val="2"/>
                <c:pt idx="0">
                  <c:v>44577.333333333336</c:v>
                </c:pt>
                <c:pt idx="1">
                  <c:v>24592.333333333332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9A-4C07-B53B-B1BCF74A4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8532272"/>
        <c:axId val="508533952"/>
      </c:barChart>
      <c:catAx>
        <c:axId val="50853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8533952"/>
        <c:crosses val="autoZero"/>
        <c:auto val="1"/>
        <c:lblAlgn val="ctr"/>
        <c:lblOffset val="100"/>
        <c:noMultiLvlLbl val="0"/>
      </c:catAx>
      <c:valAx>
        <c:axId val="5085339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(560/590nm)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853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456916069081699"/>
          <c:y val="0.13833280839895015"/>
          <c:w val="0.34707374841855859"/>
          <c:h val="0.1861116360454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none" spc="0" normalizeH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j-ea"/>
                <a:cs typeface="+mj-cs"/>
              </a:defRPr>
            </a:pPr>
            <a:r>
              <a:rPr lang="en-US" sz="1440" b="0" i="0" u="none" strike="noStrike" cap="none" normalizeH="0" baseline="0">
                <a:effectLst/>
              </a:rPr>
              <a:t>H838</a:t>
            </a:r>
            <a:r>
              <a:rPr lang="en-US">
                <a:latin typeface="Calibri" panose="020F0502020204030204" pitchFamily="34" charset="0"/>
              </a:rPr>
              <a:t> - </a:t>
            </a:r>
            <a:r>
              <a:rPr lang="en-US" sz="1440" b="0" i="0" u="none" strike="noStrike" cap="none" normalizeH="0" baseline="0">
                <a:effectLst/>
              </a:rPr>
              <a:t>BRCA1</a:t>
            </a:r>
            <a:endParaRPr lang="en-US">
              <a:latin typeface="Calibri" panose="020F0502020204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none" spc="0" normalizeH="0" baseline="0">
              <a:solidFill>
                <a:sysClr val="windowText" lastClr="000000"/>
              </a:solidFill>
              <a:latin typeface="Calibri" panose="020F0502020204030204" pitchFamily="34" charset="0"/>
              <a:ea typeface="+mj-ea"/>
              <a:cs typeface="+mj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095800524934384"/>
          <c:y val="0.16486194225721784"/>
          <c:w val="0.78306852268466443"/>
          <c:h val="0.7295079615048119"/>
        </c:manualLayout>
      </c:layout>
      <c:barChart>
        <c:barDir val="col"/>
        <c:grouping val="clustered"/>
        <c:varyColors val="0"/>
        <c:ser>
          <c:idx val="0"/>
          <c:order val="0"/>
          <c:tx>
            <c:v>Negative Control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'BRCA1-H838'!$F$30:$G$30</c:f>
                <c:numCache>
                  <c:formatCode>General</c:formatCode>
                  <c:ptCount val="2"/>
                  <c:pt idx="0">
                    <c:v>1410.2667596356846</c:v>
                  </c:pt>
                  <c:pt idx="1">
                    <c:v>861.79889378748533</c:v>
                  </c:pt>
                </c:numCache>
              </c:numRef>
            </c:plus>
            <c:minus>
              <c:numRef>
                <c:f>'BRCA1-H838'!$F$30:$G$30</c:f>
                <c:numCache>
                  <c:formatCode>General</c:formatCode>
                  <c:ptCount val="2"/>
                  <c:pt idx="0">
                    <c:v>1410.2667596356846</c:v>
                  </c:pt>
                  <c:pt idx="1">
                    <c:v>861.79889378748533</c:v>
                  </c:pt>
                </c:numCache>
              </c:numRef>
            </c:minus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'BRCA1-H838'!$C$30:$D$30</c:f>
              <c:numCache>
                <c:formatCode>General</c:formatCode>
                <c:ptCount val="2"/>
                <c:pt idx="0">
                  <c:v>45049.333333333336</c:v>
                </c:pt>
                <c:pt idx="1">
                  <c:v>25367.333333333332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F5-4568-84EF-3076C91C914B}"/>
            </c:ext>
          </c:extLst>
        </c:ser>
        <c:ser>
          <c:idx val="1"/>
          <c:order val="1"/>
          <c:tx>
            <c:v>BRCA1 knockdown 2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'BRCA1-H838'!$F$31:$G$31</c:f>
                <c:numCache>
                  <c:formatCode>General</c:formatCode>
                  <c:ptCount val="2"/>
                  <c:pt idx="0">
                    <c:v>764.76750279632915</c:v>
                  </c:pt>
                  <c:pt idx="1">
                    <c:v>372.01120054822724</c:v>
                  </c:pt>
                </c:numCache>
              </c:numRef>
            </c:plus>
            <c:minus>
              <c:numRef>
                <c:f>'BRCA1-H838'!$F$31:$G$31</c:f>
                <c:numCache>
                  <c:formatCode>General</c:formatCode>
                  <c:ptCount val="2"/>
                  <c:pt idx="0">
                    <c:v>764.76750279632915</c:v>
                  </c:pt>
                  <c:pt idx="1">
                    <c:v>372.01120054822724</c:v>
                  </c:pt>
                </c:numCache>
              </c:numRef>
            </c:minus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'BRCA1-H838'!$C$31:$D$31</c:f>
              <c:numCache>
                <c:formatCode>General</c:formatCode>
                <c:ptCount val="2"/>
                <c:pt idx="0">
                  <c:v>44800.333333333336</c:v>
                </c:pt>
                <c:pt idx="1">
                  <c:v>24514.666666666668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F5-4568-84EF-3076C91C9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675565008"/>
        <c:axId val="675561648"/>
      </c:barChart>
      <c:catAx>
        <c:axId val="67556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561648"/>
        <c:crosses val="autoZero"/>
        <c:auto val="1"/>
        <c:lblAlgn val="ctr"/>
        <c:lblOffset val="100"/>
        <c:noMultiLvlLbl val="0"/>
      </c:catAx>
      <c:valAx>
        <c:axId val="6755616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(560/590nm)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5565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9024325433358138"/>
          <c:y val="0.13784741907261591"/>
          <c:w val="0.37728513160942445"/>
          <c:h val="0.1847923009623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H838 </a:t>
            </a:r>
            <a:r>
              <a:rPr lang="en-US"/>
              <a:t>- </a:t>
            </a:r>
            <a:r>
              <a:rPr lang="en-US" sz="1440" b="0" i="0" u="none" strike="noStrike" baseline="0">
                <a:effectLst/>
              </a:rPr>
              <a:t>BRCA1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516122984626922"/>
          <c:y val="0.16484444444444443"/>
          <c:w val="0.79210067491563552"/>
          <c:h val="0.7281627296587927"/>
        </c:manualLayout>
      </c:layout>
      <c:barChart>
        <c:barDir val="col"/>
        <c:grouping val="clustered"/>
        <c:varyColors val="0"/>
        <c:ser>
          <c:idx val="0"/>
          <c:order val="0"/>
          <c:tx>
            <c:v>Negative Control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'BRCA1-H838'!$F$36:$G$36</c:f>
                <c:numCache>
                  <c:formatCode>General</c:formatCode>
                  <c:ptCount val="2"/>
                  <c:pt idx="0">
                    <c:v>1410.2667596356846</c:v>
                  </c:pt>
                  <c:pt idx="1">
                    <c:v>861.79889378748533</c:v>
                  </c:pt>
                </c:numCache>
              </c:numRef>
            </c:plus>
            <c:minus>
              <c:numRef>
                <c:f>'BRCA1-H838'!$F$36:$G$36</c:f>
                <c:numCache>
                  <c:formatCode>General</c:formatCode>
                  <c:ptCount val="2"/>
                  <c:pt idx="0">
                    <c:v>1410.2667596356846</c:v>
                  </c:pt>
                  <c:pt idx="1">
                    <c:v>861.79889378748533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'BRCA1-H838'!$C$36:$D$36</c:f>
              <c:numCache>
                <c:formatCode>General</c:formatCode>
                <c:ptCount val="2"/>
                <c:pt idx="0">
                  <c:v>45049.333333333336</c:v>
                </c:pt>
                <c:pt idx="1">
                  <c:v>25367.333333333332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C8-43F7-917C-44882DD5F961}"/>
            </c:ext>
          </c:extLst>
        </c:ser>
        <c:ser>
          <c:idx val="1"/>
          <c:order val="1"/>
          <c:tx>
            <c:v>BRCA1 knockdown 3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'BRCA1-H838'!$F$37:$G$37</c:f>
                <c:numCache>
                  <c:formatCode>General</c:formatCode>
                  <c:ptCount val="2"/>
                  <c:pt idx="0">
                    <c:v>752.77508814607654</c:v>
                  </c:pt>
                  <c:pt idx="1">
                    <c:v>626.11740113176859</c:v>
                  </c:pt>
                </c:numCache>
              </c:numRef>
            </c:plus>
            <c:minus>
              <c:numRef>
                <c:f>'BRCA1-H838'!$F$37:$G$37</c:f>
                <c:numCache>
                  <c:formatCode>General</c:formatCode>
                  <c:ptCount val="2"/>
                  <c:pt idx="0">
                    <c:v>752.77508814607654</c:v>
                  </c:pt>
                  <c:pt idx="1">
                    <c:v>626.11740113176859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'BRCA1-H838'!$C$37:$D$37</c:f>
              <c:numCache>
                <c:formatCode>General</c:formatCode>
                <c:ptCount val="2"/>
                <c:pt idx="0">
                  <c:v>45606.333333333336</c:v>
                </c:pt>
                <c:pt idx="1">
                  <c:v>22212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C8-43F7-917C-44882DD5F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9528208"/>
        <c:axId val="609527648"/>
      </c:barChart>
      <c:catAx>
        <c:axId val="60952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527648"/>
        <c:crosses val="autoZero"/>
        <c:auto val="1"/>
        <c:lblAlgn val="ctr"/>
        <c:lblOffset val="100"/>
        <c:noMultiLvlLbl val="0"/>
      </c:catAx>
      <c:valAx>
        <c:axId val="6095276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(560/590nm)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952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208521516149381"/>
          <c:y val="0.12280034995625547"/>
          <c:w val="0.36598619384525316"/>
          <c:h val="0.153681189851268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H1975 - BIRC5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516122984626922"/>
          <c:y val="0.16484444444444443"/>
          <c:w val="0.79210067491563552"/>
          <c:h val="0.7281627296587927"/>
        </c:manualLayout>
      </c:layout>
      <c:barChart>
        <c:barDir val="col"/>
        <c:grouping val="clustered"/>
        <c:varyColors val="0"/>
        <c:ser>
          <c:idx val="0"/>
          <c:order val="0"/>
          <c:tx>
            <c:v>Negative Control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'BIRC5-H1975'!$F$36:$G$36</c:f>
                <c:numCache>
                  <c:formatCode>General</c:formatCode>
                  <c:ptCount val="2"/>
                  <c:pt idx="0">
                    <c:v>288.61566139071527</c:v>
                  </c:pt>
                  <c:pt idx="1">
                    <c:v>413.65323641910504</c:v>
                  </c:pt>
                </c:numCache>
              </c:numRef>
            </c:plus>
            <c:minus>
              <c:numRef>
                <c:f>'BIRC5-H1975'!$F$36:$G$36</c:f>
                <c:numCache>
                  <c:formatCode>General</c:formatCode>
                  <c:ptCount val="2"/>
                  <c:pt idx="0">
                    <c:v>288.61566139071527</c:v>
                  </c:pt>
                  <c:pt idx="1">
                    <c:v>413.65323641910504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'BIRC5-H1975'!$C$36:$D$36</c:f>
              <c:numCache>
                <c:formatCode>General</c:formatCode>
                <c:ptCount val="2"/>
                <c:pt idx="0">
                  <c:v>31976</c:v>
                </c:pt>
                <c:pt idx="1">
                  <c:v>19876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C8-43F7-917C-44882DD5F961}"/>
            </c:ext>
          </c:extLst>
        </c:ser>
        <c:ser>
          <c:idx val="1"/>
          <c:order val="1"/>
          <c:tx>
            <c:v>BIRC5 knockdown 3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'BIRC5-H1975'!$F$37:$G$37</c:f>
                <c:numCache>
                  <c:formatCode>General</c:formatCode>
                  <c:ptCount val="2"/>
                  <c:pt idx="0">
                    <c:v>451.95279989544628</c:v>
                  </c:pt>
                  <c:pt idx="1">
                    <c:v>865.37872248705844</c:v>
                  </c:pt>
                </c:numCache>
              </c:numRef>
            </c:plus>
            <c:minus>
              <c:numRef>
                <c:f>'BIRC5-H1975'!$F$37:$G$37</c:f>
                <c:numCache>
                  <c:formatCode>General</c:formatCode>
                  <c:ptCount val="2"/>
                  <c:pt idx="0">
                    <c:v>451.95279989544628</c:v>
                  </c:pt>
                  <c:pt idx="1">
                    <c:v>865.37872248705844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'BIRC5-H1975'!$C$37:$D$37</c:f>
              <c:numCache>
                <c:formatCode>General</c:formatCode>
                <c:ptCount val="2"/>
                <c:pt idx="0">
                  <c:v>31595.666666666668</c:v>
                </c:pt>
                <c:pt idx="1">
                  <c:v>18431.666666666668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C8-43F7-917C-44882DD5F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4574000"/>
        <c:axId val="494574560"/>
      </c:barChart>
      <c:catAx>
        <c:axId val="49457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4574560"/>
        <c:crosses val="autoZero"/>
        <c:auto val="1"/>
        <c:lblAlgn val="ctr"/>
        <c:lblOffset val="100"/>
        <c:noMultiLvlLbl val="0"/>
      </c:catAx>
      <c:valAx>
        <c:axId val="4945745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(560/590nm)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457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208521516149381"/>
          <c:y val="0.12280034995625547"/>
          <c:w val="0.36598619384525316"/>
          <c:h val="0.153681189851268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A549 - BIRC5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652705645836823"/>
          <c:y val="0.16484444444444443"/>
          <c:w val="0.81421762439269563"/>
          <c:h val="0.73260717410323706"/>
        </c:manualLayout>
      </c:layout>
      <c:barChart>
        <c:barDir val="col"/>
        <c:grouping val="clustered"/>
        <c:varyColors val="0"/>
        <c:ser>
          <c:idx val="0"/>
          <c:order val="0"/>
          <c:tx>
            <c:v>Negative Control</c:v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'BIRC5-A549'!$F$24:$G$24</c:f>
                <c:numCache>
                  <c:formatCode>General</c:formatCode>
                  <c:ptCount val="2"/>
                  <c:pt idx="0">
                    <c:v>168.96449331146471</c:v>
                  </c:pt>
                  <c:pt idx="1">
                    <c:v>292.13923620995064</c:v>
                  </c:pt>
                </c:numCache>
              </c:numRef>
            </c:plus>
            <c:minus>
              <c:numRef>
                <c:f>'BIRC5-A549'!$F$24:$G$24</c:f>
                <c:numCache>
                  <c:formatCode>General</c:formatCode>
                  <c:ptCount val="2"/>
                  <c:pt idx="0">
                    <c:v>168.96449331146471</c:v>
                  </c:pt>
                  <c:pt idx="1">
                    <c:v>292.13923620995064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'BIRC5-A549'!$C$24:$D$24</c:f>
              <c:numCache>
                <c:formatCode>General</c:formatCode>
                <c:ptCount val="2"/>
                <c:pt idx="0">
                  <c:v>29011</c:v>
                </c:pt>
                <c:pt idx="1">
                  <c:v>21432.666666666668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9A-4C07-B53B-B1BCF74A43BE}"/>
            </c:ext>
          </c:extLst>
        </c:ser>
        <c:ser>
          <c:idx val="1"/>
          <c:order val="1"/>
          <c:tx>
            <c:v>BIRC5 knockdown 1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'BIRC5-A549'!$F$25:$G$25</c:f>
                <c:numCache>
                  <c:formatCode>General</c:formatCode>
                  <c:ptCount val="2"/>
                  <c:pt idx="0">
                    <c:v>260.18711215841057</c:v>
                  </c:pt>
                  <c:pt idx="1">
                    <c:v>89.011235245894667</c:v>
                  </c:pt>
                </c:numCache>
              </c:numRef>
            </c:plus>
            <c:minus>
              <c:numRef>
                <c:f>'BIRC5-A549'!$F$25:$G$25</c:f>
                <c:numCache>
                  <c:formatCode>General</c:formatCode>
                  <c:ptCount val="2"/>
                  <c:pt idx="0">
                    <c:v>260.18711215841057</c:v>
                  </c:pt>
                  <c:pt idx="1">
                    <c:v>89.011235245894667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'BIRC5-A549'!$C$25:$D$25</c:f>
              <c:numCache>
                <c:formatCode>General</c:formatCode>
                <c:ptCount val="2"/>
                <c:pt idx="0">
                  <c:v>29668.666666666668</c:v>
                </c:pt>
                <c:pt idx="1">
                  <c:v>19165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9A-4C07-B53B-B1BCF74A4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0392288"/>
        <c:axId val="650365408"/>
      </c:barChart>
      <c:catAx>
        <c:axId val="65039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0365408"/>
        <c:crosses val="autoZero"/>
        <c:auto val="1"/>
        <c:lblAlgn val="ctr"/>
        <c:lblOffset val="100"/>
        <c:noMultiLvlLbl val="0"/>
      </c:catAx>
      <c:valAx>
        <c:axId val="6503654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(560/590nm)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039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456916069081699"/>
          <c:y val="0.13833280839895015"/>
          <c:w val="0.34707374841855859"/>
          <c:h val="0.1861116360454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none" spc="0" normalizeH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j-ea"/>
                <a:cs typeface="+mj-cs"/>
              </a:defRPr>
            </a:pPr>
            <a:r>
              <a:rPr lang="en-US">
                <a:latin typeface="Calibri" panose="020F0502020204030204" pitchFamily="34" charset="0"/>
              </a:rPr>
              <a:t>A549 - BIRC5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none" spc="0" normalizeH="0" baseline="0">
              <a:solidFill>
                <a:sysClr val="windowText" lastClr="000000"/>
              </a:solidFill>
              <a:latin typeface="Calibri" panose="020F0502020204030204" pitchFamily="34" charset="0"/>
              <a:ea typeface="+mj-ea"/>
              <a:cs typeface="+mj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095800524934384"/>
          <c:y val="0.16486194225721784"/>
          <c:w val="0.78306852268466443"/>
          <c:h val="0.7295079615048119"/>
        </c:manualLayout>
      </c:layout>
      <c:barChart>
        <c:barDir val="col"/>
        <c:grouping val="clustered"/>
        <c:varyColors val="0"/>
        <c:ser>
          <c:idx val="0"/>
          <c:order val="0"/>
          <c:tx>
            <c:v>Negative Control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'BIRC5-H1975'!$F$30:$G$30</c:f>
                <c:numCache>
                  <c:formatCode>General</c:formatCode>
                  <c:ptCount val="2"/>
                  <c:pt idx="0">
                    <c:v>288.61566139071527</c:v>
                  </c:pt>
                  <c:pt idx="1">
                    <c:v>413.65323641910504</c:v>
                  </c:pt>
                </c:numCache>
              </c:numRef>
            </c:plus>
            <c:minus>
              <c:numRef>
                <c:f>'BIRC5-H1975'!$F$30:$G$30</c:f>
                <c:numCache>
                  <c:formatCode>General</c:formatCode>
                  <c:ptCount val="2"/>
                  <c:pt idx="0">
                    <c:v>288.61566139071527</c:v>
                  </c:pt>
                  <c:pt idx="1">
                    <c:v>413.65323641910504</c:v>
                  </c:pt>
                </c:numCache>
              </c:numRef>
            </c:minus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'BIRC5-A549'!$C$30:$D$30</c:f>
              <c:numCache>
                <c:formatCode>General</c:formatCode>
                <c:ptCount val="2"/>
                <c:pt idx="0">
                  <c:v>29011</c:v>
                </c:pt>
                <c:pt idx="1">
                  <c:v>21432.666666666668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F5-4568-84EF-3076C91C914B}"/>
            </c:ext>
          </c:extLst>
        </c:ser>
        <c:ser>
          <c:idx val="1"/>
          <c:order val="1"/>
          <c:tx>
            <c:v>BIRC5 knockdown 2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'BIRC5-A549'!$F$31:$G$31</c:f>
                <c:numCache>
                  <c:formatCode>General</c:formatCode>
                  <c:ptCount val="2"/>
                  <c:pt idx="0">
                    <c:v>418.43637509184117</c:v>
                  </c:pt>
                  <c:pt idx="1">
                    <c:v>286.68623964187748</c:v>
                  </c:pt>
                </c:numCache>
              </c:numRef>
            </c:plus>
            <c:minus>
              <c:numRef>
                <c:f>'BIRC5-A549'!$F$31:$G$31</c:f>
                <c:numCache>
                  <c:formatCode>General</c:formatCode>
                  <c:ptCount val="2"/>
                  <c:pt idx="0">
                    <c:v>418.43637509184117</c:v>
                  </c:pt>
                  <c:pt idx="1">
                    <c:v>286.68623964187748</c:v>
                  </c:pt>
                </c:numCache>
              </c:numRef>
            </c:minus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'BIRC5-A549'!$C$31:$D$31</c:f>
              <c:numCache>
                <c:formatCode>General</c:formatCode>
                <c:ptCount val="2"/>
                <c:pt idx="0">
                  <c:v>29338</c:v>
                </c:pt>
                <c:pt idx="1">
                  <c:v>20607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F5-4568-84EF-3076C91C9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658106800"/>
        <c:axId val="658107360"/>
      </c:barChart>
      <c:catAx>
        <c:axId val="65810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8107360"/>
        <c:crosses val="autoZero"/>
        <c:auto val="1"/>
        <c:lblAlgn val="ctr"/>
        <c:lblOffset val="100"/>
        <c:noMultiLvlLbl val="0"/>
      </c:catAx>
      <c:valAx>
        <c:axId val="6581073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(560/590nm)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810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3205357142857144"/>
          <c:y val="0.13784741907261591"/>
          <c:w val="0.33547478440194978"/>
          <c:h val="0.149236745406824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A549 - BIRC5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516122984626922"/>
          <c:y val="0.16484444444444443"/>
          <c:w val="0.79210067491563552"/>
          <c:h val="0.7281627296587927"/>
        </c:manualLayout>
      </c:layout>
      <c:barChart>
        <c:barDir val="col"/>
        <c:grouping val="clustered"/>
        <c:varyColors val="0"/>
        <c:ser>
          <c:idx val="0"/>
          <c:order val="0"/>
          <c:tx>
            <c:v>Negative Control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'BIRC5-A549'!$F$36:$G$36</c:f>
                <c:numCache>
                  <c:formatCode>General</c:formatCode>
                  <c:ptCount val="2"/>
                  <c:pt idx="0">
                    <c:v>168.96449331146471</c:v>
                  </c:pt>
                  <c:pt idx="1">
                    <c:v>292.13923620995064</c:v>
                  </c:pt>
                </c:numCache>
              </c:numRef>
            </c:plus>
            <c:minus>
              <c:numRef>
                <c:f>'BIRC5-A549'!$F$36:$G$36</c:f>
                <c:numCache>
                  <c:formatCode>General</c:formatCode>
                  <c:ptCount val="2"/>
                  <c:pt idx="0">
                    <c:v>168.96449331146471</c:v>
                  </c:pt>
                  <c:pt idx="1">
                    <c:v>292.13923620995064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'BIRC5-A549'!$C$36:$D$36</c:f>
              <c:numCache>
                <c:formatCode>General</c:formatCode>
                <c:ptCount val="2"/>
                <c:pt idx="0">
                  <c:v>29011</c:v>
                </c:pt>
                <c:pt idx="1">
                  <c:v>21432.666666666668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C8-43F7-917C-44882DD5F961}"/>
            </c:ext>
          </c:extLst>
        </c:ser>
        <c:ser>
          <c:idx val="1"/>
          <c:order val="1"/>
          <c:tx>
            <c:v>BIRC5 knockdown 3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'BIRC5-A549'!$F$37:$G$37</c:f>
                <c:numCache>
                  <c:formatCode>General</c:formatCode>
                  <c:ptCount val="2"/>
                  <c:pt idx="0">
                    <c:v>621.97615174002726</c:v>
                  </c:pt>
                  <c:pt idx="1">
                    <c:v>296.03378185605777</c:v>
                  </c:pt>
                </c:numCache>
              </c:numRef>
            </c:plus>
            <c:minus>
              <c:numRef>
                <c:f>'BIRC5-A549'!$F$37:$G$37</c:f>
                <c:numCache>
                  <c:formatCode>General</c:formatCode>
                  <c:ptCount val="2"/>
                  <c:pt idx="0">
                    <c:v>621.97615174002726</c:v>
                  </c:pt>
                  <c:pt idx="1">
                    <c:v>296.03378185605777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'BIRC5-A549'!$C$37:$D$37</c:f>
              <c:numCache>
                <c:formatCode>General</c:formatCode>
                <c:ptCount val="2"/>
                <c:pt idx="0">
                  <c:v>29162.666666666668</c:v>
                </c:pt>
                <c:pt idx="1">
                  <c:v>18248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C8-43F7-917C-44882DD5F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8111840"/>
        <c:axId val="658112400"/>
      </c:barChart>
      <c:catAx>
        <c:axId val="65811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8112400"/>
        <c:crosses val="autoZero"/>
        <c:auto val="1"/>
        <c:lblAlgn val="ctr"/>
        <c:lblOffset val="100"/>
        <c:noMultiLvlLbl val="0"/>
      </c:catAx>
      <c:valAx>
        <c:axId val="658112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(560/590nm)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811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208521516149381"/>
          <c:y val="0.12280034995625547"/>
          <c:w val="0.36598619384525316"/>
          <c:h val="0.153681189851268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H838 - BIRC5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652705645836823"/>
          <c:y val="0.16484444444444443"/>
          <c:w val="0.81421762439269563"/>
          <c:h val="0.73260717410323706"/>
        </c:manualLayout>
      </c:layout>
      <c:barChart>
        <c:barDir val="col"/>
        <c:grouping val="clustered"/>
        <c:varyColors val="0"/>
        <c:ser>
          <c:idx val="0"/>
          <c:order val="0"/>
          <c:tx>
            <c:v>Negative Control</c:v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'BIRC5-H838'!$F$24:$G$24</c:f>
                <c:numCache>
                  <c:formatCode>General</c:formatCode>
                  <c:ptCount val="2"/>
                  <c:pt idx="0">
                    <c:v>365.66514736846335</c:v>
                  </c:pt>
                  <c:pt idx="1">
                    <c:v>407.57126166271013</c:v>
                  </c:pt>
                </c:numCache>
              </c:numRef>
            </c:plus>
            <c:minus>
              <c:numRef>
                <c:f>'BIRC5-H838'!$F$24:$G$24</c:f>
                <c:numCache>
                  <c:formatCode>General</c:formatCode>
                  <c:ptCount val="2"/>
                  <c:pt idx="0">
                    <c:v>365.66514736846335</c:v>
                  </c:pt>
                  <c:pt idx="1">
                    <c:v>407.57126166271013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'BIRC5-H838'!$C$24:$D$24</c:f>
              <c:numCache>
                <c:formatCode>General</c:formatCode>
                <c:ptCount val="2"/>
                <c:pt idx="0">
                  <c:v>32634.666666666668</c:v>
                </c:pt>
                <c:pt idx="1">
                  <c:v>21541.333333333332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9A-4C07-B53B-B1BCF74A43BE}"/>
            </c:ext>
          </c:extLst>
        </c:ser>
        <c:ser>
          <c:idx val="1"/>
          <c:order val="1"/>
          <c:tx>
            <c:v>BIRC5 knockdown 1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'BIRC5-H838'!$F$25:$G$25</c:f>
                <c:numCache>
                  <c:formatCode>General</c:formatCode>
                  <c:ptCount val="2"/>
                  <c:pt idx="0">
                    <c:v>899.84284368623787</c:v>
                  </c:pt>
                  <c:pt idx="1">
                    <c:v>361.23261203828207</c:v>
                  </c:pt>
                </c:numCache>
              </c:numRef>
            </c:plus>
            <c:minus>
              <c:numRef>
                <c:f>'BIRC5-H838'!$F$25:$G$25</c:f>
                <c:numCache>
                  <c:formatCode>General</c:formatCode>
                  <c:ptCount val="2"/>
                  <c:pt idx="0">
                    <c:v>899.84284368623787</c:v>
                  </c:pt>
                  <c:pt idx="1">
                    <c:v>361.23261203828207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'BIRC5-H838'!$C$25:$D$25</c:f>
              <c:numCache>
                <c:formatCode>General</c:formatCode>
                <c:ptCount val="2"/>
                <c:pt idx="0">
                  <c:v>32960.333333333336</c:v>
                </c:pt>
                <c:pt idx="1">
                  <c:v>21278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9A-4C07-B53B-B1BCF74A4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8109040"/>
        <c:axId val="658108480"/>
      </c:barChart>
      <c:catAx>
        <c:axId val="65810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8108480"/>
        <c:crosses val="autoZero"/>
        <c:auto val="1"/>
        <c:lblAlgn val="ctr"/>
        <c:lblOffset val="100"/>
        <c:noMultiLvlLbl val="0"/>
      </c:catAx>
      <c:valAx>
        <c:axId val="6581084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(560/590nm)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810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456916069081699"/>
          <c:y val="0.13833280839895015"/>
          <c:w val="0.34707374841855859"/>
          <c:h val="0.1861116360454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none" spc="0" normalizeH="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j-ea"/>
                <a:cs typeface="+mj-cs"/>
              </a:defRPr>
            </a:pPr>
            <a:r>
              <a:rPr lang="en-US">
                <a:latin typeface="Calibri" panose="020F0502020204030204" pitchFamily="34" charset="0"/>
              </a:rPr>
              <a:t>H838 - BIRC5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none" spc="0" normalizeH="0" baseline="0">
              <a:solidFill>
                <a:sysClr val="windowText" lastClr="000000"/>
              </a:solidFill>
              <a:latin typeface="Calibri" panose="020F0502020204030204" pitchFamily="34" charset="0"/>
              <a:ea typeface="+mj-ea"/>
              <a:cs typeface="+mj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095800524934384"/>
          <c:y val="0.16486194225721784"/>
          <c:w val="0.78306852268466443"/>
          <c:h val="0.7295079615048119"/>
        </c:manualLayout>
      </c:layout>
      <c:barChart>
        <c:barDir val="col"/>
        <c:grouping val="clustered"/>
        <c:varyColors val="0"/>
        <c:ser>
          <c:idx val="0"/>
          <c:order val="0"/>
          <c:tx>
            <c:v>Negative Control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'BIRC5-H838'!$F$30:$G$30</c:f>
                <c:numCache>
                  <c:formatCode>General</c:formatCode>
                  <c:ptCount val="2"/>
                  <c:pt idx="0">
                    <c:v>365.66514736846335</c:v>
                  </c:pt>
                  <c:pt idx="1">
                    <c:v>407.57126166271013</c:v>
                  </c:pt>
                </c:numCache>
              </c:numRef>
            </c:plus>
            <c:minus>
              <c:numRef>
                <c:f>'BIRC5-H838'!$F$30:$G$30</c:f>
                <c:numCache>
                  <c:formatCode>General</c:formatCode>
                  <c:ptCount val="2"/>
                  <c:pt idx="0">
                    <c:v>365.66514736846335</c:v>
                  </c:pt>
                  <c:pt idx="1">
                    <c:v>407.57126166271013</c:v>
                  </c:pt>
                </c:numCache>
              </c:numRef>
            </c:minus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'BIRC5-H838'!$C$30:$D$30</c:f>
              <c:numCache>
                <c:formatCode>General</c:formatCode>
                <c:ptCount val="2"/>
                <c:pt idx="0">
                  <c:v>32634.666666666668</c:v>
                </c:pt>
                <c:pt idx="1">
                  <c:v>21541.333333333332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F5-4568-84EF-3076C91C914B}"/>
            </c:ext>
          </c:extLst>
        </c:ser>
        <c:ser>
          <c:idx val="1"/>
          <c:order val="1"/>
          <c:tx>
            <c:v>BIRC5 knockdown 2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'BIRC5-H838'!$F$31:$G$31</c:f>
                <c:numCache>
                  <c:formatCode>General</c:formatCode>
                  <c:ptCount val="2"/>
                  <c:pt idx="0">
                    <c:v>1011.9743079742686</c:v>
                  </c:pt>
                  <c:pt idx="1">
                    <c:v>585.44085952382932</c:v>
                  </c:pt>
                </c:numCache>
              </c:numRef>
            </c:plus>
            <c:minus>
              <c:numRef>
                <c:f>'BIRC5-H838'!$F$31:$G$31</c:f>
                <c:numCache>
                  <c:formatCode>General</c:formatCode>
                  <c:ptCount val="2"/>
                  <c:pt idx="0">
                    <c:v>1011.9743079742686</c:v>
                  </c:pt>
                  <c:pt idx="1">
                    <c:v>585.44085952382932</c:v>
                  </c:pt>
                </c:numCache>
              </c:numRef>
            </c:minus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'BIRC5-H838'!$C$31:$D$31</c:f>
              <c:numCache>
                <c:formatCode>General</c:formatCode>
                <c:ptCount val="2"/>
                <c:pt idx="0">
                  <c:v>31710</c:v>
                </c:pt>
                <c:pt idx="1">
                  <c:v>21182.333333333332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F5-4568-84EF-3076C91C9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658093920"/>
        <c:axId val="658094480"/>
      </c:barChart>
      <c:catAx>
        <c:axId val="65809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8094480"/>
        <c:crosses val="autoZero"/>
        <c:auto val="1"/>
        <c:lblAlgn val="ctr"/>
        <c:lblOffset val="100"/>
        <c:noMultiLvlLbl val="0"/>
      </c:catAx>
      <c:valAx>
        <c:axId val="6580944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cap="all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(560/590nm)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cap="all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809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3205357142857144"/>
          <c:y val="0.13784741907261591"/>
          <c:w val="0.33547478440194978"/>
          <c:h val="0.149236745406824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H838 - BIRC5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516122984626922"/>
          <c:y val="0.16484444444444443"/>
          <c:w val="0.79210067491563552"/>
          <c:h val="0.7281627296587927"/>
        </c:manualLayout>
      </c:layout>
      <c:barChart>
        <c:barDir val="col"/>
        <c:grouping val="clustered"/>
        <c:varyColors val="0"/>
        <c:ser>
          <c:idx val="0"/>
          <c:order val="0"/>
          <c:tx>
            <c:v>Negative Control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'BIRC5-H838'!$F$36:$G$36</c:f>
                <c:numCache>
                  <c:formatCode>General</c:formatCode>
                  <c:ptCount val="2"/>
                  <c:pt idx="0">
                    <c:v>365.66514736846335</c:v>
                  </c:pt>
                  <c:pt idx="1">
                    <c:v>407.57126166271013</c:v>
                  </c:pt>
                </c:numCache>
              </c:numRef>
            </c:plus>
            <c:minus>
              <c:numRef>
                <c:f>'BIRC5-H838'!$F$36:$G$36</c:f>
                <c:numCache>
                  <c:formatCode>General</c:formatCode>
                  <c:ptCount val="2"/>
                  <c:pt idx="0">
                    <c:v>365.66514736846335</c:v>
                  </c:pt>
                  <c:pt idx="1">
                    <c:v>407.57126166271013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'BIRC5-H838'!$C$36:$D$36</c:f>
              <c:numCache>
                <c:formatCode>General</c:formatCode>
                <c:ptCount val="2"/>
                <c:pt idx="0">
                  <c:v>32634.666666666668</c:v>
                </c:pt>
                <c:pt idx="1">
                  <c:v>21541.333333333332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C8-43F7-917C-44882DD5F961}"/>
            </c:ext>
          </c:extLst>
        </c:ser>
        <c:ser>
          <c:idx val="1"/>
          <c:order val="1"/>
          <c:tx>
            <c:v>BIRC5 knockdown 3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'BIRC5-H838'!$F$37:$G$37</c:f>
                <c:numCache>
                  <c:formatCode>General</c:formatCode>
                  <c:ptCount val="2"/>
                  <c:pt idx="0">
                    <c:v>1455.6566570909961</c:v>
                  </c:pt>
                  <c:pt idx="1">
                    <c:v>337.1592106606808</c:v>
                  </c:pt>
                </c:numCache>
              </c:numRef>
            </c:plus>
            <c:minus>
              <c:numRef>
                <c:f>'BIRC5-H838'!$F$37:$G$37</c:f>
                <c:numCache>
                  <c:formatCode>General</c:formatCode>
                  <c:ptCount val="2"/>
                  <c:pt idx="0">
                    <c:v>1455.6566570909961</c:v>
                  </c:pt>
                  <c:pt idx="1">
                    <c:v>337.1592106606808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'BIRC5-H1975'!$C$23:$D$23</c:f>
              <c:strCache>
                <c:ptCount val="2"/>
                <c:pt idx="0">
                  <c:v>Untreated</c:v>
                </c:pt>
                <c:pt idx="1">
                  <c:v>Drug treated</c:v>
                </c:pt>
              </c:strCache>
            </c:strRef>
          </c:cat>
          <c:val>
            <c:numRef>
              <c:f>'BIRC5-H838'!$C$37:$D$37</c:f>
              <c:numCache>
                <c:formatCode>General</c:formatCode>
                <c:ptCount val="2"/>
                <c:pt idx="0">
                  <c:v>32495.8</c:v>
                </c:pt>
                <c:pt idx="1">
                  <c:v>21530.333333333332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C8-43F7-917C-44882DD5F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0947104"/>
        <c:axId val="630947664"/>
      </c:barChart>
      <c:catAx>
        <c:axId val="63094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0947664"/>
        <c:crosses val="autoZero"/>
        <c:auto val="1"/>
        <c:lblAlgn val="ctr"/>
        <c:lblOffset val="100"/>
        <c:noMultiLvlLbl val="0"/>
      </c:catAx>
      <c:valAx>
        <c:axId val="6309476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Fluorescence (560/590nm)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094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208521516149381"/>
          <c:y val="0.12280034995625547"/>
          <c:w val="0.36598619384525316"/>
          <c:h val="0.153681189851268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</xdr:colOff>
      <xdr:row>21</xdr:row>
      <xdr:rowOff>0</xdr:rowOff>
    </xdr:from>
    <xdr:to>
      <xdr:col>15</xdr:col>
      <xdr:colOff>29307</xdr:colOff>
      <xdr:row>36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34437</xdr:colOff>
      <xdr:row>21</xdr:row>
      <xdr:rowOff>0</xdr:rowOff>
    </xdr:from>
    <xdr:to>
      <xdr:col>21</xdr:col>
      <xdr:colOff>593480</xdr:colOff>
      <xdr:row>36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0</xdr:colOff>
      <xdr:row>21</xdr:row>
      <xdr:rowOff>7327</xdr:rowOff>
    </xdr:from>
    <xdr:to>
      <xdr:col>28</xdr:col>
      <xdr:colOff>608134</xdr:colOff>
      <xdr:row>36</xdr:row>
      <xdr:rowOff>7327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21</xdr:row>
      <xdr:rowOff>0</xdr:rowOff>
    </xdr:from>
    <xdr:to>
      <xdr:col>16</xdr:col>
      <xdr:colOff>7326</xdr:colOff>
      <xdr:row>36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10259</xdr:colOff>
      <xdr:row>21</xdr:row>
      <xdr:rowOff>0</xdr:rowOff>
    </xdr:from>
    <xdr:to>
      <xdr:col>23</xdr:col>
      <xdr:colOff>11723</xdr:colOff>
      <xdr:row>36</xdr:row>
      <xdr:rowOff>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12457</xdr:colOff>
      <xdr:row>21</xdr:row>
      <xdr:rowOff>0</xdr:rowOff>
    </xdr:from>
    <xdr:to>
      <xdr:col>30</xdr:col>
      <xdr:colOff>12457</xdr:colOff>
      <xdr:row>36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21</xdr:row>
      <xdr:rowOff>0</xdr:rowOff>
    </xdr:from>
    <xdr:to>
      <xdr:col>14</xdr:col>
      <xdr:colOff>820615</xdr:colOff>
      <xdr:row>36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821350</xdr:colOff>
      <xdr:row>21</xdr:row>
      <xdr:rowOff>0</xdr:rowOff>
    </xdr:from>
    <xdr:to>
      <xdr:col>21</xdr:col>
      <xdr:colOff>593482</xdr:colOff>
      <xdr:row>36</xdr:row>
      <xdr:rowOff>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601541</xdr:colOff>
      <xdr:row>21</xdr:row>
      <xdr:rowOff>0</xdr:rowOff>
    </xdr:from>
    <xdr:to>
      <xdr:col>28</xdr:col>
      <xdr:colOff>591283</xdr:colOff>
      <xdr:row>36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696057</xdr:colOff>
      <xdr:row>21</xdr:row>
      <xdr:rowOff>7327</xdr:rowOff>
    </xdr:from>
    <xdr:to>
      <xdr:col>14</xdr:col>
      <xdr:colOff>798634</xdr:colOff>
      <xdr:row>36</xdr:row>
      <xdr:rowOff>7327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795705</xdr:colOff>
      <xdr:row>21</xdr:row>
      <xdr:rowOff>0</xdr:rowOff>
    </xdr:from>
    <xdr:to>
      <xdr:col>21</xdr:col>
      <xdr:colOff>600808</xdr:colOff>
      <xdr:row>36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594214</xdr:colOff>
      <xdr:row>21</xdr:row>
      <xdr:rowOff>0</xdr:rowOff>
    </xdr:from>
    <xdr:to>
      <xdr:col>28</xdr:col>
      <xdr:colOff>583956</xdr:colOff>
      <xdr:row>36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21</xdr:row>
      <xdr:rowOff>0</xdr:rowOff>
    </xdr:from>
    <xdr:to>
      <xdr:col>15</xdr:col>
      <xdr:colOff>0</xdr:colOff>
      <xdr:row>36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8793</xdr:colOff>
      <xdr:row>21</xdr:row>
      <xdr:rowOff>7327</xdr:rowOff>
    </xdr:from>
    <xdr:to>
      <xdr:col>21</xdr:col>
      <xdr:colOff>608134</xdr:colOff>
      <xdr:row>36</xdr:row>
      <xdr:rowOff>7327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605938</xdr:colOff>
      <xdr:row>21</xdr:row>
      <xdr:rowOff>7327</xdr:rowOff>
    </xdr:from>
    <xdr:to>
      <xdr:col>28</xdr:col>
      <xdr:colOff>585423</xdr:colOff>
      <xdr:row>36</xdr:row>
      <xdr:rowOff>7327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21</xdr:row>
      <xdr:rowOff>0</xdr:rowOff>
    </xdr:from>
    <xdr:to>
      <xdr:col>16</xdr:col>
      <xdr:colOff>7327</xdr:colOff>
      <xdr:row>36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2200</xdr:colOff>
      <xdr:row>21</xdr:row>
      <xdr:rowOff>0</xdr:rowOff>
    </xdr:from>
    <xdr:to>
      <xdr:col>22</xdr:col>
      <xdr:colOff>595680</xdr:colOff>
      <xdr:row>36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596413</xdr:colOff>
      <xdr:row>21</xdr:row>
      <xdr:rowOff>0</xdr:rowOff>
    </xdr:from>
    <xdr:to>
      <xdr:col>30</xdr:col>
      <xdr:colOff>7327</xdr:colOff>
      <xdr:row>36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21</xdr:row>
      <xdr:rowOff>7327</xdr:rowOff>
    </xdr:from>
    <xdr:to>
      <xdr:col>15</xdr:col>
      <xdr:colOff>14654</xdr:colOff>
      <xdr:row>36</xdr:row>
      <xdr:rowOff>7327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6597</xdr:colOff>
      <xdr:row>21</xdr:row>
      <xdr:rowOff>7327</xdr:rowOff>
    </xdr:from>
    <xdr:to>
      <xdr:col>22</xdr:col>
      <xdr:colOff>7327</xdr:colOff>
      <xdr:row>36</xdr:row>
      <xdr:rowOff>7327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19784</xdr:colOff>
      <xdr:row>21</xdr:row>
      <xdr:rowOff>7327</xdr:rowOff>
    </xdr:from>
    <xdr:to>
      <xdr:col>29</xdr:col>
      <xdr:colOff>7327</xdr:colOff>
      <xdr:row>36</xdr:row>
      <xdr:rowOff>7327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21</xdr:row>
      <xdr:rowOff>0</xdr:rowOff>
    </xdr:from>
    <xdr:to>
      <xdr:col>16</xdr:col>
      <xdr:colOff>21981</xdr:colOff>
      <xdr:row>36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4397</xdr:colOff>
      <xdr:row>21</xdr:row>
      <xdr:rowOff>0</xdr:rowOff>
    </xdr:from>
    <xdr:to>
      <xdr:col>22</xdr:col>
      <xdr:colOff>600807</xdr:colOff>
      <xdr:row>36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597145</xdr:colOff>
      <xdr:row>20</xdr:row>
      <xdr:rowOff>183173</xdr:rowOff>
    </xdr:from>
    <xdr:to>
      <xdr:col>29</xdr:col>
      <xdr:colOff>566372</xdr:colOff>
      <xdr:row>35</xdr:row>
      <xdr:rowOff>183173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21</xdr:row>
      <xdr:rowOff>0</xdr:rowOff>
    </xdr:from>
    <xdr:to>
      <xdr:col>15</xdr:col>
      <xdr:colOff>718038</xdr:colOff>
      <xdr:row>36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2198</xdr:colOff>
      <xdr:row>21</xdr:row>
      <xdr:rowOff>0</xdr:rowOff>
    </xdr:from>
    <xdr:to>
      <xdr:col>23</xdr:col>
      <xdr:colOff>14653</xdr:colOff>
      <xdr:row>36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16852</xdr:colOff>
      <xdr:row>21</xdr:row>
      <xdr:rowOff>0</xdr:rowOff>
    </xdr:from>
    <xdr:to>
      <xdr:col>29</xdr:col>
      <xdr:colOff>583957</xdr:colOff>
      <xdr:row>36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opLeftCell="G5" zoomScale="130" zoomScaleNormal="130" workbookViewId="0">
      <selection activeCell="V41" sqref="V41"/>
    </sheetView>
  </sheetViews>
  <sheetFormatPr defaultRowHeight="15" x14ac:dyDescent="0.25"/>
  <cols>
    <col min="4" max="4" width="12.85546875" customWidth="1"/>
    <col min="6" max="6" width="9.85546875" customWidth="1"/>
    <col min="7" max="7" width="11.42578125" customWidth="1"/>
    <col min="8" max="8" width="10.85546875" customWidth="1"/>
    <col min="9" max="9" width="10.140625" customWidth="1"/>
    <col min="14" max="14" width="12.7109375" customWidth="1"/>
    <col min="15" max="15" width="11.140625" customWidth="1"/>
    <col min="16" max="16" width="11.42578125" customWidth="1"/>
  </cols>
  <sheetData>
    <row r="1" spans="1:23" x14ac:dyDescent="0.25">
      <c r="D1" s="3"/>
      <c r="E1" s="4"/>
      <c r="F1" s="4"/>
      <c r="G1" s="5" t="s">
        <v>0</v>
      </c>
      <c r="H1" s="5" t="s">
        <v>1</v>
      </c>
      <c r="I1" s="5" t="s">
        <v>2</v>
      </c>
      <c r="J1" s="6"/>
      <c r="K1" s="6"/>
      <c r="L1" s="19" t="s">
        <v>3</v>
      </c>
      <c r="M1" s="7" t="s">
        <v>4</v>
      </c>
    </row>
    <row r="2" spans="1:23" x14ac:dyDescent="0.25">
      <c r="A2" s="1"/>
      <c r="D2" s="3"/>
      <c r="E2" s="4"/>
      <c r="F2" s="4"/>
      <c r="G2" s="5" t="s">
        <v>5</v>
      </c>
      <c r="H2" s="5"/>
      <c r="I2" s="5" t="s">
        <v>6</v>
      </c>
      <c r="J2" s="6"/>
      <c r="K2" s="6"/>
      <c r="L2" s="19" t="s">
        <v>7</v>
      </c>
      <c r="M2" s="7" t="s">
        <v>8</v>
      </c>
    </row>
    <row r="3" spans="1:23" x14ac:dyDescent="0.25">
      <c r="G3" s="6"/>
      <c r="H3" s="6"/>
      <c r="I3" s="6"/>
      <c r="J3" s="6"/>
      <c r="K3" s="6"/>
      <c r="L3" s="19" t="s">
        <v>9</v>
      </c>
      <c r="M3" s="7">
        <v>12000</v>
      </c>
    </row>
    <row r="4" spans="1:23" x14ac:dyDescent="0.25">
      <c r="B4" s="1"/>
    </row>
    <row r="6" spans="1:23" x14ac:dyDescent="0.25">
      <c r="A6" s="1" t="s">
        <v>4</v>
      </c>
      <c r="B6" s="18" t="s">
        <v>10</v>
      </c>
      <c r="C6" s="18"/>
      <c r="D6" s="18"/>
      <c r="E6" s="1"/>
      <c r="F6" s="1"/>
      <c r="G6" s="31" t="s">
        <v>30</v>
      </c>
      <c r="H6" s="31"/>
      <c r="I6" s="31"/>
      <c r="J6" s="1"/>
      <c r="K6" s="1" t="s">
        <v>33</v>
      </c>
      <c r="L6" s="1" t="s">
        <v>43</v>
      </c>
      <c r="M6" s="1" t="s">
        <v>32</v>
      </c>
      <c r="N6" s="1" t="s">
        <v>34</v>
      </c>
      <c r="O6" s="1" t="s">
        <v>35</v>
      </c>
      <c r="P6" s="1" t="s">
        <v>12</v>
      </c>
      <c r="Q6" s="1" t="s">
        <v>45</v>
      </c>
      <c r="R6" s="1" t="s">
        <v>31</v>
      </c>
      <c r="S6" s="1" t="s">
        <v>13</v>
      </c>
    </row>
    <row r="7" spans="1:23" x14ac:dyDescent="0.25">
      <c r="B7" s="6"/>
      <c r="C7" s="9"/>
      <c r="G7" s="28" t="s">
        <v>51</v>
      </c>
      <c r="H7" s="28" t="s">
        <v>52</v>
      </c>
      <c r="I7" s="28" t="s">
        <v>53</v>
      </c>
    </row>
    <row r="8" spans="1:23" x14ac:dyDescent="0.25">
      <c r="B8" s="6">
        <v>1</v>
      </c>
      <c r="C8" s="9" t="s">
        <v>14</v>
      </c>
      <c r="G8">
        <v>36277</v>
      </c>
      <c r="H8">
        <v>36226</v>
      </c>
      <c r="I8">
        <v>35432</v>
      </c>
      <c r="K8">
        <f>AVERAGE(G8:I8)</f>
        <v>35978.333333333336</v>
      </c>
      <c r="L8">
        <f>MEDIAN(G8:I8)</f>
        <v>36226</v>
      </c>
      <c r="M8">
        <f>STDEV(G8:I8)</f>
        <v>473.82521390628136</v>
      </c>
      <c r="N8">
        <f>M8/K8</f>
        <v>1.3169737728436966E-2</v>
      </c>
    </row>
    <row r="9" spans="1:23" x14ac:dyDescent="0.25">
      <c r="B9" s="6">
        <v>2</v>
      </c>
      <c r="C9" s="9" t="s">
        <v>15</v>
      </c>
      <c r="G9">
        <v>20196</v>
      </c>
      <c r="H9">
        <v>20399</v>
      </c>
      <c r="I9">
        <v>20167</v>
      </c>
      <c r="K9">
        <f t="shared" ref="K9:K17" si="0">AVERAGE(G9:I9)</f>
        <v>20254</v>
      </c>
      <c r="L9">
        <f t="shared" ref="L9:L17" si="1">MEDIAN(G9:I9)</f>
        <v>20196</v>
      </c>
      <c r="M9">
        <f t="shared" ref="M9:M17" si="2">STDEV(G9:I9)</f>
        <v>126.40806936267953</v>
      </c>
      <c r="N9">
        <f t="shared" ref="N9:N17" si="3">M9/K9</f>
        <v>6.2411409777169708E-3</v>
      </c>
      <c r="O9">
        <f>K9/K8</f>
        <v>0.56294992356510865</v>
      </c>
    </row>
    <row r="10" spans="1:23" x14ac:dyDescent="0.25">
      <c r="B10" s="6">
        <v>3</v>
      </c>
      <c r="C10" s="9" t="s">
        <v>16</v>
      </c>
      <c r="G10">
        <v>31976</v>
      </c>
      <c r="H10">
        <v>31999</v>
      </c>
      <c r="I10">
        <v>31488</v>
      </c>
      <c r="K10">
        <f t="shared" si="0"/>
        <v>31821</v>
      </c>
      <c r="L10">
        <f t="shared" si="1"/>
        <v>31976</v>
      </c>
      <c r="M10">
        <f t="shared" si="2"/>
        <v>288.61566139071527</v>
      </c>
      <c r="N10">
        <f t="shared" si="3"/>
        <v>9.0699745888160425E-3</v>
      </c>
    </row>
    <row r="11" spans="1:23" x14ac:dyDescent="0.25">
      <c r="B11" s="6">
        <v>4</v>
      </c>
      <c r="C11" s="9" t="s">
        <v>17</v>
      </c>
      <c r="G11">
        <v>19876</v>
      </c>
      <c r="H11">
        <v>20309</v>
      </c>
      <c r="I11">
        <v>19482</v>
      </c>
      <c r="K11">
        <f t="shared" si="0"/>
        <v>19889</v>
      </c>
      <c r="L11">
        <f t="shared" si="1"/>
        <v>19876</v>
      </c>
      <c r="M11">
        <f t="shared" si="2"/>
        <v>413.65323641910504</v>
      </c>
      <c r="N11">
        <f t="shared" si="3"/>
        <v>2.0798091227266582E-2</v>
      </c>
      <c r="O11">
        <f>K11/K10</f>
        <v>0.62502749756450138</v>
      </c>
    </row>
    <row r="12" spans="1:23" x14ac:dyDescent="0.25">
      <c r="A12" t="s">
        <v>18</v>
      </c>
      <c r="B12" s="6">
        <v>5</v>
      </c>
      <c r="C12" s="9" t="s">
        <v>19</v>
      </c>
      <c r="G12">
        <v>31982</v>
      </c>
      <c r="H12">
        <v>31081</v>
      </c>
      <c r="I12">
        <v>31407</v>
      </c>
      <c r="K12">
        <f t="shared" si="0"/>
        <v>31490</v>
      </c>
      <c r="L12">
        <f t="shared" si="1"/>
        <v>31407</v>
      </c>
      <c r="M12">
        <f t="shared" si="2"/>
        <v>456.19842174211868</v>
      </c>
      <c r="N12">
        <f t="shared" si="3"/>
        <v>1.4487088654878333E-2</v>
      </c>
    </row>
    <row r="13" spans="1:23" x14ac:dyDescent="0.25">
      <c r="A13" t="s">
        <v>18</v>
      </c>
      <c r="B13" s="6">
        <v>6</v>
      </c>
      <c r="C13" s="9" t="s">
        <v>20</v>
      </c>
      <c r="G13">
        <v>18791</v>
      </c>
      <c r="H13">
        <v>18491</v>
      </c>
      <c r="I13">
        <v>18184</v>
      </c>
      <c r="K13">
        <f t="shared" si="0"/>
        <v>18488.666666666668</v>
      </c>
      <c r="L13">
        <f t="shared" si="1"/>
        <v>18491</v>
      </c>
      <c r="M13">
        <f t="shared" si="2"/>
        <v>303.5067269984857</v>
      </c>
      <c r="N13">
        <f t="shared" si="3"/>
        <v>1.6415825568735026E-2</v>
      </c>
      <c r="O13">
        <f>K13/K12</f>
        <v>0.58712818884301898</v>
      </c>
      <c r="P13" s="10">
        <f>(O13*100/$O$11)-100</f>
        <v>-6.0636226196706389</v>
      </c>
      <c r="Q13" s="11">
        <f>(K13-K11)/MIN(M13,M11)</f>
        <v>-4.6138461153130184</v>
      </c>
      <c r="R13" s="11">
        <f>(K13-K11)/M13</f>
        <v>-4.6138461153130184</v>
      </c>
      <c r="S13" s="11">
        <f>TTEST(G13:I13,G11:I11,2,3)</f>
        <v>1.1236221261876804E-2</v>
      </c>
      <c r="U13" s="1"/>
      <c r="W13" s="1"/>
    </row>
    <row r="14" spans="1:23" x14ac:dyDescent="0.25">
      <c r="A14" t="s">
        <v>21</v>
      </c>
      <c r="B14" s="6">
        <v>7</v>
      </c>
      <c r="C14" s="9" t="s">
        <v>19</v>
      </c>
      <c r="G14">
        <v>31852</v>
      </c>
      <c r="H14">
        <v>31168</v>
      </c>
      <c r="I14">
        <v>31177</v>
      </c>
      <c r="K14">
        <f t="shared" si="0"/>
        <v>31399</v>
      </c>
      <c r="L14">
        <f t="shared" si="1"/>
        <v>31177</v>
      </c>
      <c r="M14">
        <f t="shared" si="2"/>
        <v>392.33531576955954</v>
      </c>
      <c r="N14">
        <f t="shared" si="3"/>
        <v>1.2495153214101072E-2</v>
      </c>
      <c r="Q14" s="11"/>
      <c r="R14" s="11"/>
      <c r="S14" s="11"/>
      <c r="U14" s="1"/>
      <c r="W14" s="1"/>
    </row>
    <row r="15" spans="1:23" x14ac:dyDescent="0.25">
      <c r="A15" t="s">
        <v>21</v>
      </c>
      <c r="B15" s="6">
        <v>8</v>
      </c>
      <c r="C15" s="9" t="s">
        <v>20</v>
      </c>
      <c r="G15">
        <v>17974</v>
      </c>
      <c r="H15">
        <v>16672</v>
      </c>
      <c r="I15">
        <v>17493</v>
      </c>
      <c r="K15">
        <f>AVERAGE(G15:I15)</f>
        <v>17379.666666666668</v>
      </c>
      <c r="L15">
        <f t="shared" si="1"/>
        <v>17493</v>
      </c>
      <c r="M15">
        <f t="shared" si="2"/>
        <v>658.35729914183628</v>
      </c>
      <c r="N15">
        <f t="shared" si="3"/>
        <v>3.7880893331776765E-2</v>
      </c>
      <c r="O15" s="11">
        <f>K15/K14</f>
        <v>0.55351019671539436</v>
      </c>
      <c r="P15" s="10">
        <f>(O15*100/$O$11)-100</f>
        <v>-11.44226472079761</v>
      </c>
      <c r="Q15" s="11">
        <f>(K15-K11)/MIN(M15,M11)</f>
        <v>-6.0662726951105652</v>
      </c>
      <c r="R15" s="11">
        <f>(K15-K11)/M15</f>
        <v>-3.8115068164418151</v>
      </c>
      <c r="S15" s="11">
        <f>TTEST(G15:I15,G11:I11,2,3)</f>
        <v>8.2577554156897728E-3</v>
      </c>
      <c r="U15" s="1"/>
      <c r="W15" s="1"/>
    </row>
    <row r="16" spans="1:23" x14ac:dyDescent="0.25">
      <c r="A16" t="s">
        <v>22</v>
      </c>
      <c r="B16" s="6">
        <v>9</v>
      </c>
      <c r="C16" s="9" t="s">
        <v>19</v>
      </c>
      <c r="G16">
        <v>31077</v>
      </c>
      <c r="H16">
        <v>31905</v>
      </c>
      <c r="I16">
        <v>31805</v>
      </c>
      <c r="K16">
        <f t="shared" si="0"/>
        <v>31595.666666666668</v>
      </c>
      <c r="L16">
        <f t="shared" si="1"/>
        <v>31805</v>
      </c>
      <c r="M16">
        <f t="shared" si="2"/>
        <v>451.95279989544628</v>
      </c>
      <c r="N16">
        <f t="shared" si="3"/>
        <v>1.4304265349534629E-2</v>
      </c>
      <c r="Q16" s="11"/>
      <c r="R16" s="11"/>
      <c r="S16" s="11"/>
      <c r="U16" s="1"/>
      <c r="W16" s="1"/>
    </row>
    <row r="17" spans="1:23" x14ac:dyDescent="0.25">
      <c r="A17" t="s">
        <v>22</v>
      </c>
      <c r="B17" s="6">
        <v>10</v>
      </c>
      <c r="C17" s="9" t="s">
        <v>20</v>
      </c>
      <c r="G17">
        <v>17452</v>
      </c>
      <c r="H17">
        <v>19092</v>
      </c>
      <c r="I17">
        <v>18751</v>
      </c>
      <c r="K17">
        <f t="shared" si="0"/>
        <v>18431.666666666668</v>
      </c>
      <c r="L17">
        <f t="shared" si="1"/>
        <v>18751</v>
      </c>
      <c r="M17">
        <f t="shared" si="2"/>
        <v>865.37872248705844</v>
      </c>
      <c r="N17">
        <f t="shared" si="3"/>
        <v>4.6950649560741027E-2</v>
      </c>
      <c r="O17">
        <f>K17/K16</f>
        <v>0.58336058742232588</v>
      </c>
      <c r="P17" s="10">
        <f>(O17*100/$O$11)-100</f>
        <v>-6.6664123265833695</v>
      </c>
      <c r="Q17" s="11">
        <f>(K17-K11)/MIN(M17,M11)</f>
        <v>-3.5230797320700562</v>
      </c>
      <c r="R17" s="11">
        <f>(K17-K11)/M17</f>
        <v>-1.6840410972262219</v>
      </c>
      <c r="S17" s="11">
        <f>TTEST(G17:I17,G11:I11,2,3)</f>
        <v>8.1956197874603218E-2</v>
      </c>
      <c r="U17" s="1"/>
      <c r="W17" s="1"/>
    </row>
    <row r="22" spans="1:23" x14ac:dyDescent="0.25">
      <c r="C22" s="32" t="s">
        <v>30</v>
      </c>
      <c r="D22" s="32"/>
      <c r="E22" s="2"/>
      <c r="F22" s="32" t="s">
        <v>32</v>
      </c>
      <c r="G22" s="32"/>
    </row>
    <row r="23" spans="1:23" x14ac:dyDescent="0.25">
      <c r="C23" s="12" t="s">
        <v>25</v>
      </c>
      <c r="D23" s="12" t="s">
        <v>26</v>
      </c>
      <c r="E23" s="2"/>
      <c r="F23" s="12" t="s">
        <v>25</v>
      </c>
      <c r="G23" s="12" t="s">
        <v>26</v>
      </c>
    </row>
    <row r="24" spans="1:23" x14ac:dyDescent="0.25">
      <c r="A24" s="9" t="s">
        <v>17</v>
      </c>
      <c r="C24">
        <v>31976</v>
      </c>
      <c r="D24">
        <v>19876</v>
      </c>
      <c r="E24" s="2"/>
      <c r="F24">
        <v>288.61566139071527</v>
      </c>
      <c r="G24">
        <v>413.65323641910504</v>
      </c>
    </row>
    <row r="25" spans="1:23" x14ac:dyDescent="0.25">
      <c r="A25" s="9" t="s">
        <v>27</v>
      </c>
      <c r="C25">
        <v>31177</v>
      </c>
      <c r="D25">
        <v>17493</v>
      </c>
      <c r="E25" s="2"/>
      <c r="F25">
        <v>392.33531576955954</v>
      </c>
      <c r="G25">
        <v>658.35729914183628</v>
      </c>
    </row>
    <row r="26" spans="1:23" x14ac:dyDescent="0.25">
      <c r="E26" s="2"/>
    </row>
    <row r="27" spans="1:23" x14ac:dyDescent="0.25">
      <c r="E27" s="2"/>
    </row>
    <row r="28" spans="1:23" x14ac:dyDescent="0.25">
      <c r="C28" s="32" t="s">
        <v>30</v>
      </c>
      <c r="D28" s="32"/>
      <c r="E28" s="2"/>
      <c r="F28" s="32" t="s">
        <v>32</v>
      </c>
      <c r="G28" s="32"/>
      <c r="K28" s="6"/>
    </row>
    <row r="29" spans="1:23" x14ac:dyDescent="0.25">
      <c r="C29" s="12" t="s">
        <v>25</v>
      </c>
      <c r="D29" s="12" t="s">
        <v>26</v>
      </c>
      <c r="E29" s="2"/>
      <c r="F29" s="12" t="s">
        <v>25</v>
      </c>
      <c r="G29" s="12" t="s">
        <v>26</v>
      </c>
    </row>
    <row r="30" spans="1:23" x14ac:dyDescent="0.25">
      <c r="A30" s="9" t="s">
        <v>17</v>
      </c>
      <c r="C30">
        <v>31976</v>
      </c>
      <c r="D30">
        <v>19876</v>
      </c>
      <c r="E30" s="2"/>
      <c r="F30">
        <v>288.61566139071527</v>
      </c>
      <c r="G30">
        <v>413.65323641910504</v>
      </c>
    </row>
    <row r="31" spans="1:23" x14ac:dyDescent="0.25">
      <c r="A31" s="9" t="s">
        <v>28</v>
      </c>
      <c r="C31">
        <v>31399</v>
      </c>
      <c r="D31">
        <v>17379.666666666668</v>
      </c>
      <c r="E31" s="2"/>
      <c r="F31">
        <v>456.19842174211868</v>
      </c>
      <c r="G31">
        <v>303.5067269984857</v>
      </c>
    </row>
    <row r="32" spans="1:23" x14ac:dyDescent="0.25">
      <c r="E32" s="2"/>
    </row>
    <row r="33" spans="1:7" x14ac:dyDescent="0.25">
      <c r="E33" s="2"/>
    </row>
    <row r="34" spans="1:7" x14ac:dyDescent="0.25">
      <c r="C34" s="32" t="s">
        <v>30</v>
      </c>
      <c r="D34" s="32"/>
      <c r="E34" s="2"/>
      <c r="F34" s="32" t="s">
        <v>32</v>
      </c>
      <c r="G34" s="32"/>
    </row>
    <row r="35" spans="1:7" x14ac:dyDescent="0.25">
      <c r="C35" s="12" t="s">
        <v>25</v>
      </c>
      <c r="D35" s="12" t="s">
        <v>26</v>
      </c>
      <c r="E35" s="2"/>
      <c r="F35" s="12" t="s">
        <v>25</v>
      </c>
      <c r="G35" s="12" t="s">
        <v>26</v>
      </c>
    </row>
    <row r="36" spans="1:7" x14ac:dyDescent="0.25">
      <c r="A36" s="9" t="s">
        <v>17</v>
      </c>
      <c r="C36">
        <v>31976</v>
      </c>
      <c r="D36">
        <v>19876</v>
      </c>
      <c r="E36" s="2"/>
      <c r="F36">
        <v>288.61566139071527</v>
      </c>
      <c r="G36">
        <v>413.65323641910504</v>
      </c>
    </row>
    <row r="37" spans="1:7" x14ac:dyDescent="0.25">
      <c r="A37" s="9" t="s">
        <v>29</v>
      </c>
      <c r="C37">
        <v>31595.666666666668</v>
      </c>
      <c r="D37">
        <v>18431.666666666668</v>
      </c>
      <c r="E37" s="2"/>
      <c r="F37">
        <v>451.95279989544628</v>
      </c>
      <c r="G37">
        <v>865.37872248705844</v>
      </c>
    </row>
  </sheetData>
  <mergeCells count="7">
    <mergeCell ref="G6:I6"/>
    <mergeCell ref="C22:D22"/>
    <mergeCell ref="C28:D28"/>
    <mergeCell ref="C34:D34"/>
    <mergeCell ref="F22:G22"/>
    <mergeCell ref="F28:G28"/>
    <mergeCell ref="F34:G3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opLeftCell="H1" zoomScale="130" zoomScaleNormal="130" workbookViewId="0">
      <selection activeCell="O45" sqref="O45"/>
    </sheetView>
  </sheetViews>
  <sheetFormatPr defaultRowHeight="15" x14ac:dyDescent="0.25"/>
  <cols>
    <col min="1" max="1" width="19.42578125" customWidth="1"/>
    <col min="2" max="2" width="14.7109375" customWidth="1"/>
    <col min="3" max="3" width="12.28515625" customWidth="1"/>
    <col min="4" max="4" width="11.5703125" customWidth="1"/>
    <col min="5" max="5" width="9.85546875" customWidth="1"/>
    <col min="6" max="6" width="11.140625" customWidth="1"/>
    <col min="12" max="13" width="12.5703125" customWidth="1"/>
    <col min="14" max="15" width="11.7109375" customWidth="1"/>
  </cols>
  <sheetData>
    <row r="1" spans="1:21" x14ac:dyDescent="0.25">
      <c r="E1" s="5" t="s">
        <v>0</v>
      </c>
      <c r="F1" s="5" t="s">
        <v>1</v>
      </c>
      <c r="G1" s="5" t="s">
        <v>2</v>
      </c>
      <c r="H1" s="5"/>
      <c r="I1" s="6"/>
      <c r="J1" s="19" t="s">
        <v>3</v>
      </c>
      <c r="K1" s="7" t="s">
        <v>4</v>
      </c>
    </row>
    <row r="2" spans="1:21" x14ac:dyDescent="0.25">
      <c r="E2" s="5" t="s">
        <v>5</v>
      </c>
      <c r="F2" s="5"/>
      <c r="G2" s="5" t="s">
        <v>6</v>
      </c>
      <c r="H2" s="5"/>
      <c r="I2" s="6"/>
      <c r="J2" s="19" t="s">
        <v>7</v>
      </c>
      <c r="K2" s="7" t="s">
        <v>36</v>
      </c>
    </row>
    <row r="3" spans="1:21" x14ac:dyDescent="0.25">
      <c r="E3" s="6"/>
      <c r="F3" s="6"/>
      <c r="G3" s="6"/>
      <c r="H3" s="6"/>
      <c r="I3" s="6"/>
      <c r="J3" s="19" t="s">
        <v>9</v>
      </c>
      <c r="K3" s="7">
        <v>12000</v>
      </c>
    </row>
    <row r="6" spans="1:21" x14ac:dyDescent="0.25">
      <c r="A6" s="13" t="s">
        <v>4</v>
      </c>
      <c r="B6" s="14" t="s">
        <v>10</v>
      </c>
      <c r="C6" s="14"/>
      <c r="E6" s="33" t="s">
        <v>30</v>
      </c>
      <c r="F6" s="33"/>
      <c r="G6" s="33"/>
      <c r="H6" s="18"/>
      <c r="I6" s="14" t="s">
        <v>33</v>
      </c>
      <c r="J6" s="14" t="s">
        <v>43</v>
      </c>
      <c r="K6" s="14" t="s">
        <v>32</v>
      </c>
      <c r="L6" s="1" t="s">
        <v>34</v>
      </c>
      <c r="M6" s="14" t="s">
        <v>35</v>
      </c>
      <c r="N6" s="14" t="s">
        <v>37</v>
      </c>
      <c r="O6" s="1" t="s">
        <v>45</v>
      </c>
      <c r="P6" s="14" t="s">
        <v>41</v>
      </c>
      <c r="Q6" s="14" t="s">
        <v>42</v>
      </c>
      <c r="R6" s="9"/>
      <c r="S6" s="8"/>
      <c r="T6" s="9"/>
      <c r="U6" s="9"/>
    </row>
    <row r="7" spans="1:21" x14ac:dyDescent="0.25">
      <c r="B7" s="15"/>
      <c r="C7" s="15"/>
      <c r="D7" s="15"/>
      <c r="E7" s="28" t="s">
        <v>51</v>
      </c>
      <c r="F7" s="28" t="s">
        <v>52</v>
      </c>
      <c r="G7" s="28" t="s">
        <v>53</v>
      </c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21" x14ac:dyDescent="0.25">
      <c r="B8" s="15" t="s">
        <v>14</v>
      </c>
      <c r="C8" s="15"/>
      <c r="D8" s="15"/>
      <c r="E8">
        <v>35989</v>
      </c>
      <c r="F8">
        <v>34842</v>
      </c>
      <c r="G8">
        <v>35032</v>
      </c>
      <c r="I8" s="11">
        <f>AVERAGE(E8:G8)</f>
        <v>35287.666666666664</v>
      </c>
      <c r="J8" s="11">
        <f>MEDIAN(E8:G8)</f>
        <v>35032</v>
      </c>
      <c r="K8" s="11">
        <f>STDEV(E8:G8)</f>
        <v>614.75713361727924</v>
      </c>
      <c r="L8" s="11">
        <f t="shared" ref="L8:L17" si="0">K8/I8</f>
        <v>1.7421303012873601E-2</v>
      </c>
      <c r="M8" s="11"/>
      <c r="N8" s="11"/>
      <c r="O8" s="11"/>
      <c r="P8" s="11"/>
      <c r="Q8" s="11"/>
    </row>
    <row r="9" spans="1:21" x14ac:dyDescent="0.25">
      <c r="B9" s="15" t="s">
        <v>15</v>
      </c>
      <c r="C9" s="15"/>
      <c r="D9" s="15"/>
      <c r="E9">
        <v>25360</v>
      </c>
      <c r="F9">
        <v>26522</v>
      </c>
      <c r="G9">
        <v>24723</v>
      </c>
      <c r="I9" s="11">
        <f t="shared" ref="I9:I17" si="1">AVERAGE(E9:G9)</f>
        <v>25535</v>
      </c>
      <c r="J9" s="11">
        <f t="shared" ref="J9:J17" si="2">MEDIAN(E9:G9)</f>
        <v>25360</v>
      </c>
      <c r="K9" s="11">
        <f t="shared" ref="K9:K17" si="3">STDEV(E9:G9)</f>
        <v>912.17816242223205</v>
      </c>
      <c r="L9" s="11">
        <f t="shared" si="0"/>
        <v>3.5722661539934683E-2</v>
      </c>
      <c r="M9" s="11">
        <f>I9/I8</f>
        <v>0.72362392904036354</v>
      </c>
      <c r="N9" s="11"/>
      <c r="O9" s="11"/>
      <c r="P9" s="11"/>
      <c r="Q9" s="11"/>
    </row>
    <row r="10" spans="1:21" x14ac:dyDescent="0.25">
      <c r="B10" s="15" t="s">
        <v>16</v>
      </c>
      <c r="C10" s="15"/>
      <c r="D10" s="15"/>
      <c r="E10">
        <v>29206</v>
      </c>
      <c r="F10">
        <v>28919</v>
      </c>
      <c r="G10">
        <v>28908</v>
      </c>
      <c r="I10" s="11">
        <f t="shared" si="1"/>
        <v>29011</v>
      </c>
      <c r="J10" s="11">
        <f t="shared" si="2"/>
        <v>28919</v>
      </c>
      <c r="K10" s="11">
        <f t="shared" si="3"/>
        <v>168.96449331146471</v>
      </c>
      <c r="L10" s="11">
        <f t="shared" si="0"/>
        <v>5.8241526769661411E-3</v>
      </c>
      <c r="M10" s="11"/>
      <c r="N10" s="11"/>
      <c r="O10" s="11"/>
      <c r="P10" s="11"/>
      <c r="Q10" s="11"/>
    </row>
    <row r="11" spans="1:21" x14ac:dyDescent="0.25">
      <c r="B11" s="15" t="s">
        <v>17</v>
      </c>
      <c r="C11" s="15"/>
      <c r="D11" s="15"/>
      <c r="E11">
        <v>21264</v>
      </c>
      <c r="F11">
        <v>21264</v>
      </c>
      <c r="G11">
        <v>21770</v>
      </c>
      <c r="I11" s="11">
        <f t="shared" si="1"/>
        <v>21432.666666666668</v>
      </c>
      <c r="J11" s="11">
        <f t="shared" si="2"/>
        <v>21264</v>
      </c>
      <c r="K11" s="11">
        <f t="shared" si="3"/>
        <v>292.13923620995064</v>
      </c>
      <c r="L11" s="11">
        <f t="shared" si="0"/>
        <v>1.3630559405111386E-2</v>
      </c>
      <c r="M11" s="11">
        <f>I11/I10</f>
        <v>0.73877724541265966</v>
      </c>
      <c r="N11" s="10"/>
      <c r="O11" s="10"/>
      <c r="P11" s="11"/>
      <c r="Q11" s="11"/>
    </row>
    <row r="12" spans="1:21" x14ac:dyDescent="0.25">
      <c r="A12" t="s">
        <v>38</v>
      </c>
      <c r="B12" s="15" t="s">
        <v>19</v>
      </c>
      <c r="C12" s="15"/>
      <c r="D12" s="15"/>
      <c r="E12">
        <v>29942</v>
      </c>
      <c r="F12">
        <v>29424</v>
      </c>
      <c r="G12">
        <v>29640</v>
      </c>
      <c r="I12" s="11">
        <f t="shared" si="1"/>
        <v>29668.666666666668</v>
      </c>
      <c r="J12" s="11">
        <f t="shared" si="2"/>
        <v>29640</v>
      </c>
      <c r="K12" s="11">
        <f t="shared" si="3"/>
        <v>260.18711215841057</v>
      </c>
      <c r="L12" s="11">
        <f t="shared" si="0"/>
        <v>8.7697608753930269E-3</v>
      </c>
      <c r="M12" s="11"/>
      <c r="N12" s="10"/>
      <c r="O12" s="10"/>
      <c r="P12" s="11"/>
      <c r="Q12" s="11"/>
    </row>
    <row r="13" spans="1:21" x14ac:dyDescent="0.25">
      <c r="A13" t="s">
        <v>38</v>
      </c>
      <c r="B13" s="15" t="s">
        <v>20</v>
      </c>
      <c r="C13" s="15"/>
      <c r="D13" s="15"/>
      <c r="E13">
        <v>19082</v>
      </c>
      <c r="F13">
        <v>19154</v>
      </c>
      <c r="G13">
        <v>19259</v>
      </c>
      <c r="I13" s="11">
        <f t="shared" si="1"/>
        <v>19165</v>
      </c>
      <c r="J13" s="11">
        <f t="shared" si="2"/>
        <v>19154</v>
      </c>
      <c r="K13" s="11">
        <f t="shared" si="3"/>
        <v>89.011235245894667</v>
      </c>
      <c r="L13" s="11">
        <f t="shared" si="0"/>
        <v>4.644468314421845E-3</v>
      </c>
      <c r="M13" s="16">
        <f>I13/I12</f>
        <v>0.64596768757162437</v>
      </c>
      <c r="N13" s="10">
        <f>(M13*100/$M$11)-100</f>
        <v>-12.562590201217489</v>
      </c>
      <c r="O13" s="10">
        <f>(I13-I11)/MIN(K13,K11)</f>
        <v>-25.47618466817374</v>
      </c>
      <c r="P13" s="11">
        <f>(I13-I11)/K13</f>
        <v>-25.47618466817374</v>
      </c>
      <c r="Q13" s="11">
        <f>TTEST(E13:G13,E11:G11,2,3)</f>
        <v>3.0255157789844771E-3</v>
      </c>
    </row>
    <row r="14" spans="1:21" s="9" customFormat="1" x14ac:dyDescent="0.25">
      <c r="A14" t="s">
        <v>39</v>
      </c>
      <c r="B14" s="15" t="s">
        <v>19</v>
      </c>
      <c r="C14" s="15"/>
      <c r="D14" s="15"/>
      <c r="E14">
        <v>29775</v>
      </c>
      <c r="F14">
        <v>29298</v>
      </c>
      <c r="G14">
        <v>28941</v>
      </c>
      <c r="H14"/>
      <c r="I14" s="11">
        <f t="shared" si="1"/>
        <v>29338</v>
      </c>
      <c r="J14" s="11">
        <f t="shared" si="2"/>
        <v>29298</v>
      </c>
      <c r="K14" s="11">
        <f t="shared" si="3"/>
        <v>418.43637509184117</v>
      </c>
      <c r="L14" s="11">
        <f t="shared" si="0"/>
        <v>1.4262607372412611E-2</v>
      </c>
      <c r="M14" s="11"/>
      <c r="N14" s="1"/>
      <c r="O14" s="10"/>
      <c r="P14" s="11"/>
      <c r="Q14" s="11"/>
      <c r="R14"/>
      <c r="S14"/>
      <c r="T14"/>
      <c r="U14"/>
    </row>
    <row r="15" spans="1:21" x14ac:dyDescent="0.25">
      <c r="A15" t="s">
        <v>39</v>
      </c>
      <c r="B15" s="15" t="s">
        <v>20</v>
      </c>
      <c r="C15" s="15"/>
      <c r="D15" s="15"/>
      <c r="E15">
        <v>20282</v>
      </c>
      <c r="F15">
        <v>20824</v>
      </c>
      <c r="G15">
        <v>20715</v>
      </c>
      <c r="I15" s="11">
        <f t="shared" si="1"/>
        <v>20607</v>
      </c>
      <c r="J15" s="11">
        <f t="shared" si="2"/>
        <v>20715</v>
      </c>
      <c r="K15" s="11">
        <f t="shared" si="3"/>
        <v>286.68623964187748</v>
      </c>
      <c r="L15" s="11">
        <f t="shared" si="0"/>
        <v>1.3912080343663681E-2</v>
      </c>
      <c r="M15" s="17">
        <f>I15/I14</f>
        <v>0.70239961824255237</v>
      </c>
      <c r="N15" s="10">
        <f>(M15*100/$M$11)-100</f>
        <v>-4.9240318913433612</v>
      </c>
      <c r="O15" s="10">
        <f>(I15-I11)/MIN(K15,K11)</f>
        <v>-2.8800359155642545</v>
      </c>
      <c r="P15" s="11">
        <f>(I15-I11)/K15</f>
        <v>-2.8800359155642545</v>
      </c>
      <c r="Q15" s="11">
        <f>TTEST(E15:G15,E11:G11,2,3)</f>
        <v>2.5048019216575384E-2</v>
      </c>
    </row>
    <row r="16" spans="1:21" x14ac:dyDescent="0.25">
      <c r="A16" t="s">
        <v>40</v>
      </c>
      <c r="B16" s="15" t="s">
        <v>19</v>
      </c>
      <c r="C16" s="15"/>
      <c r="D16" s="15"/>
      <c r="E16">
        <v>28456</v>
      </c>
      <c r="F16">
        <v>29627</v>
      </c>
      <c r="G16">
        <v>29405</v>
      </c>
      <c r="I16" s="11">
        <f t="shared" si="1"/>
        <v>29162.666666666668</v>
      </c>
      <c r="J16" s="11">
        <f t="shared" si="2"/>
        <v>29405</v>
      </c>
      <c r="K16" s="11">
        <f t="shared" si="3"/>
        <v>621.97615174002726</v>
      </c>
      <c r="L16" s="11">
        <f t="shared" si="0"/>
        <v>2.1327821589476062E-2</v>
      </c>
      <c r="M16" s="11"/>
      <c r="N16" s="1"/>
      <c r="O16" s="10"/>
      <c r="P16" s="11"/>
      <c r="Q16" s="11"/>
    </row>
    <row r="17" spans="1:17" x14ac:dyDescent="0.25">
      <c r="A17" t="s">
        <v>40</v>
      </c>
      <c r="B17" s="15" t="s">
        <v>20</v>
      </c>
      <c r="C17" s="15"/>
      <c r="D17" s="15"/>
      <c r="E17">
        <v>18208</v>
      </c>
      <c r="F17">
        <v>17974</v>
      </c>
      <c r="G17">
        <v>18562</v>
      </c>
      <c r="I17" s="11">
        <f t="shared" si="1"/>
        <v>18248</v>
      </c>
      <c r="J17" s="11">
        <f t="shared" si="2"/>
        <v>18208</v>
      </c>
      <c r="K17" s="11">
        <f t="shared" si="3"/>
        <v>296.03378185605777</v>
      </c>
      <c r="L17" s="11">
        <f t="shared" si="0"/>
        <v>1.622280698465902E-2</v>
      </c>
      <c r="M17" s="11">
        <f>I17/I16</f>
        <v>0.6257315288953913</v>
      </c>
      <c r="N17" s="10">
        <f>(M17*100/$M$11)-100</f>
        <v>-15.301732317719697</v>
      </c>
      <c r="O17" s="10">
        <f>(I17-I11)/MIN(K17,K11)</f>
        <v>-10.901194608374874</v>
      </c>
      <c r="P17" s="11">
        <f>(I17-I11)/K17</f>
        <v>-10.757781246111861</v>
      </c>
      <c r="Q17" s="11">
        <f>TTEST(E17:G17,E11:G11,2,3)</f>
        <v>1.8699541474216405E-4</v>
      </c>
    </row>
    <row r="22" spans="1:17" x14ac:dyDescent="0.25">
      <c r="C22" s="32" t="s">
        <v>30</v>
      </c>
      <c r="D22" s="32"/>
      <c r="F22" s="32" t="s">
        <v>32</v>
      </c>
      <c r="G22" s="32"/>
    </row>
    <row r="23" spans="1:17" x14ac:dyDescent="0.25">
      <c r="C23" s="12" t="s">
        <v>25</v>
      </c>
      <c r="D23" s="12" t="s">
        <v>26</v>
      </c>
      <c r="F23" s="12" t="s">
        <v>25</v>
      </c>
      <c r="G23" s="12" t="s">
        <v>26</v>
      </c>
    </row>
    <row r="24" spans="1:17" x14ac:dyDescent="0.25">
      <c r="B24" s="9" t="s">
        <v>17</v>
      </c>
      <c r="C24" s="11">
        <v>29011</v>
      </c>
      <c r="D24" s="11">
        <v>21432.666666666668</v>
      </c>
      <c r="F24" s="11">
        <v>168.96449331146471</v>
      </c>
      <c r="G24" s="11">
        <v>292.13923620995064</v>
      </c>
    </row>
    <row r="25" spans="1:17" x14ac:dyDescent="0.25">
      <c r="B25" s="9" t="s">
        <v>27</v>
      </c>
      <c r="C25" s="11">
        <v>29668.666666666668</v>
      </c>
      <c r="D25" s="11">
        <v>19165</v>
      </c>
      <c r="F25" s="11">
        <v>260.18711215841057</v>
      </c>
      <c r="G25" s="11">
        <v>89.011235245894667</v>
      </c>
    </row>
    <row r="28" spans="1:17" x14ac:dyDescent="0.25">
      <c r="C28" s="32" t="s">
        <v>30</v>
      </c>
      <c r="D28" s="32"/>
      <c r="F28" s="32" t="s">
        <v>32</v>
      </c>
      <c r="G28" s="32"/>
    </row>
    <row r="29" spans="1:17" x14ac:dyDescent="0.25">
      <c r="C29" s="12" t="s">
        <v>25</v>
      </c>
      <c r="D29" s="12" t="s">
        <v>26</v>
      </c>
      <c r="F29" s="12" t="s">
        <v>25</v>
      </c>
      <c r="G29" s="12" t="s">
        <v>26</v>
      </c>
    </row>
    <row r="30" spans="1:17" x14ac:dyDescent="0.25">
      <c r="B30" s="9" t="s">
        <v>17</v>
      </c>
      <c r="C30" s="11">
        <v>29011</v>
      </c>
      <c r="D30" s="11">
        <v>21432.666666666668</v>
      </c>
      <c r="F30" s="11">
        <v>168.96449331146471</v>
      </c>
      <c r="G30" s="11">
        <v>292.13923620995064</v>
      </c>
    </row>
    <row r="31" spans="1:17" x14ac:dyDescent="0.25">
      <c r="B31" s="9" t="s">
        <v>28</v>
      </c>
      <c r="C31" s="11">
        <v>29338</v>
      </c>
      <c r="D31" s="11">
        <v>20607</v>
      </c>
      <c r="F31" s="11">
        <v>418.43637509184117</v>
      </c>
      <c r="G31" s="11">
        <v>286.68623964187748</v>
      </c>
    </row>
    <row r="34" spans="2:7" x14ac:dyDescent="0.25">
      <c r="C34" s="32" t="s">
        <v>30</v>
      </c>
      <c r="D34" s="32"/>
      <c r="F34" s="32" t="s">
        <v>32</v>
      </c>
      <c r="G34" s="32"/>
    </row>
    <row r="35" spans="2:7" x14ac:dyDescent="0.25">
      <c r="C35" s="12" t="s">
        <v>25</v>
      </c>
      <c r="D35" s="12" t="s">
        <v>26</v>
      </c>
      <c r="F35" s="12" t="s">
        <v>25</v>
      </c>
      <c r="G35" s="12" t="s">
        <v>26</v>
      </c>
    </row>
    <row r="36" spans="2:7" x14ac:dyDescent="0.25">
      <c r="B36" s="9" t="s">
        <v>17</v>
      </c>
      <c r="C36" s="11">
        <v>29011</v>
      </c>
      <c r="D36" s="11">
        <v>21432.666666666668</v>
      </c>
      <c r="F36" s="11">
        <v>168.96449331146471</v>
      </c>
      <c r="G36" s="11">
        <v>292.13923620995064</v>
      </c>
    </row>
    <row r="37" spans="2:7" x14ac:dyDescent="0.25">
      <c r="B37" s="9" t="s">
        <v>29</v>
      </c>
      <c r="C37" s="11">
        <v>29162.666666666668</v>
      </c>
      <c r="D37" s="11">
        <v>18248</v>
      </c>
      <c r="F37" s="11">
        <v>621.97615174002726</v>
      </c>
      <c r="G37" s="11">
        <v>296.03378185605777</v>
      </c>
    </row>
  </sheetData>
  <mergeCells count="7">
    <mergeCell ref="E6:G6"/>
    <mergeCell ref="F22:G22"/>
    <mergeCell ref="F28:G28"/>
    <mergeCell ref="F34:G34"/>
    <mergeCell ref="C22:D22"/>
    <mergeCell ref="C28:D28"/>
    <mergeCell ref="C34:D3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41"/>
  <sheetViews>
    <sheetView topLeftCell="F2" zoomScale="130" zoomScaleNormal="130" workbookViewId="0">
      <selection activeCell="P43" sqref="P43"/>
    </sheetView>
  </sheetViews>
  <sheetFormatPr defaultRowHeight="15" x14ac:dyDescent="0.25"/>
  <cols>
    <col min="2" max="2" width="10" customWidth="1"/>
    <col min="3" max="3" width="14.28515625" customWidth="1"/>
    <col min="4" max="4" width="17.28515625" customWidth="1"/>
    <col min="5" max="5" width="12.28515625" customWidth="1"/>
    <col min="8" max="8" width="12" customWidth="1"/>
    <col min="12" max="13" width="12.28515625" customWidth="1"/>
    <col min="14" max="15" width="12.42578125" customWidth="1"/>
  </cols>
  <sheetData>
    <row r="3" spans="1:23" x14ac:dyDescent="0.25">
      <c r="E3" s="5" t="s">
        <v>0</v>
      </c>
      <c r="F3" s="5" t="s">
        <v>1</v>
      </c>
      <c r="G3" s="5" t="s">
        <v>2</v>
      </c>
      <c r="H3" s="5"/>
      <c r="I3" s="6"/>
      <c r="J3" s="6"/>
      <c r="L3" s="19" t="s">
        <v>3</v>
      </c>
      <c r="M3" s="19"/>
      <c r="N3" s="7" t="s">
        <v>4</v>
      </c>
      <c r="O3" s="7"/>
    </row>
    <row r="4" spans="1:23" x14ac:dyDescent="0.25">
      <c r="E4" s="5" t="s">
        <v>5</v>
      </c>
      <c r="F4" s="5"/>
      <c r="G4" s="5" t="s">
        <v>6</v>
      </c>
      <c r="H4" s="5"/>
      <c r="I4" s="6"/>
      <c r="J4" s="6"/>
      <c r="L4" s="19" t="s">
        <v>7</v>
      </c>
      <c r="M4" s="19"/>
      <c r="N4" s="7" t="s">
        <v>44</v>
      </c>
      <c r="O4" s="7"/>
    </row>
    <row r="5" spans="1:23" x14ac:dyDescent="0.25">
      <c r="E5" s="6"/>
      <c r="F5" s="6"/>
      <c r="G5" s="6"/>
      <c r="H5" s="6"/>
      <c r="I5" s="6"/>
      <c r="J5" s="6"/>
      <c r="L5" s="19" t="s">
        <v>9</v>
      </c>
      <c r="M5" s="19"/>
      <c r="N5" s="7">
        <v>12000</v>
      </c>
      <c r="O5" s="7"/>
    </row>
    <row r="7" spans="1:23" x14ac:dyDescent="0.25">
      <c r="A7" s="1" t="s">
        <v>4</v>
      </c>
      <c r="B7" s="13" t="s">
        <v>10</v>
      </c>
      <c r="C7" s="13"/>
      <c r="D7" s="1"/>
      <c r="E7" s="33" t="s">
        <v>30</v>
      </c>
      <c r="F7" s="33"/>
      <c r="G7" s="33"/>
      <c r="H7" s="1"/>
      <c r="I7" s="1" t="s">
        <v>33</v>
      </c>
      <c r="J7" s="1" t="s">
        <v>43</v>
      </c>
      <c r="K7" s="1" t="s">
        <v>32</v>
      </c>
      <c r="L7" s="1" t="s">
        <v>34</v>
      </c>
      <c r="M7" s="1" t="s">
        <v>35</v>
      </c>
      <c r="N7" s="1" t="s">
        <v>37</v>
      </c>
      <c r="O7" s="1" t="s">
        <v>45</v>
      </c>
      <c r="P7" s="1" t="s">
        <v>41</v>
      </c>
      <c r="Q7" s="1" t="s">
        <v>42</v>
      </c>
      <c r="R7" s="1"/>
      <c r="S7" s="1"/>
      <c r="T7" s="1"/>
      <c r="U7" s="1"/>
      <c r="V7" s="1"/>
      <c r="W7" s="1"/>
    </row>
    <row r="8" spans="1:23" x14ac:dyDescent="0.25">
      <c r="B8" s="15"/>
      <c r="C8" s="15"/>
      <c r="D8" s="11"/>
      <c r="E8" s="28" t="s">
        <v>51</v>
      </c>
      <c r="F8" s="28" t="s">
        <v>52</v>
      </c>
      <c r="G8" s="28" t="s">
        <v>53</v>
      </c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23" x14ac:dyDescent="0.25">
      <c r="B9" s="15" t="s">
        <v>14</v>
      </c>
      <c r="C9" s="15"/>
      <c r="D9" s="11"/>
      <c r="E9">
        <v>33775</v>
      </c>
      <c r="F9">
        <v>32252</v>
      </c>
      <c r="G9">
        <v>32370</v>
      </c>
      <c r="I9" s="11">
        <f>AVERAGE(E9:G9)</f>
        <v>32799</v>
      </c>
      <c r="J9" s="11">
        <f>MEDIAN(E9:G9)</f>
        <v>32370</v>
      </c>
      <c r="K9" s="11">
        <f>STDEV(E9:G9)</f>
        <v>847.29746842534587</v>
      </c>
      <c r="L9" s="11">
        <f t="shared" ref="L9:L18" si="0">K9/I9</f>
        <v>2.5833027483317964E-2</v>
      </c>
      <c r="M9" s="11"/>
      <c r="N9" s="11"/>
      <c r="O9" s="11"/>
      <c r="P9" s="11"/>
      <c r="Q9" s="11"/>
    </row>
    <row r="10" spans="1:23" x14ac:dyDescent="0.25">
      <c r="B10" s="15" t="s">
        <v>15</v>
      </c>
      <c r="C10" s="15"/>
      <c r="D10" s="11"/>
      <c r="E10">
        <v>21860</v>
      </c>
      <c r="F10">
        <v>32209</v>
      </c>
      <c r="G10">
        <v>21554</v>
      </c>
      <c r="I10" s="11">
        <f t="shared" ref="I10:I18" si="1">AVERAGE(E10:G10)</f>
        <v>25207.666666666668</v>
      </c>
      <c r="J10" s="11">
        <f t="shared" ref="J10:J18" si="2">MEDIAN(E10:G10)</f>
        <v>21860</v>
      </c>
      <c r="K10" s="11">
        <f t="shared" ref="K10:K18" si="3">STDEV(E10:G10)</f>
        <v>6065.262593930569</v>
      </c>
      <c r="L10" s="11">
        <f t="shared" si="0"/>
        <v>0.24061182155946875</v>
      </c>
      <c r="M10" s="11">
        <f>I10/I9</f>
        <v>0.76854985416222044</v>
      </c>
      <c r="N10" s="11"/>
      <c r="O10" s="11"/>
      <c r="P10" s="11"/>
      <c r="Q10" s="11"/>
    </row>
    <row r="11" spans="1:23" x14ac:dyDescent="0.25">
      <c r="B11" s="15" t="s">
        <v>16</v>
      </c>
      <c r="C11" s="15"/>
      <c r="D11" s="11"/>
      <c r="E11">
        <v>32094</v>
      </c>
      <c r="F11">
        <v>33043</v>
      </c>
      <c r="G11">
        <v>32767</v>
      </c>
      <c r="I11" s="11">
        <f t="shared" si="1"/>
        <v>32634.666666666668</v>
      </c>
      <c r="J11" s="11">
        <f t="shared" si="2"/>
        <v>32767</v>
      </c>
      <c r="K11" s="11">
        <f t="shared" si="3"/>
        <v>488.14376297698749</v>
      </c>
      <c r="L11" s="11">
        <f t="shared" si="0"/>
        <v>1.4957828984831696E-2</v>
      </c>
      <c r="M11" s="11"/>
      <c r="N11" s="11"/>
      <c r="O11" s="11"/>
      <c r="P11" s="11"/>
      <c r="Q11" s="11"/>
    </row>
    <row r="12" spans="1:23" x14ac:dyDescent="0.25">
      <c r="B12" s="15" t="s">
        <v>17</v>
      </c>
      <c r="C12" s="15"/>
      <c r="D12" s="11"/>
      <c r="E12">
        <v>20568</v>
      </c>
      <c r="F12">
        <v>21615</v>
      </c>
      <c r="G12">
        <v>22441</v>
      </c>
      <c r="I12" s="11">
        <f t="shared" si="1"/>
        <v>21541.333333333332</v>
      </c>
      <c r="J12" s="11">
        <f t="shared" si="2"/>
        <v>21615</v>
      </c>
      <c r="K12" s="11">
        <f t="shared" si="3"/>
        <v>938.67051372317724</v>
      </c>
      <c r="L12" s="11">
        <f t="shared" si="0"/>
        <v>4.357532095149684E-2</v>
      </c>
      <c r="M12" s="11">
        <f>I12/I11</f>
        <v>0.66007517568230101</v>
      </c>
      <c r="N12" s="11"/>
      <c r="O12" s="11"/>
      <c r="P12" s="11"/>
      <c r="Q12" s="11"/>
    </row>
    <row r="13" spans="1:23" x14ac:dyDescent="0.25">
      <c r="A13" t="s">
        <v>38</v>
      </c>
      <c r="B13" s="15" t="s">
        <v>19</v>
      </c>
      <c r="C13" s="15"/>
      <c r="D13" s="11"/>
      <c r="E13">
        <v>32368</v>
      </c>
      <c r="F13">
        <v>33079</v>
      </c>
      <c r="G13">
        <v>33434</v>
      </c>
      <c r="I13" s="11">
        <f t="shared" si="1"/>
        <v>32960.333333333336</v>
      </c>
      <c r="J13" s="11">
        <f t="shared" si="2"/>
        <v>33079</v>
      </c>
      <c r="K13" s="11">
        <f t="shared" si="3"/>
        <v>542.81703485919945</v>
      </c>
      <c r="L13" s="11">
        <f t="shared" si="0"/>
        <v>1.6468796882895584E-2</v>
      </c>
      <c r="M13" s="11"/>
      <c r="N13" s="11"/>
      <c r="O13" s="11"/>
      <c r="P13" s="11"/>
      <c r="Q13" s="11"/>
    </row>
    <row r="14" spans="1:23" s="1" customFormat="1" x14ac:dyDescent="0.25">
      <c r="A14" t="s">
        <v>38</v>
      </c>
      <c r="B14" s="15" t="s">
        <v>20</v>
      </c>
      <c r="C14" s="15"/>
      <c r="D14" s="11"/>
      <c r="E14">
        <v>21764</v>
      </c>
      <c r="F14">
        <v>20765</v>
      </c>
      <c r="G14">
        <v>21305</v>
      </c>
      <c r="H14"/>
      <c r="I14" s="11">
        <f t="shared" si="1"/>
        <v>21278</v>
      </c>
      <c r="J14" s="11">
        <f t="shared" si="2"/>
        <v>21305</v>
      </c>
      <c r="K14" s="11">
        <f t="shared" si="3"/>
        <v>500.04699779120762</v>
      </c>
      <c r="L14" s="11">
        <f t="shared" si="0"/>
        <v>2.3500657852768475E-2</v>
      </c>
      <c r="M14" s="16">
        <f>I14/I13</f>
        <v>0.64556385958879858</v>
      </c>
      <c r="N14" s="10">
        <f>(M14*100/$M$12)-100</f>
        <v>-2.1984338493721509</v>
      </c>
      <c r="O14" s="11">
        <f>(I14-I12)/MIN(K14,K12)</f>
        <v>-0.52661716697934413</v>
      </c>
      <c r="P14" s="11">
        <f>(I14-I12)/K14</f>
        <v>-0.52661716697934413</v>
      </c>
      <c r="Q14" s="11">
        <f>TTEST(E14:G14,E12:G12,2,3)</f>
        <v>0.69651689263124972</v>
      </c>
      <c r="R14"/>
      <c r="S14"/>
      <c r="T14"/>
      <c r="U14"/>
      <c r="V14"/>
      <c r="W14"/>
    </row>
    <row r="15" spans="1:23" x14ac:dyDescent="0.25">
      <c r="A15" t="s">
        <v>39</v>
      </c>
      <c r="B15" s="15" t="s">
        <v>19</v>
      </c>
      <c r="C15" s="15"/>
      <c r="D15" s="11"/>
      <c r="E15">
        <v>31665</v>
      </c>
      <c r="F15">
        <v>31938</v>
      </c>
      <c r="G15">
        <v>31527</v>
      </c>
      <c r="I15" s="11">
        <f t="shared" si="1"/>
        <v>31710</v>
      </c>
      <c r="J15" s="11">
        <f t="shared" si="2"/>
        <v>31665</v>
      </c>
      <c r="K15" s="11">
        <f t="shared" si="3"/>
        <v>209.16261616264032</v>
      </c>
      <c r="L15" s="11">
        <f t="shared" si="0"/>
        <v>6.5961089928300324E-3</v>
      </c>
      <c r="M15" s="11"/>
      <c r="N15" s="1"/>
      <c r="O15" s="11"/>
      <c r="P15" s="11"/>
      <c r="Q15" s="11"/>
    </row>
    <row r="16" spans="1:23" x14ac:dyDescent="0.25">
      <c r="A16" t="s">
        <v>39</v>
      </c>
      <c r="B16" s="15" t="s">
        <v>20</v>
      </c>
      <c r="C16" s="15"/>
      <c r="D16" s="11"/>
      <c r="E16">
        <v>21184</v>
      </c>
      <c r="F16">
        <v>21190</v>
      </c>
      <c r="G16">
        <v>21173</v>
      </c>
      <c r="I16" s="11">
        <f t="shared" si="1"/>
        <v>21182.333333333332</v>
      </c>
      <c r="J16" s="11">
        <f t="shared" si="2"/>
        <v>21184</v>
      </c>
      <c r="K16" s="11">
        <f t="shared" si="3"/>
        <v>8.6216781042517088</v>
      </c>
      <c r="L16" s="11">
        <f t="shared" si="0"/>
        <v>4.0702211454128639E-4</v>
      </c>
      <c r="M16" s="17">
        <f>I16/I15</f>
        <v>0.66800168190896669</v>
      </c>
      <c r="N16" s="10">
        <f>(M16*100/$M$12)-100</f>
        <v>1.2008490121556719</v>
      </c>
      <c r="O16" s="11">
        <f>(I16-I12)/MIN(K16,K12)</f>
        <v>-41.639225642507128</v>
      </c>
      <c r="P16" s="11">
        <f>(I16-I12)/K16</f>
        <v>-41.639225642507128</v>
      </c>
      <c r="Q16" s="11">
        <f>TTEST(E16:G16,E12:G12,2,3)</f>
        <v>0.57582261876456819</v>
      </c>
    </row>
    <row r="17" spans="1:20" x14ac:dyDescent="0.25">
      <c r="A17" t="s">
        <v>40</v>
      </c>
      <c r="B17" s="15" t="s">
        <v>19</v>
      </c>
      <c r="C17" s="15"/>
      <c r="D17" s="11"/>
      <c r="E17">
        <v>32283</v>
      </c>
      <c r="F17">
        <v>32519</v>
      </c>
      <c r="G17" s="27">
        <v>32685.4</v>
      </c>
      <c r="I17" s="11">
        <f t="shared" si="1"/>
        <v>32495.8</v>
      </c>
      <c r="J17" s="11">
        <f t="shared" si="2"/>
        <v>32519</v>
      </c>
      <c r="K17" s="11">
        <f t="shared" si="3"/>
        <v>202.20069238259367</v>
      </c>
      <c r="L17" s="11">
        <f t="shared" si="0"/>
        <v>6.2223638864897521E-3</v>
      </c>
      <c r="M17" s="11"/>
      <c r="N17" s="1"/>
      <c r="O17" s="11"/>
      <c r="P17" s="11"/>
      <c r="Q17" s="11"/>
    </row>
    <row r="18" spans="1:20" x14ac:dyDescent="0.25">
      <c r="A18" t="s">
        <v>40</v>
      </c>
      <c r="B18" s="15" t="s">
        <v>20</v>
      </c>
      <c r="C18" s="15"/>
      <c r="D18" s="11"/>
      <c r="E18">
        <v>21490</v>
      </c>
      <c r="F18">
        <v>21558</v>
      </c>
      <c r="G18">
        <v>21543</v>
      </c>
      <c r="I18" s="11">
        <f t="shared" si="1"/>
        <v>21530.333333333332</v>
      </c>
      <c r="J18" s="11">
        <f t="shared" si="2"/>
        <v>21543</v>
      </c>
      <c r="K18" s="11">
        <f t="shared" si="3"/>
        <v>35.725807665234576</v>
      </c>
      <c r="L18" s="11">
        <f t="shared" si="0"/>
        <v>1.6593244104550749E-3</v>
      </c>
      <c r="M18" s="11">
        <f>I18/I17</f>
        <v>0.66255741767654075</v>
      </c>
      <c r="N18" s="10">
        <f>(M18*100/$M$12)-100</f>
        <v>0.37605443829544072</v>
      </c>
      <c r="O18" s="11">
        <f>(I18-I12)/MIN(K18,K12)</f>
        <v>-0.30790066674137917</v>
      </c>
      <c r="P18" s="11">
        <f>(I18-I12)/K18</f>
        <v>-0.30790066674137917</v>
      </c>
      <c r="Q18" s="11">
        <f>TTEST(E18:G18,E12:G12,2,3)</f>
        <v>0.9856547249530202</v>
      </c>
    </row>
    <row r="22" spans="1:20" x14ac:dyDescent="0.25">
      <c r="C22" s="34" t="s">
        <v>30</v>
      </c>
      <c r="D22" s="34"/>
      <c r="E22" s="22"/>
      <c r="F22" s="32" t="s">
        <v>32</v>
      </c>
      <c r="G22" s="32"/>
    </row>
    <row r="23" spans="1:20" x14ac:dyDescent="0.25">
      <c r="C23" s="12" t="s">
        <v>25</v>
      </c>
      <c r="D23" s="12" t="s">
        <v>26</v>
      </c>
      <c r="E23" s="2"/>
      <c r="F23" s="12" t="s">
        <v>25</v>
      </c>
      <c r="G23" s="12" t="s">
        <v>26</v>
      </c>
    </row>
    <row r="24" spans="1:20" x14ac:dyDescent="0.25">
      <c r="A24" s="9" t="s">
        <v>17</v>
      </c>
      <c r="C24" s="11">
        <v>32634.666666666668</v>
      </c>
      <c r="D24" s="11">
        <v>21541.333333333332</v>
      </c>
      <c r="E24" s="2"/>
      <c r="F24" s="11">
        <v>365.66514736846335</v>
      </c>
      <c r="G24" s="11">
        <v>407.57126166271013</v>
      </c>
    </row>
    <row r="25" spans="1:20" x14ac:dyDescent="0.25">
      <c r="A25" s="9" t="s">
        <v>27</v>
      </c>
      <c r="C25" s="11">
        <v>32960.333333333336</v>
      </c>
      <c r="D25" s="11">
        <v>21278</v>
      </c>
      <c r="E25" s="2"/>
      <c r="F25" s="11">
        <v>899.84284368623787</v>
      </c>
      <c r="G25" s="11">
        <v>361.23261203828207</v>
      </c>
      <c r="P25" s="11"/>
      <c r="R25" s="11"/>
      <c r="T25" s="11"/>
    </row>
    <row r="26" spans="1:20" x14ac:dyDescent="0.25">
      <c r="E26" s="2"/>
      <c r="P26" s="11"/>
      <c r="Q26" s="11"/>
      <c r="R26" s="11"/>
      <c r="T26" s="11"/>
    </row>
    <row r="27" spans="1:20" x14ac:dyDescent="0.25">
      <c r="E27" s="2"/>
      <c r="Q27" s="11"/>
    </row>
    <row r="28" spans="1:20" x14ac:dyDescent="0.25">
      <c r="C28" s="34" t="s">
        <v>30</v>
      </c>
      <c r="D28" s="34"/>
      <c r="E28" s="22"/>
      <c r="F28" s="32" t="s">
        <v>32</v>
      </c>
      <c r="G28" s="32"/>
    </row>
    <row r="29" spans="1:20" x14ac:dyDescent="0.25">
      <c r="C29" s="12" t="s">
        <v>25</v>
      </c>
      <c r="D29" s="12" t="s">
        <v>26</v>
      </c>
      <c r="E29" s="2"/>
      <c r="F29" s="12" t="s">
        <v>25</v>
      </c>
      <c r="G29" s="12" t="s">
        <v>26</v>
      </c>
    </row>
    <row r="30" spans="1:20" x14ac:dyDescent="0.25">
      <c r="A30" s="9" t="s">
        <v>17</v>
      </c>
      <c r="C30" s="11">
        <v>32634.666666666668</v>
      </c>
      <c r="D30" s="11">
        <v>21541.333333333332</v>
      </c>
      <c r="E30" s="2"/>
      <c r="F30" s="11">
        <v>365.66514736846335</v>
      </c>
      <c r="G30" s="11">
        <v>407.57126166271013</v>
      </c>
      <c r="P30" s="11"/>
      <c r="R30" s="11"/>
      <c r="T30" s="11"/>
    </row>
    <row r="31" spans="1:20" x14ac:dyDescent="0.25">
      <c r="A31" s="9" t="s">
        <v>28</v>
      </c>
      <c r="C31" s="11">
        <v>31710</v>
      </c>
      <c r="D31" s="11">
        <v>21182.333333333332</v>
      </c>
      <c r="E31" s="2"/>
      <c r="F31" s="11">
        <v>1011.9743079742686</v>
      </c>
      <c r="G31" s="11">
        <v>585.44085952382932</v>
      </c>
      <c r="P31" s="11"/>
      <c r="R31" s="11"/>
      <c r="T31" s="11"/>
    </row>
    <row r="32" spans="1:20" x14ac:dyDescent="0.25">
      <c r="E32" s="2"/>
    </row>
    <row r="33" spans="1:8" x14ac:dyDescent="0.25">
      <c r="E33" s="2"/>
    </row>
    <row r="34" spans="1:8" x14ac:dyDescent="0.25">
      <c r="C34" s="34" t="s">
        <v>30</v>
      </c>
      <c r="D34" s="34"/>
      <c r="E34" s="22"/>
      <c r="F34" s="32" t="s">
        <v>32</v>
      </c>
      <c r="G34" s="32"/>
    </row>
    <row r="35" spans="1:8" x14ac:dyDescent="0.25">
      <c r="C35" s="12" t="s">
        <v>25</v>
      </c>
      <c r="D35" s="12" t="s">
        <v>26</v>
      </c>
      <c r="E35" s="2"/>
      <c r="F35" s="12" t="s">
        <v>25</v>
      </c>
      <c r="G35" s="12" t="s">
        <v>26</v>
      </c>
    </row>
    <row r="36" spans="1:8" x14ac:dyDescent="0.25">
      <c r="A36" s="9" t="s">
        <v>17</v>
      </c>
      <c r="C36" s="11">
        <v>32634.666666666668</v>
      </c>
      <c r="D36" s="11">
        <v>21541.333333333332</v>
      </c>
      <c r="E36" s="2"/>
      <c r="F36" s="11">
        <v>365.66514736846335</v>
      </c>
      <c r="G36" s="11">
        <v>407.57126166271013</v>
      </c>
    </row>
    <row r="37" spans="1:8" x14ac:dyDescent="0.25">
      <c r="A37" s="9" t="s">
        <v>29</v>
      </c>
      <c r="C37" s="11">
        <v>32495.8</v>
      </c>
      <c r="D37" s="11">
        <v>21530.333333333332</v>
      </c>
      <c r="E37" s="2"/>
      <c r="F37" s="11">
        <v>1455.6566570909961</v>
      </c>
      <c r="G37" s="11">
        <v>337.1592106606808</v>
      </c>
    </row>
    <row r="40" spans="1:8" x14ac:dyDescent="0.25">
      <c r="D40" s="11"/>
      <c r="F40" s="11"/>
      <c r="H40" s="11"/>
    </row>
    <row r="41" spans="1:8" x14ac:dyDescent="0.25">
      <c r="D41" s="11"/>
      <c r="F41" s="11"/>
      <c r="H41" s="11"/>
    </row>
  </sheetData>
  <mergeCells count="7">
    <mergeCell ref="E7:G7"/>
    <mergeCell ref="C34:D34"/>
    <mergeCell ref="C28:D28"/>
    <mergeCell ref="C22:D22"/>
    <mergeCell ref="F22:G22"/>
    <mergeCell ref="F28:G28"/>
    <mergeCell ref="F34:G3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opLeftCell="H5" zoomScale="130" zoomScaleNormal="130" workbookViewId="0">
      <selection activeCell="R43" sqref="R43"/>
    </sheetView>
  </sheetViews>
  <sheetFormatPr defaultRowHeight="15" x14ac:dyDescent="0.25"/>
  <cols>
    <col min="3" max="3" width="9.140625" customWidth="1"/>
    <col min="4" max="4" width="12.140625" customWidth="1"/>
    <col min="9" max="10" width="10.42578125" customWidth="1"/>
    <col min="11" max="11" width="11.85546875" customWidth="1"/>
    <col min="12" max="13" width="13.28515625" customWidth="1"/>
    <col min="14" max="15" width="12" customWidth="1"/>
    <col min="16" max="16" width="12.42578125" customWidth="1"/>
    <col min="17" max="17" width="8.42578125" customWidth="1"/>
  </cols>
  <sheetData>
    <row r="1" spans="1:19" x14ac:dyDescent="0.25">
      <c r="E1" s="5" t="s">
        <v>0</v>
      </c>
      <c r="F1" s="5" t="s">
        <v>1</v>
      </c>
      <c r="G1" s="5" t="s">
        <v>2</v>
      </c>
      <c r="H1" s="5"/>
      <c r="I1" s="6"/>
      <c r="J1" s="6"/>
      <c r="K1" s="7" t="s">
        <v>46</v>
      </c>
      <c r="S1" s="7" t="s">
        <v>3</v>
      </c>
    </row>
    <row r="2" spans="1:19" x14ac:dyDescent="0.25">
      <c r="E2" s="5" t="s">
        <v>5</v>
      </c>
      <c r="F2" s="5"/>
      <c r="G2" s="5" t="s">
        <v>6</v>
      </c>
      <c r="H2" s="5"/>
      <c r="I2" s="6"/>
      <c r="J2" s="6"/>
      <c r="K2" s="7" t="s">
        <v>8</v>
      </c>
      <c r="S2" s="7" t="s">
        <v>7</v>
      </c>
    </row>
    <row r="3" spans="1:19" x14ac:dyDescent="0.25">
      <c r="E3" s="5"/>
      <c r="F3" s="5"/>
      <c r="G3" s="5"/>
      <c r="H3" s="5"/>
      <c r="I3" s="6"/>
      <c r="J3" s="6"/>
      <c r="K3" s="7"/>
      <c r="S3" s="7"/>
    </row>
    <row r="5" spans="1:19" s="14" customFormat="1" x14ac:dyDescent="0.25">
      <c r="A5" s="14" t="s">
        <v>46</v>
      </c>
      <c r="B5" s="14" t="s">
        <v>10</v>
      </c>
      <c r="E5" s="33" t="s">
        <v>30</v>
      </c>
      <c r="F5" s="33"/>
      <c r="G5" s="33"/>
      <c r="H5" s="21"/>
      <c r="I5" s="1" t="s">
        <v>33</v>
      </c>
      <c r="J5" s="1" t="s">
        <v>43</v>
      </c>
      <c r="K5" s="1" t="s">
        <v>32</v>
      </c>
      <c r="L5" s="1" t="s">
        <v>34</v>
      </c>
      <c r="M5" s="14" t="s">
        <v>11</v>
      </c>
      <c r="N5" s="14" t="s">
        <v>37</v>
      </c>
      <c r="O5" s="1" t="s">
        <v>45</v>
      </c>
      <c r="P5" s="1" t="s">
        <v>41</v>
      </c>
      <c r="Q5" s="1" t="s">
        <v>42</v>
      </c>
    </row>
    <row r="6" spans="1:19" x14ac:dyDescent="0.25">
      <c r="B6" s="15"/>
      <c r="C6" s="15"/>
      <c r="D6" s="11"/>
      <c r="E6" s="28" t="s">
        <v>51</v>
      </c>
      <c r="F6" s="28" t="s">
        <v>52</v>
      </c>
      <c r="G6" s="28" t="s">
        <v>53</v>
      </c>
      <c r="H6" s="11"/>
      <c r="I6" s="11"/>
      <c r="J6" s="11"/>
      <c r="K6" s="11"/>
      <c r="L6" s="11"/>
      <c r="M6" s="11"/>
      <c r="N6" s="11"/>
      <c r="O6" s="11"/>
      <c r="P6" s="11"/>
      <c r="Q6" s="11"/>
      <c r="S6" s="11"/>
    </row>
    <row r="7" spans="1:19" x14ac:dyDescent="0.25">
      <c r="B7" s="15" t="s">
        <v>14</v>
      </c>
      <c r="C7" s="15"/>
      <c r="D7" s="11"/>
      <c r="E7">
        <v>36784</v>
      </c>
      <c r="F7">
        <v>37931</v>
      </c>
      <c r="G7">
        <v>36962</v>
      </c>
      <c r="I7" s="11">
        <f>AVERAGE(E7:G7)</f>
        <v>37225.666666666664</v>
      </c>
      <c r="J7" s="11">
        <f>MEDIAN(E7:G7)</f>
        <v>36962</v>
      </c>
      <c r="K7" s="11">
        <f>STDEV(E7:G7)</f>
        <v>617.28626530430222</v>
      </c>
      <c r="L7" s="11">
        <f t="shared" ref="L7:L16" si="0">K7/I7</f>
        <v>1.6582275633415178E-2</v>
      </c>
      <c r="M7" s="11"/>
      <c r="N7" s="11"/>
      <c r="O7" s="11"/>
      <c r="P7" s="11"/>
      <c r="Q7" s="11"/>
      <c r="S7" s="11"/>
    </row>
    <row r="8" spans="1:19" x14ac:dyDescent="0.25">
      <c r="B8" s="15" t="s">
        <v>15</v>
      </c>
      <c r="C8" s="15"/>
      <c r="D8" s="11"/>
      <c r="E8">
        <v>20676</v>
      </c>
      <c r="F8">
        <v>19103</v>
      </c>
      <c r="G8">
        <v>18141</v>
      </c>
      <c r="I8" s="11">
        <f t="shared" ref="I8:I16" si="1">AVERAGE(E8:G8)</f>
        <v>19306.666666666668</v>
      </c>
      <c r="J8" s="11">
        <f t="shared" ref="J8:J16" si="2">MEDIAN(E8:G8)</f>
        <v>19103</v>
      </c>
      <c r="K8" s="11">
        <f t="shared" ref="K8:K16" si="3">STDEV(E8:G8)</f>
        <v>1279.7133793679479</v>
      </c>
      <c r="L8" s="11">
        <f t="shared" si="0"/>
        <v>6.6283496859527682E-2</v>
      </c>
      <c r="M8" s="11">
        <f>I8/I7</f>
        <v>0.5186385737439223</v>
      </c>
      <c r="N8" s="11"/>
      <c r="O8" s="11"/>
      <c r="P8" s="11"/>
      <c r="Q8" s="11"/>
      <c r="S8" s="11"/>
    </row>
    <row r="9" spans="1:19" x14ac:dyDescent="0.25">
      <c r="B9" s="15" t="s">
        <v>16</v>
      </c>
      <c r="C9" s="15"/>
      <c r="D9" s="11"/>
      <c r="E9">
        <v>35158</v>
      </c>
      <c r="F9">
        <v>34431</v>
      </c>
      <c r="G9">
        <v>35937</v>
      </c>
      <c r="I9" s="11">
        <f t="shared" si="1"/>
        <v>35175.333333333336</v>
      </c>
      <c r="J9" s="11">
        <f t="shared" si="2"/>
        <v>35158</v>
      </c>
      <c r="K9" s="11">
        <f t="shared" si="3"/>
        <v>753.14960886488768</v>
      </c>
      <c r="L9" s="11">
        <f t="shared" si="0"/>
        <v>2.1411299836956416E-2</v>
      </c>
      <c r="M9" s="11"/>
      <c r="N9" s="11"/>
      <c r="O9" s="11"/>
      <c r="P9" s="11"/>
      <c r="Q9" s="11"/>
      <c r="S9" s="11"/>
    </row>
    <row r="10" spans="1:19" x14ac:dyDescent="0.25">
      <c r="B10" s="15" t="s">
        <v>17</v>
      </c>
      <c r="C10" s="15"/>
      <c r="D10" s="11"/>
      <c r="E10">
        <v>23239</v>
      </c>
      <c r="F10">
        <v>23421</v>
      </c>
      <c r="G10">
        <v>24715</v>
      </c>
      <c r="I10" s="11">
        <f t="shared" si="1"/>
        <v>23791.666666666668</v>
      </c>
      <c r="J10" s="11">
        <f t="shared" si="2"/>
        <v>23421</v>
      </c>
      <c r="K10" s="11">
        <f t="shared" si="3"/>
        <v>804.79148438172058</v>
      </c>
      <c r="L10" s="11">
        <f t="shared" si="0"/>
        <v>3.3826612303259708E-2</v>
      </c>
      <c r="M10" s="11">
        <f>I10/I9</f>
        <v>0.67637359513295303</v>
      </c>
      <c r="N10" s="11"/>
      <c r="O10" s="11"/>
      <c r="P10" s="11"/>
      <c r="Q10" s="11"/>
      <c r="S10" s="11"/>
    </row>
    <row r="11" spans="1:19" x14ac:dyDescent="0.25">
      <c r="A11" t="s">
        <v>38</v>
      </c>
      <c r="B11" s="15" t="s">
        <v>19</v>
      </c>
      <c r="C11" s="15"/>
      <c r="D11" s="11"/>
      <c r="E11">
        <v>35142</v>
      </c>
      <c r="F11">
        <v>35214</v>
      </c>
      <c r="G11">
        <v>36142</v>
      </c>
      <c r="I11" s="11">
        <f t="shared" si="1"/>
        <v>35499.333333333336</v>
      </c>
      <c r="J11" s="11">
        <f t="shared" si="2"/>
        <v>35214</v>
      </c>
      <c r="K11" s="11">
        <f t="shared" si="3"/>
        <v>557.72872736961767</v>
      </c>
      <c r="L11" s="11">
        <f t="shared" si="0"/>
        <v>1.5710963418175485E-2</v>
      </c>
      <c r="M11" s="11"/>
      <c r="N11" s="11"/>
      <c r="O11" s="11"/>
      <c r="P11" s="11"/>
      <c r="Q11" s="11"/>
      <c r="S11" s="11"/>
    </row>
    <row r="12" spans="1:19" x14ac:dyDescent="0.25">
      <c r="A12" t="s">
        <v>38</v>
      </c>
      <c r="B12" s="15" t="s">
        <v>20</v>
      </c>
      <c r="C12" s="15"/>
      <c r="D12" s="11"/>
      <c r="E12">
        <v>20950</v>
      </c>
      <c r="F12">
        <v>20339</v>
      </c>
      <c r="G12">
        <v>21091</v>
      </c>
      <c r="I12" s="11">
        <f t="shared" si="1"/>
        <v>20793.333333333332</v>
      </c>
      <c r="J12" s="11">
        <f t="shared" si="2"/>
        <v>20950</v>
      </c>
      <c r="K12" s="11">
        <f t="shared" si="3"/>
        <v>399.73032576142293</v>
      </c>
      <c r="L12" s="11">
        <f t="shared" si="0"/>
        <v>1.922396565059745E-2</v>
      </c>
      <c r="M12" s="11">
        <f>I12/I11</f>
        <v>0.58573869931829703</v>
      </c>
      <c r="N12" s="10">
        <f>(M12*100/$M$10)-100</f>
        <v>-13.400123314518225</v>
      </c>
      <c r="O12" s="10">
        <f>(I12-I10)/MIN(K12,K10)</f>
        <v>-7.500890325551322</v>
      </c>
      <c r="P12" s="11">
        <f>(I12-I10)/K12</f>
        <v>-7.500890325551322</v>
      </c>
      <c r="Q12" s="11">
        <f>TTEST(E12:G12,E10:G10,2,3)</f>
        <v>1.0988239921893914E-2</v>
      </c>
      <c r="S12" s="11"/>
    </row>
    <row r="13" spans="1:19" x14ac:dyDescent="0.25">
      <c r="A13" t="s">
        <v>39</v>
      </c>
      <c r="B13" s="15" t="s">
        <v>19</v>
      </c>
      <c r="C13" s="15"/>
      <c r="D13" s="11"/>
      <c r="E13">
        <v>36860</v>
      </c>
      <c r="F13">
        <v>37365</v>
      </c>
      <c r="G13">
        <v>36617</v>
      </c>
      <c r="I13" s="11">
        <f t="shared" si="1"/>
        <v>36947.333333333336</v>
      </c>
      <c r="J13" s="11">
        <f t="shared" si="2"/>
        <v>36860</v>
      </c>
      <c r="K13" s="11">
        <f t="shared" si="3"/>
        <v>381.57087589769395</v>
      </c>
      <c r="L13" s="11">
        <f t="shared" si="0"/>
        <v>1.0327426676648578E-2</v>
      </c>
      <c r="M13" s="11"/>
      <c r="N13" s="10"/>
      <c r="O13" s="10"/>
      <c r="P13" s="11"/>
      <c r="Q13" s="11"/>
      <c r="S13" s="11"/>
    </row>
    <row r="14" spans="1:19" x14ac:dyDescent="0.25">
      <c r="A14" t="s">
        <v>39</v>
      </c>
      <c r="B14" s="15" t="s">
        <v>20</v>
      </c>
      <c r="C14" s="15"/>
      <c r="D14" s="11"/>
      <c r="E14">
        <v>22619</v>
      </c>
      <c r="F14">
        <v>21795</v>
      </c>
      <c r="G14">
        <v>21417</v>
      </c>
      <c r="I14" s="11">
        <f t="shared" si="1"/>
        <v>21943.666666666668</v>
      </c>
      <c r="J14" s="11">
        <f t="shared" si="2"/>
        <v>21795</v>
      </c>
      <c r="K14" s="11">
        <f t="shared" si="3"/>
        <v>614.63593560198979</v>
      </c>
      <c r="L14" s="11">
        <f t="shared" si="0"/>
        <v>2.8009718928862833E-2</v>
      </c>
      <c r="M14" s="11">
        <f>I14/I13</f>
        <v>0.59391746810775703</v>
      </c>
      <c r="N14" s="10">
        <f>(M14*100/$M$10)-100</f>
        <v>-12.190914550558091</v>
      </c>
      <c r="O14" s="10">
        <f>(I14-I10)/MIN(K14,K10)</f>
        <v>-3.0066579139893972</v>
      </c>
      <c r="P14" s="11">
        <f>(I14-I10)/K14</f>
        <v>-3.0066579139893972</v>
      </c>
      <c r="Q14" s="11">
        <f>TTEST(E14:G14,E10:G10,2,3)</f>
        <v>3.7486923035030234E-2</v>
      </c>
      <c r="S14" s="11"/>
    </row>
    <row r="15" spans="1:19" x14ac:dyDescent="0.25">
      <c r="A15" t="s">
        <v>40</v>
      </c>
      <c r="B15" s="15" t="s">
        <v>19</v>
      </c>
      <c r="C15" s="15"/>
      <c r="D15" s="11"/>
      <c r="E15">
        <v>34240</v>
      </c>
      <c r="F15">
        <v>35682</v>
      </c>
      <c r="G15">
        <v>37077</v>
      </c>
      <c r="I15" s="11">
        <f t="shared" si="1"/>
        <v>35666.333333333336</v>
      </c>
      <c r="J15" s="11">
        <f t="shared" si="2"/>
        <v>35682</v>
      </c>
      <c r="K15" s="11">
        <f t="shared" si="3"/>
        <v>1418.5648851333285</v>
      </c>
      <c r="L15" s="11">
        <f t="shared" si="0"/>
        <v>3.9773218959055556E-2</v>
      </c>
      <c r="M15" s="11"/>
      <c r="N15" s="10"/>
      <c r="O15" s="10"/>
      <c r="P15" s="11"/>
      <c r="Q15" s="11"/>
      <c r="S15" s="11"/>
    </row>
    <row r="16" spans="1:19" x14ac:dyDescent="0.25">
      <c r="A16" t="s">
        <v>40</v>
      </c>
      <c r="B16" s="15" t="s">
        <v>20</v>
      </c>
      <c r="C16" s="15"/>
      <c r="D16" s="11"/>
      <c r="E16">
        <v>21984</v>
      </c>
      <c r="F16">
        <v>21904</v>
      </c>
      <c r="G16">
        <v>20766</v>
      </c>
      <c r="I16" s="11">
        <f t="shared" si="1"/>
        <v>21551.333333333332</v>
      </c>
      <c r="J16" s="11">
        <f t="shared" si="2"/>
        <v>21904</v>
      </c>
      <c r="K16" s="11">
        <f t="shared" si="3"/>
        <v>681.29386708918298</v>
      </c>
      <c r="L16" s="11">
        <f t="shared" si="0"/>
        <v>3.1612608674908733E-2</v>
      </c>
      <c r="M16" s="11">
        <f>I16/I15</f>
        <v>0.60424863783773675</v>
      </c>
      <c r="N16" s="10">
        <f>(M16*100/$M$10)-100</f>
        <v>-10.66347915031173</v>
      </c>
      <c r="O16" s="10">
        <f>(I16-I10)/MIN(K16,K10)</f>
        <v>-3.2883509474481603</v>
      </c>
      <c r="P16" s="11">
        <f>(I16-I10)/K16</f>
        <v>-3.2883509474481603</v>
      </c>
      <c r="Q16" s="11">
        <f>TTEST(E16:G16,E10:G10,2,3)</f>
        <v>2.2224216644363963E-2</v>
      </c>
      <c r="S16" s="11"/>
    </row>
    <row r="22" spans="1:19" x14ac:dyDescent="0.25">
      <c r="C22" s="32" t="s">
        <v>30</v>
      </c>
      <c r="D22" s="32"/>
      <c r="F22" s="32" t="s">
        <v>32</v>
      </c>
      <c r="G22" s="32"/>
      <c r="I22" s="2"/>
      <c r="J22" s="2"/>
      <c r="K22" s="2"/>
      <c r="L22" s="2"/>
      <c r="M22" s="2"/>
      <c r="S22" s="11"/>
    </row>
    <row r="23" spans="1:19" x14ac:dyDescent="0.25">
      <c r="C23" s="12" t="s">
        <v>25</v>
      </c>
      <c r="D23" s="12" t="s">
        <v>26</v>
      </c>
      <c r="F23" s="12" t="s">
        <v>25</v>
      </c>
      <c r="G23" s="12" t="s">
        <v>26</v>
      </c>
      <c r="I23" s="2"/>
      <c r="J23" s="2"/>
      <c r="K23" s="2"/>
      <c r="L23" s="2"/>
      <c r="M23" s="2"/>
      <c r="N23" s="2"/>
      <c r="O23" s="2"/>
      <c r="P23" s="2"/>
      <c r="S23" s="11"/>
    </row>
    <row r="24" spans="1:19" x14ac:dyDescent="0.25">
      <c r="A24" s="6" t="s">
        <v>17</v>
      </c>
      <c r="C24" s="11">
        <v>35175.333333333336</v>
      </c>
      <c r="D24" s="11">
        <v>23791.666666666668</v>
      </c>
      <c r="F24" s="11">
        <v>753.14960886488768</v>
      </c>
      <c r="G24" s="11">
        <v>804.79148438172058</v>
      </c>
      <c r="I24" s="2"/>
      <c r="J24" s="2"/>
      <c r="K24" s="2"/>
      <c r="L24" s="2"/>
      <c r="M24" s="2"/>
      <c r="N24" s="2"/>
      <c r="O24" s="2"/>
      <c r="P24" s="2"/>
      <c r="S24" s="11"/>
    </row>
    <row r="25" spans="1:19" x14ac:dyDescent="0.25">
      <c r="A25" s="6" t="s">
        <v>28</v>
      </c>
      <c r="C25" s="11">
        <v>35214</v>
      </c>
      <c r="D25" s="11">
        <v>20793.333333333332</v>
      </c>
      <c r="F25" s="11">
        <v>557.72872736961767</v>
      </c>
      <c r="G25" s="11">
        <v>399.73032576142293</v>
      </c>
      <c r="I25" s="2"/>
      <c r="J25" s="2"/>
      <c r="K25" s="2"/>
      <c r="L25" s="2"/>
      <c r="M25" s="2"/>
      <c r="N25" s="2"/>
      <c r="O25" s="2"/>
      <c r="P25" s="2"/>
      <c r="S25" s="11"/>
    </row>
    <row r="26" spans="1:19" x14ac:dyDescent="0.25">
      <c r="A26" s="11"/>
      <c r="I26" s="2"/>
      <c r="J26" s="2"/>
      <c r="K26" s="2"/>
      <c r="L26" s="2"/>
      <c r="M26" s="2"/>
      <c r="N26" s="2"/>
      <c r="O26" s="2"/>
      <c r="P26" s="2"/>
    </row>
    <row r="27" spans="1:19" x14ac:dyDescent="0.25">
      <c r="A27" s="11"/>
      <c r="I27" s="2"/>
      <c r="J27" s="2"/>
      <c r="K27" s="2"/>
      <c r="L27" s="2"/>
      <c r="M27" s="2"/>
      <c r="N27" s="2"/>
      <c r="O27" s="2"/>
      <c r="P27" s="2"/>
      <c r="S27" s="11"/>
    </row>
    <row r="28" spans="1:19" x14ac:dyDescent="0.25">
      <c r="A28" s="6"/>
      <c r="C28" s="32" t="s">
        <v>30</v>
      </c>
      <c r="D28" s="32"/>
      <c r="F28" s="32" t="s">
        <v>32</v>
      </c>
      <c r="G28" s="32"/>
      <c r="I28" s="2"/>
      <c r="J28" s="2"/>
      <c r="K28" s="2"/>
      <c r="L28" s="2"/>
      <c r="M28" s="2"/>
      <c r="N28" s="2"/>
      <c r="O28" s="2"/>
      <c r="P28" s="2"/>
      <c r="S28" s="11"/>
    </row>
    <row r="29" spans="1:19" x14ac:dyDescent="0.25">
      <c r="A29" s="6"/>
      <c r="C29" s="12" t="s">
        <v>25</v>
      </c>
      <c r="D29" s="12" t="s">
        <v>26</v>
      </c>
      <c r="F29" s="12" t="s">
        <v>25</v>
      </c>
      <c r="G29" s="12" t="s">
        <v>26</v>
      </c>
      <c r="I29" s="2"/>
      <c r="J29" s="2"/>
      <c r="K29" s="2"/>
      <c r="L29" s="2"/>
      <c r="M29" s="2"/>
      <c r="N29" s="2"/>
      <c r="O29" s="2"/>
      <c r="P29" s="2"/>
      <c r="S29" s="11"/>
    </row>
    <row r="30" spans="1:19" x14ac:dyDescent="0.25">
      <c r="A30" s="6" t="s">
        <v>17</v>
      </c>
      <c r="C30" s="11">
        <v>35175.333333333336</v>
      </c>
      <c r="D30" s="11">
        <v>23791.666666666668</v>
      </c>
      <c r="F30" s="11">
        <v>753.14960886488768</v>
      </c>
      <c r="G30" s="11">
        <v>804.79148438172058</v>
      </c>
      <c r="I30" s="2"/>
      <c r="J30" s="2"/>
      <c r="K30" s="2"/>
      <c r="L30" s="2"/>
      <c r="M30" s="2"/>
      <c r="N30" s="2"/>
      <c r="O30" s="2"/>
      <c r="P30" s="2"/>
      <c r="S30" s="11"/>
    </row>
    <row r="31" spans="1:19" x14ac:dyDescent="0.25">
      <c r="A31" s="6" t="s">
        <v>27</v>
      </c>
      <c r="C31" s="11">
        <v>36947.333333333336</v>
      </c>
      <c r="D31" s="11">
        <v>21943.666666666668</v>
      </c>
      <c r="F31" s="11">
        <v>381.57087589769395</v>
      </c>
      <c r="G31" s="11">
        <v>614.63593560198979</v>
      </c>
      <c r="I31" s="2"/>
      <c r="J31" s="2"/>
      <c r="K31" s="2"/>
      <c r="L31" s="2"/>
      <c r="M31" s="2"/>
      <c r="N31" s="2"/>
      <c r="O31" s="2"/>
      <c r="P31" s="2"/>
      <c r="S31" s="11"/>
    </row>
    <row r="32" spans="1:19" x14ac:dyDescent="0.25">
      <c r="A32" s="11"/>
      <c r="I32" s="2"/>
      <c r="J32" s="2"/>
      <c r="K32" s="2"/>
      <c r="L32" s="2"/>
      <c r="M32" s="2"/>
      <c r="N32" s="2"/>
      <c r="O32" s="2"/>
      <c r="P32" s="2"/>
    </row>
    <row r="33" spans="1:19" x14ac:dyDescent="0.25">
      <c r="A33" s="11"/>
      <c r="I33" s="2"/>
      <c r="J33" s="2"/>
      <c r="K33" s="2"/>
      <c r="L33" s="2"/>
      <c r="M33" s="2"/>
      <c r="N33" s="2"/>
      <c r="O33" s="2"/>
      <c r="P33" s="2"/>
    </row>
    <row r="34" spans="1:19" x14ac:dyDescent="0.25">
      <c r="A34" s="6"/>
      <c r="C34" s="32" t="s">
        <v>30</v>
      </c>
      <c r="D34" s="32"/>
      <c r="F34" s="32" t="s">
        <v>32</v>
      </c>
      <c r="G34" s="32"/>
      <c r="I34" s="2"/>
      <c r="J34" s="2"/>
      <c r="K34" s="2"/>
      <c r="L34" s="2"/>
      <c r="M34" s="2"/>
    </row>
    <row r="35" spans="1:19" x14ac:dyDescent="0.25">
      <c r="A35" s="6"/>
      <c r="C35" s="12" t="s">
        <v>25</v>
      </c>
      <c r="D35" s="12" t="s">
        <v>26</v>
      </c>
      <c r="F35" s="12" t="s">
        <v>25</v>
      </c>
      <c r="G35" s="12" t="s">
        <v>26</v>
      </c>
      <c r="I35" s="2"/>
      <c r="J35" s="2"/>
      <c r="K35" s="2"/>
      <c r="L35" s="2"/>
      <c r="M35" s="2"/>
      <c r="N35" s="2"/>
      <c r="O35" s="2"/>
      <c r="P35" s="2"/>
      <c r="S35" s="11"/>
    </row>
    <row r="36" spans="1:19" x14ac:dyDescent="0.25">
      <c r="A36" s="6" t="s">
        <v>17</v>
      </c>
      <c r="C36" s="11">
        <v>35175.333333333336</v>
      </c>
      <c r="D36" s="11">
        <v>23791.666666666668</v>
      </c>
      <c r="F36" s="11">
        <v>753.14960886488768</v>
      </c>
      <c r="G36" s="11">
        <v>804.79148438172058</v>
      </c>
      <c r="I36" s="11"/>
      <c r="J36" s="2"/>
      <c r="K36" s="2"/>
      <c r="L36" s="2"/>
      <c r="M36" s="2"/>
      <c r="N36" s="2"/>
      <c r="O36" s="2"/>
      <c r="P36" s="2"/>
      <c r="S36" s="11"/>
    </row>
    <row r="37" spans="1:19" x14ac:dyDescent="0.25">
      <c r="A37" s="6" t="s">
        <v>29</v>
      </c>
      <c r="C37" s="11">
        <v>35666.333333333336</v>
      </c>
      <c r="D37" s="11">
        <v>21551.333333333332</v>
      </c>
      <c r="F37" s="11">
        <v>1418.5648851333285</v>
      </c>
      <c r="G37" s="11">
        <v>681.29386708918298</v>
      </c>
      <c r="I37" s="11"/>
      <c r="J37" s="2"/>
      <c r="K37" s="2"/>
      <c r="L37" s="2"/>
      <c r="M37" s="2"/>
      <c r="N37" s="2"/>
      <c r="O37" s="2"/>
      <c r="P37" s="2"/>
    </row>
    <row r="39" spans="1:19" x14ac:dyDescent="0.25">
      <c r="F39" s="11"/>
      <c r="G39" s="11"/>
      <c r="H39" s="11"/>
      <c r="I39" s="11"/>
    </row>
    <row r="40" spans="1:19" x14ac:dyDescent="0.25">
      <c r="F40" s="11"/>
      <c r="G40" s="11"/>
      <c r="H40" s="11"/>
      <c r="I40" s="11"/>
      <c r="J40" s="11"/>
    </row>
    <row r="41" spans="1:19" x14ac:dyDescent="0.25">
      <c r="F41" s="11"/>
      <c r="H41" s="11"/>
      <c r="J41" s="11"/>
    </row>
  </sheetData>
  <mergeCells count="7">
    <mergeCell ref="E5:G5"/>
    <mergeCell ref="C34:D34"/>
    <mergeCell ref="C28:D28"/>
    <mergeCell ref="C22:D22"/>
    <mergeCell ref="F22:G22"/>
    <mergeCell ref="F28:G28"/>
    <mergeCell ref="F34:G3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C1" zoomScale="130" zoomScaleNormal="130" workbookViewId="0">
      <selection activeCell="V19" sqref="V19"/>
    </sheetView>
  </sheetViews>
  <sheetFormatPr defaultRowHeight="15" x14ac:dyDescent="0.25"/>
  <cols>
    <col min="3" max="3" width="10.28515625" customWidth="1"/>
    <col min="4" max="4" width="11.85546875" customWidth="1"/>
    <col min="6" max="6" width="10.140625" customWidth="1"/>
    <col min="7" max="7" width="11.7109375" customWidth="1"/>
    <col min="8" max="8" width="10" customWidth="1"/>
    <col min="13" max="13" width="12.7109375" customWidth="1"/>
    <col min="14" max="14" width="13.28515625" customWidth="1"/>
    <col min="15" max="15" width="10.5703125" customWidth="1"/>
    <col min="16" max="16" width="12.28515625" customWidth="1"/>
  </cols>
  <sheetData>
    <row r="1" spans="1:27" x14ac:dyDescent="0.25">
      <c r="B1" s="11"/>
      <c r="C1" s="11"/>
      <c r="D1" s="11"/>
      <c r="E1" s="11"/>
      <c r="F1" s="11"/>
      <c r="G1" s="11"/>
    </row>
    <row r="2" spans="1:27" x14ac:dyDescent="0.25">
      <c r="A2" s="11"/>
      <c r="B2" s="11"/>
      <c r="C2" s="11"/>
      <c r="D2" s="3"/>
      <c r="E2" s="23"/>
      <c r="F2" s="23"/>
      <c r="G2" s="23"/>
    </row>
    <row r="3" spans="1:27" x14ac:dyDescent="0.25">
      <c r="B3" s="11"/>
      <c r="C3" s="11"/>
      <c r="D3" s="3"/>
      <c r="E3" s="23"/>
      <c r="F3" s="23"/>
      <c r="G3" s="5" t="s">
        <v>0</v>
      </c>
      <c r="H3" s="5" t="s">
        <v>1</v>
      </c>
      <c r="I3" s="5" t="s">
        <v>2</v>
      </c>
      <c r="J3" s="6"/>
      <c r="K3" s="6"/>
      <c r="L3" s="7" t="s">
        <v>3</v>
      </c>
      <c r="M3" s="7" t="s">
        <v>46</v>
      </c>
    </row>
    <row r="4" spans="1:27" x14ac:dyDescent="0.25">
      <c r="A4" s="11"/>
      <c r="B4" s="11"/>
      <c r="C4" s="11"/>
      <c r="D4" s="11"/>
      <c r="E4" s="11"/>
      <c r="F4" s="11"/>
      <c r="G4" s="5" t="s">
        <v>5</v>
      </c>
      <c r="H4" s="5"/>
      <c r="I4" s="5" t="s">
        <v>6</v>
      </c>
      <c r="J4" s="6"/>
      <c r="K4" s="6"/>
      <c r="L4" s="7" t="s">
        <v>7</v>
      </c>
      <c r="M4" s="7" t="s">
        <v>36</v>
      </c>
    </row>
    <row r="5" spans="1:27" x14ac:dyDescent="0.25">
      <c r="A5" s="11"/>
      <c r="B5" s="11"/>
      <c r="C5" s="11"/>
      <c r="D5" s="11"/>
      <c r="E5" s="11"/>
      <c r="F5" s="11"/>
      <c r="G5" s="6"/>
      <c r="H5" s="6"/>
      <c r="I5" s="6"/>
      <c r="J5" s="6"/>
      <c r="K5" s="6"/>
      <c r="L5" s="7" t="s">
        <v>9</v>
      </c>
      <c r="M5" s="7">
        <v>12000</v>
      </c>
    </row>
    <row r="7" spans="1:27" x14ac:dyDescent="0.25">
      <c r="A7" s="1" t="s">
        <v>46</v>
      </c>
      <c r="B7" s="1"/>
      <c r="C7" s="1" t="s">
        <v>10</v>
      </c>
      <c r="D7" s="1"/>
      <c r="E7" s="1"/>
      <c r="F7" s="1"/>
      <c r="G7" s="33" t="s">
        <v>30</v>
      </c>
      <c r="H7" s="33"/>
      <c r="I7" s="33"/>
      <c r="J7" s="1"/>
      <c r="K7" s="1" t="s">
        <v>33</v>
      </c>
      <c r="L7" s="1" t="s">
        <v>43</v>
      </c>
      <c r="M7" s="1" t="s">
        <v>32</v>
      </c>
      <c r="N7" s="1" t="s">
        <v>34</v>
      </c>
      <c r="O7" s="1" t="s">
        <v>35</v>
      </c>
      <c r="P7" s="1" t="s">
        <v>37</v>
      </c>
      <c r="Q7" s="1" t="s">
        <v>45</v>
      </c>
      <c r="R7" s="1" t="s">
        <v>41</v>
      </c>
      <c r="S7" s="1" t="s">
        <v>42</v>
      </c>
      <c r="T7" s="25"/>
      <c r="U7" s="25"/>
      <c r="V7" s="25"/>
      <c r="W7" s="25"/>
      <c r="X7" s="25"/>
      <c r="Y7" s="25"/>
      <c r="Z7" s="25"/>
      <c r="AA7" s="25"/>
    </row>
    <row r="8" spans="1:27" x14ac:dyDescent="0.25">
      <c r="G8" s="28" t="s">
        <v>51</v>
      </c>
      <c r="H8" s="28" t="s">
        <v>52</v>
      </c>
      <c r="I8" s="28" t="s">
        <v>53</v>
      </c>
    </row>
    <row r="9" spans="1:27" x14ac:dyDescent="0.25">
      <c r="B9" s="20">
        <v>1</v>
      </c>
      <c r="C9" s="15" t="s">
        <v>14</v>
      </c>
      <c r="D9" s="11"/>
      <c r="E9" s="11"/>
      <c r="F9" s="11"/>
      <c r="G9">
        <v>32849</v>
      </c>
      <c r="H9">
        <v>32970</v>
      </c>
      <c r="I9">
        <v>31364</v>
      </c>
      <c r="J9" s="11"/>
      <c r="K9" s="11">
        <f>AVERAGE(G9:I9)</f>
        <v>32394.333333333332</v>
      </c>
      <c r="L9" s="11">
        <f>MEDIAN(G9:I9)</f>
        <v>32849</v>
      </c>
      <c r="M9" s="11">
        <f>STDEV(G9:I9)</f>
        <v>894.34352087625325</v>
      </c>
      <c r="N9" s="11">
        <f>M9/K9</f>
        <v>2.7608023652580801E-2</v>
      </c>
      <c r="O9" s="11"/>
      <c r="P9" s="11"/>
      <c r="Q9" s="11"/>
      <c r="R9" s="11"/>
      <c r="S9" s="11"/>
    </row>
    <row r="10" spans="1:27" x14ac:dyDescent="0.25">
      <c r="B10" s="20">
        <v>2</v>
      </c>
      <c r="C10" s="15" t="s">
        <v>15</v>
      </c>
      <c r="D10" s="11"/>
      <c r="E10" s="11"/>
      <c r="F10" s="11"/>
      <c r="G10">
        <v>19642</v>
      </c>
      <c r="H10">
        <v>20204</v>
      </c>
      <c r="I10">
        <v>21415</v>
      </c>
      <c r="J10" s="11"/>
      <c r="K10" s="11">
        <f t="shared" ref="K10:K18" si="0">AVERAGE(G10:I10)</f>
        <v>20420.333333333332</v>
      </c>
      <c r="L10" s="11">
        <f t="shared" ref="L10:L18" si="1">MEDIAN(G10:I10)</f>
        <v>20204</v>
      </c>
      <c r="M10" s="11">
        <f t="shared" ref="M10:M18" si="2">STDEV(G10:I10)</f>
        <v>906.08075431129942</v>
      </c>
      <c r="N10" s="11">
        <f t="shared" ref="N10:N18" si="3">M10/K10</f>
        <v>4.4371496758686575E-2</v>
      </c>
      <c r="O10" s="11">
        <f>K10/K9</f>
        <v>0.6303674510974141</v>
      </c>
      <c r="P10" s="11"/>
      <c r="Q10" s="11"/>
      <c r="R10" s="11"/>
      <c r="S10" s="11"/>
    </row>
    <row r="11" spans="1:27" x14ac:dyDescent="0.25">
      <c r="B11" s="20">
        <v>3</v>
      </c>
      <c r="C11" s="15" t="s">
        <v>16</v>
      </c>
      <c r="D11" s="11"/>
      <c r="E11" s="11"/>
      <c r="F11" s="11"/>
      <c r="G11">
        <v>30915</v>
      </c>
      <c r="H11">
        <v>30127</v>
      </c>
      <c r="I11">
        <v>30778</v>
      </c>
      <c r="J11" s="11"/>
      <c r="K11" s="11">
        <f t="shared" si="0"/>
        <v>30606.666666666668</v>
      </c>
      <c r="L11" s="11">
        <f t="shared" si="1"/>
        <v>30778</v>
      </c>
      <c r="M11" s="11">
        <f t="shared" si="2"/>
        <v>421.0134598006735</v>
      </c>
      <c r="N11" s="11">
        <f t="shared" si="3"/>
        <v>1.3755612931845136E-2</v>
      </c>
      <c r="O11" s="11"/>
      <c r="P11" s="11"/>
      <c r="Q11" s="11"/>
      <c r="R11" s="11"/>
      <c r="S11" s="11"/>
    </row>
    <row r="12" spans="1:27" x14ac:dyDescent="0.25">
      <c r="A12" s="11"/>
      <c r="B12" s="20">
        <v>4</v>
      </c>
      <c r="C12" s="15" t="s">
        <v>17</v>
      </c>
      <c r="D12" s="11"/>
      <c r="E12" s="11"/>
      <c r="F12" s="11"/>
      <c r="G12">
        <v>18530</v>
      </c>
      <c r="H12">
        <v>18707</v>
      </c>
      <c r="I12">
        <v>19732</v>
      </c>
      <c r="J12" s="11"/>
      <c r="K12" s="11">
        <f t="shared" si="0"/>
        <v>18989.666666666668</v>
      </c>
      <c r="L12" s="11">
        <f t="shared" si="1"/>
        <v>18707</v>
      </c>
      <c r="M12" s="11">
        <f t="shared" si="2"/>
        <v>648.94247305391673</v>
      </c>
      <c r="N12" s="11">
        <f t="shared" si="3"/>
        <v>3.4173452564758906E-2</v>
      </c>
      <c r="O12" s="11">
        <f>K12/K11</f>
        <v>0.62044216946199082</v>
      </c>
      <c r="P12" s="11"/>
      <c r="Q12" s="11"/>
      <c r="R12" s="11"/>
      <c r="S12" s="11"/>
    </row>
    <row r="13" spans="1:27" x14ac:dyDescent="0.25">
      <c r="A13" s="11" t="s">
        <v>47</v>
      </c>
      <c r="B13" s="20">
        <v>5</v>
      </c>
      <c r="C13" s="15" t="s">
        <v>19</v>
      </c>
      <c r="D13" s="11"/>
      <c r="E13" s="11"/>
      <c r="F13" s="11"/>
      <c r="G13">
        <v>30529</v>
      </c>
      <c r="H13">
        <v>29984</v>
      </c>
      <c r="I13">
        <v>30438</v>
      </c>
      <c r="J13" s="11"/>
      <c r="K13" s="11">
        <f t="shared" si="0"/>
        <v>30317</v>
      </c>
      <c r="L13" s="11">
        <f t="shared" si="1"/>
        <v>30438</v>
      </c>
      <c r="M13" s="11">
        <f t="shared" si="2"/>
        <v>291.95376346264146</v>
      </c>
      <c r="N13" s="11">
        <f t="shared" si="3"/>
        <v>9.6300347482482264E-3</v>
      </c>
      <c r="O13" s="11"/>
      <c r="P13" s="11"/>
      <c r="Q13" s="11"/>
      <c r="R13" s="11"/>
      <c r="S13" s="11"/>
    </row>
    <row r="14" spans="1:27" s="25" customFormat="1" x14ac:dyDescent="0.25">
      <c r="A14" s="11" t="s">
        <v>47</v>
      </c>
      <c r="B14" s="20">
        <v>6</v>
      </c>
      <c r="C14" s="15" t="s">
        <v>20</v>
      </c>
      <c r="D14" s="11"/>
      <c r="E14" s="11"/>
      <c r="F14" s="11"/>
      <c r="G14">
        <v>16073</v>
      </c>
      <c r="H14">
        <v>15939</v>
      </c>
      <c r="I14">
        <v>16031</v>
      </c>
      <c r="J14" s="11"/>
      <c r="K14" s="11">
        <f t="shared" si="0"/>
        <v>16014.333333333334</v>
      </c>
      <c r="L14" s="11">
        <f t="shared" si="1"/>
        <v>16031</v>
      </c>
      <c r="M14" s="11">
        <f t="shared" si="2"/>
        <v>68.537094579018543</v>
      </c>
      <c r="N14" s="11">
        <f t="shared" si="3"/>
        <v>4.2797344823815257E-3</v>
      </c>
      <c r="O14" s="11">
        <f>K14/K13</f>
        <v>0.52822948620685861</v>
      </c>
      <c r="P14" s="10">
        <f>(O14*100/$O$12)-100</f>
        <v>-14.86241390315125</v>
      </c>
      <c r="Q14" s="11">
        <f>(K14-K12)/MIN(M14,M12)</f>
        <v>-43.412014349440796</v>
      </c>
      <c r="R14" s="11">
        <f>(K14-K12)/M14</f>
        <v>-43.412014349440796</v>
      </c>
      <c r="S14" s="11">
        <f>TTEST(G14:I14,G12:I12,2,3)</f>
        <v>1.4689350615374864E-2</v>
      </c>
      <c r="T14"/>
      <c r="U14"/>
      <c r="V14"/>
      <c r="W14"/>
      <c r="X14"/>
      <c r="Y14"/>
      <c r="Z14"/>
      <c r="AA14"/>
    </row>
    <row r="15" spans="1:27" x14ac:dyDescent="0.25">
      <c r="A15" s="11" t="s">
        <v>48</v>
      </c>
      <c r="B15" s="20">
        <v>7</v>
      </c>
      <c r="C15" s="15" t="s">
        <v>19</v>
      </c>
      <c r="D15" s="11"/>
      <c r="E15" s="11"/>
      <c r="F15" s="11"/>
      <c r="G15">
        <v>29809</v>
      </c>
      <c r="H15">
        <v>32025</v>
      </c>
      <c r="I15">
        <v>30221</v>
      </c>
      <c r="J15" s="11"/>
      <c r="K15" s="11">
        <f t="shared" si="0"/>
        <v>30685</v>
      </c>
      <c r="L15" s="11">
        <f t="shared" si="1"/>
        <v>30221</v>
      </c>
      <c r="M15" s="11">
        <f t="shared" si="2"/>
        <v>1178.6161376801185</v>
      </c>
      <c r="N15" s="11">
        <f t="shared" si="3"/>
        <v>3.8410172321333501E-2</v>
      </c>
      <c r="O15" s="11"/>
      <c r="P15" s="24"/>
      <c r="Q15" s="11"/>
      <c r="R15" s="11"/>
      <c r="S15" s="11"/>
    </row>
    <row r="16" spans="1:27" x14ac:dyDescent="0.25">
      <c r="A16" s="11" t="s">
        <v>48</v>
      </c>
      <c r="B16" s="20">
        <v>8</v>
      </c>
      <c r="C16" s="15" t="s">
        <v>20</v>
      </c>
      <c r="D16" s="11"/>
      <c r="E16" s="11"/>
      <c r="F16" s="11"/>
      <c r="G16">
        <v>15486</v>
      </c>
      <c r="H16">
        <v>15561</v>
      </c>
      <c r="I16">
        <v>14934</v>
      </c>
      <c r="J16" s="11"/>
      <c r="K16" s="11">
        <f t="shared" si="0"/>
        <v>15327</v>
      </c>
      <c r="L16" s="11">
        <f t="shared" si="1"/>
        <v>15486</v>
      </c>
      <c r="M16" s="11">
        <f t="shared" si="2"/>
        <v>342.40765178365979</v>
      </c>
      <c r="N16" s="11">
        <f t="shared" si="3"/>
        <v>2.2340161269893639E-2</v>
      </c>
      <c r="O16" s="11">
        <f>K16/K15</f>
        <v>0.49949486719895714</v>
      </c>
      <c r="P16" s="10">
        <f>(O16*100/$O$12)-100</f>
        <v>-19.493726928314956</v>
      </c>
      <c r="Q16" s="11">
        <f>(K16-K12)/MIN(M16,M12)</f>
        <v>-10.696801451682559</v>
      </c>
      <c r="R16" s="11">
        <f>(K16-K12)/M16</f>
        <v>-10.696801451682559</v>
      </c>
      <c r="S16" s="11">
        <f>TTEST(G16:I16,G12:I12,2,3)</f>
        <v>3.1180670606737464E-3</v>
      </c>
    </row>
    <row r="17" spans="1:19" x14ac:dyDescent="0.25">
      <c r="A17" s="11" t="s">
        <v>49</v>
      </c>
      <c r="B17" s="20">
        <v>9</v>
      </c>
      <c r="C17" s="15" t="s">
        <v>19</v>
      </c>
      <c r="D17" s="11"/>
      <c r="E17" s="11"/>
      <c r="F17" s="11"/>
      <c r="G17">
        <v>30125</v>
      </c>
      <c r="H17">
        <v>31399</v>
      </c>
      <c r="I17">
        <v>30271</v>
      </c>
      <c r="J17" s="11"/>
      <c r="K17" s="11">
        <f t="shared" si="0"/>
        <v>30598.333333333332</v>
      </c>
      <c r="L17" s="11">
        <f t="shared" si="1"/>
        <v>30271</v>
      </c>
      <c r="M17" s="11">
        <f t="shared" si="2"/>
        <v>697.22975648872978</v>
      </c>
      <c r="N17" s="11">
        <f t="shared" si="3"/>
        <v>2.2786527256018187E-2</v>
      </c>
      <c r="O17" s="11"/>
      <c r="P17" s="24"/>
      <c r="Q17" s="11"/>
      <c r="R17" s="11"/>
      <c r="S17" s="11"/>
    </row>
    <row r="18" spans="1:19" x14ac:dyDescent="0.25">
      <c r="A18" s="11" t="s">
        <v>49</v>
      </c>
      <c r="B18" s="20">
        <v>10</v>
      </c>
      <c r="C18" s="15" t="s">
        <v>20</v>
      </c>
      <c r="D18" s="11"/>
      <c r="E18" s="11"/>
      <c r="F18" s="11"/>
      <c r="G18">
        <v>15005</v>
      </c>
      <c r="H18">
        <v>15865</v>
      </c>
      <c r="I18">
        <v>15123</v>
      </c>
      <c r="J18" s="11"/>
      <c r="K18" s="11">
        <f t="shared" si="0"/>
        <v>15331</v>
      </c>
      <c r="L18" s="11">
        <f t="shared" si="1"/>
        <v>15123</v>
      </c>
      <c r="M18" s="11">
        <f t="shared" si="2"/>
        <v>466.20596306782693</v>
      </c>
      <c r="N18" s="11">
        <f t="shared" si="3"/>
        <v>3.0409364233763416E-2</v>
      </c>
      <c r="O18" s="11">
        <f>K18/K17</f>
        <v>0.5010403616754725</v>
      </c>
      <c r="P18" s="10">
        <f>(O18*100/$O$12)-100</f>
        <v>-19.244631274830368</v>
      </c>
      <c r="Q18" s="11">
        <f>(K18-K12)/MIN(M18,M12)</f>
        <v>-7.8477474689322655</v>
      </c>
      <c r="R18" s="11">
        <f>(K18-K12)/M18</f>
        <v>-7.8477474689322655</v>
      </c>
      <c r="S18" s="11">
        <f>TTEST(G18:I18,G12:I12,2,3)</f>
        <v>2.0306598374023625E-3</v>
      </c>
    </row>
    <row r="22" spans="1:19" x14ac:dyDescent="0.25">
      <c r="C22" s="34" t="s">
        <v>30</v>
      </c>
      <c r="D22" s="34"/>
      <c r="E22" s="6"/>
      <c r="F22" s="32" t="s">
        <v>32</v>
      </c>
      <c r="G22" s="32"/>
      <c r="Q22" s="11"/>
      <c r="S22" s="11"/>
    </row>
    <row r="23" spans="1:19" x14ac:dyDescent="0.25">
      <c r="C23" s="12" t="s">
        <v>25</v>
      </c>
      <c r="D23" s="12" t="s">
        <v>26</v>
      </c>
      <c r="E23" s="6"/>
      <c r="F23" s="12" t="s">
        <v>25</v>
      </c>
      <c r="G23" s="12" t="s">
        <v>26</v>
      </c>
      <c r="Q23" s="11"/>
      <c r="S23" s="11"/>
    </row>
    <row r="24" spans="1:19" x14ac:dyDescent="0.25">
      <c r="A24" s="6" t="s">
        <v>17</v>
      </c>
      <c r="B24" s="6"/>
      <c r="C24" s="11">
        <v>30606.666666666668</v>
      </c>
      <c r="D24" s="11">
        <v>18656.333333333332</v>
      </c>
      <c r="E24" s="6"/>
      <c r="F24" s="11">
        <v>421.0134598006735</v>
      </c>
      <c r="G24" s="11">
        <v>648.94247305391673</v>
      </c>
    </row>
    <row r="25" spans="1:19" x14ac:dyDescent="0.25">
      <c r="A25" s="6" t="s">
        <v>28</v>
      </c>
      <c r="B25" s="6"/>
      <c r="C25" s="11">
        <v>30317</v>
      </c>
      <c r="D25" s="11">
        <v>16014.333333333334</v>
      </c>
      <c r="E25" s="6"/>
      <c r="F25" s="11">
        <v>291.95376346264146</v>
      </c>
      <c r="G25" s="11">
        <v>68.537094579018543</v>
      </c>
    </row>
    <row r="26" spans="1:19" x14ac:dyDescent="0.25">
      <c r="A26" s="11"/>
      <c r="B26" s="11"/>
      <c r="C26" s="11"/>
      <c r="D26" s="11"/>
      <c r="E26" s="11"/>
      <c r="F26" s="11"/>
      <c r="G26" s="11"/>
    </row>
    <row r="27" spans="1:19" x14ac:dyDescent="0.25">
      <c r="A27" s="11"/>
      <c r="B27" s="11"/>
      <c r="C27" s="11"/>
      <c r="D27" s="11"/>
      <c r="E27" s="11"/>
      <c r="F27" s="11"/>
      <c r="G27" s="11"/>
    </row>
    <row r="28" spans="1:19" x14ac:dyDescent="0.25">
      <c r="A28" s="6"/>
      <c r="B28" s="6"/>
      <c r="C28" s="34" t="s">
        <v>30</v>
      </c>
      <c r="D28" s="34"/>
      <c r="E28" s="6"/>
      <c r="F28" s="32" t="s">
        <v>32</v>
      </c>
      <c r="G28" s="32"/>
      <c r="P28" s="11"/>
      <c r="Q28" s="11"/>
    </row>
    <row r="29" spans="1:19" x14ac:dyDescent="0.25">
      <c r="A29" s="6"/>
      <c r="B29" s="6"/>
      <c r="C29" s="12" t="s">
        <v>25</v>
      </c>
      <c r="D29" s="12" t="s">
        <v>26</v>
      </c>
      <c r="E29" s="6"/>
      <c r="F29" s="12" t="s">
        <v>25</v>
      </c>
      <c r="G29" s="12" t="s">
        <v>26</v>
      </c>
      <c r="P29" s="11"/>
      <c r="Q29" s="11"/>
    </row>
    <row r="30" spans="1:19" x14ac:dyDescent="0.25">
      <c r="A30" s="6" t="s">
        <v>17</v>
      </c>
      <c r="B30" s="6"/>
      <c r="C30" s="11">
        <v>30606.666666666668</v>
      </c>
      <c r="D30" s="11">
        <v>18656.333333333332</v>
      </c>
      <c r="E30" s="6"/>
      <c r="F30" s="11">
        <v>421.0134598006735</v>
      </c>
      <c r="G30" s="11">
        <v>648.94247305391673</v>
      </c>
    </row>
    <row r="31" spans="1:19" x14ac:dyDescent="0.25">
      <c r="A31" s="6" t="s">
        <v>27</v>
      </c>
      <c r="B31" s="6"/>
      <c r="C31" s="11">
        <v>30685</v>
      </c>
      <c r="D31" s="11">
        <v>15327</v>
      </c>
      <c r="E31" s="6"/>
      <c r="F31" s="11">
        <v>1178.6161376801185</v>
      </c>
      <c r="G31" s="11">
        <v>342.40765178365979</v>
      </c>
    </row>
    <row r="32" spans="1:19" x14ac:dyDescent="0.25">
      <c r="A32" s="11"/>
      <c r="B32" s="11"/>
      <c r="C32" s="11"/>
      <c r="D32" s="11"/>
      <c r="E32" s="11"/>
      <c r="F32" s="11"/>
      <c r="G32" s="11"/>
    </row>
    <row r="33" spans="1:17" x14ac:dyDescent="0.25">
      <c r="A33" s="11"/>
      <c r="B33" s="11"/>
      <c r="C33" s="11"/>
      <c r="D33" s="11"/>
      <c r="E33" s="11"/>
      <c r="F33" s="11"/>
      <c r="G33" s="11"/>
      <c r="P33" s="11"/>
      <c r="Q33" s="11"/>
    </row>
    <row r="34" spans="1:17" x14ac:dyDescent="0.25">
      <c r="A34" s="6"/>
      <c r="B34" s="6"/>
      <c r="C34" s="34" t="s">
        <v>30</v>
      </c>
      <c r="D34" s="34"/>
      <c r="E34" s="6"/>
      <c r="F34" s="32" t="s">
        <v>32</v>
      </c>
      <c r="G34" s="32"/>
      <c r="P34" s="11"/>
      <c r="Q34" s="11"/>
    </row>
    <row r="35" spans="1:17" x14ac:dyDescent="0.25">
      <c r="A35" s="6"/>
      <c r="B35" s="6"/>
      <c r="C35" s="12" t="s">
        <v>25</v>
      </c>
      <c r="D35" s="12" t="s">
        <v>26</v>
      </c>
      <c r="E35" s="6"/>
      <c r="F35" s="12" t="s">
        <v>25</v>
      </c>
      <c r="G35" s="12" t="s">
        <v>26</v>
      </c>
    </row>
    <row r="36" spans="1:17" x14ac:dyDescent="0.25">
      <c r="A36" s="6" t="s">
        <v>17</v>
      </c>
      <c r="B36" s="6"/>
      <c r="C36" s="11">
        <v>30606.666666666668</v>
      </c>
      <c r="D36" s="11">
        <v>18656.333333333332</v>
      </c>
      <c r="E36" s="6"/>
      <c r="F36" s="11">
        <v>421.0134598006735</v>
      </c>
      <c r="G36" s="11">
        <v>648.94247305391673</v>
      </c>
    </row>
    <row r="37" spans="1:17" x14ac:dyDescent="0.25">
      <c r="A37" s="6" t="s">
        <v>29</v>
      </c>
      <c r="B37" s="6"/>
      <c r="C37" s="11">
        <v>30598.333333333332</v>
      </c>
      <c r="D37" s="11">
        <v>15331</v>
      </c>
      <c r="E37" s="6"/>
      <c r="F37" s="11">
        <v>697.22975648872978</v>
      </c>
      <c r="G37" s="11">
        <v>466.20596306782693</v>
      </c>
    </row>
    <row r="38" spans="1:17" x14ac:dyDescent="0.25">
      <c r="F38" s="11"/>
      <c r="G38" s="11"/>
      <c r="H38" s="11"/>
      <c r="I38" s="11"/>
      <c r="J38" s="11"/>
      <c r="K38" s="11"/>
      <c r="L38" s="11"/>
      <c r="M38" s="11"/>
    </row>
  </sheetData>
  <mergeCells count="7">
    <mergeCell ref="G7:I7"/>
    <mergeCell ref="C22:D22"/>
    <mergeCell ref="C28:D28"/>
    <mergeCell ref="C34:D34"/>
    <mergeCell ref="F22:G22"/>
    <mergeCell ref="F28:G28"/>
    <mergeCell ref="F34:G3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opLeftCell="F2" zoomScale="130" zoomScaleNormal="130" workbookViewId="0">
      <selection activeCell="Y41" sqref="Y41"/>
    </sheetView>
  </sheetViews>
  <sheetFormatPr defaultRowHeight="15" x14ac:dyDescent="0.25"/>
  <cols>
    <col min="15" max="15" width="12.28515625" customWidth="1"/>
    <col min="16" max="16" width="10.7109375" customWidth="1"/>
  </cols>
  <sheetData>
    <row r="1" spans="1:20" x14ac:dyDescent="0.25">
      <c r="H1" s="5" t="s">
        <v>0</v>
      </c>
      <c r="I1" s="5" t="s">
        <v>1</v>
      </c>
      <c r="J1" s="5" t="s">
        <v>2</v>
      </c>
      <c r="K1" s="6"/>
      <c r="L1" s="6"/>
      <c r="M1" s="7" t="s">
        <v>3</v>
      </c>
      <c r="N1" s="7" t="s">
        <v>46</v>
      </c>
    </row>
    <row r="2" spans="1:20" x14ac:dyDescent="0.25">
      <c r="H2" s="5" t="s">
        <v>5</v>
      </c>
      <c r="I2" s="5"/>
      <c r="J2" s="5" t="s">
        <v>6</v>
      </c>
      <c r="K2" s="6"/>
      <c r="L2" s="6"/>
      <c r="M2" s="7" t="s">
        <v>7</v>
      </c>
      <c r="N2" s="7" t="s">
        <v>44</v>
      </c>
    </row>
    <row r="3" spans="1:20" x14ac:dyDescent="0.25">
      <c r="H3" s="6"/>
      <c r="I3" s="6"/>
      <c r="J3" s="6"/>
      <c r="K3" s="6"/>
      <c r="L3" s="6"/>
      <c r="M3" s="7" t="s">
        <v>9</v>
      </c>
      <c r="N3" s="7">
        <v>12000</v>
      </c>
    </row>
    <row r="6" spans="1:20" s="25" customFormat="1" x14ac:dyDescent="0.25">
      <c r="A6" s="1"/>
      <c r="B6" s="1" t="s">
        <v>46</v>
      </c>
      <c r="C6" s="1"/>
      <c r="D6" s="1" t="s">
        <v>10</v>
      </c>
      <c r="E6" s="1"/>
      <c r="F6" s="1"/>
      <c r="G6" s="1"/>
      <c r="H6" s="31" t="s">
        <v>30</v>
      </c>
      <c r="I6" s="31"/>
      <c r="J6" s="31"/>
      <c r="K6" s="1"/>
      <c r="L6" s="1" t="s">
        <v>33</v>
      </c>
      <c r="M6" s="1" t="s">
        <v>43</v>
      </c>
      <c r="N6" s="1" t="s">
        <v>32</v>
      </c>
      <c r="O6" s="1" t="s">
        <v>34</v>
      </c>
      <c r="P6" s="1" t="s">
        <v>35</v>
      </c>
      <c r="Q6" s="1" t="s">
        <v>37</v>
      </c>
      <c r="R6" s="1" t="s">
        <v>45</v>
      </c>
      <c r="S6" s="1" t="s">
        <v>41</v>
      </c>
      <c r="T6" s="1" t="s">
        <v>42</v>
      </c>
    </row>
    <row r="7" spans="1:20" x14ac:dyDescent="0.25">
      <c r="H7" s="1" t="s">
        <v>51</v>
      </c>
      <c r="I7" s="1" t="s">
        <v>52</v>
      </c>
      <c r="J7" s="1" t="s">
        <v>53</v>
      </c>
      <c r="T7" s="11"/>
    </row>
    <row r="8" spans="1:20" x14ac:dyDescent="0.25">
      <c r="C8" s="20">
        <v>1</v>
      </c>
      <c r="D8" s="15" t="s">
        <v>14</v>
      </c>
      <c r="E8" s="11"/>
      <c r="F8" s="11"/>
      <c r="G8" s="11"/>
      <c r="H8">
        <v>38609</v>
      </c>
      <c r="I8">
        <v>38896</v>
      </c>
      <c r="J8">
        <v>37860</v>
      </c>
      <c r="K8" s="11"/>
      <c r="L8" s="11">
        <f>AVERAGE(H8:J8)</f>
        <v>38455</v>
      </c>
      <c r="M8" s="11">
        <f>MEDIAN(H8:J8)</f>
        <v>38609</v>
      </c>
      <c r="N8" s="11">
        <f>STDEV(H8:J8)</f>
        <v>534.8934473332049</v>
      </c>
      <c r="O8" s="11">
        <f>N8/L8</f>
        <v>1.3909594261687815E-2</v>
      </c>
      <c r="P8" s="11"/>
      <c r="Q8" s="11"/>
      <c r="R8" s="11"/>
      <c r="S8" s="11"/>
      <c r="T8" s="11"/>
    </row>
    <row r="9" spans="1:20" x14ac:dyDescent="0.25">
      <c r="C9" s="20">
        <v>2</v>
      </c>
      <c r="D9" s="15" t="s">
        <v>15</v>
      </c>
      <c r="E9" s="11"/>
      <c r="F9" s="11"/>
      <c r="G9" s="11"/>
      <c r="H9">
        <v>23870</v>
      </c>
      <c r="I9">
        <v>23195</v>
      </c>
      <c r="J9">
        <v>24555</v>
      </c>
      <c r="K9" s="11"/>
      <c r="L9" s="11">
        <f t="shared" ref="L9:L17" si="0">AVERAGE(H9:J9)</f>
        <v>23873.333333333332</v>
      </c>
      <c r="M9" s="11">
        <f t="shared" ref="M9:M17" si="1">MEDIAN(H9:J9)</f>
        <v>23870</v>
      </c>
      <c r="N9" s="11">
        <f t="shared" ref="N9:N17" si="2">STDEV(H9:J9)</f>
        <v>680.00612742337353</v>
      </c>
      <c r="O9" s="11">
        <f t="shared" ref="O9:O17" si="3">N9/L9</f>
        <v>2.8483920444989118E-2</v>
      </c>
      <c r="P9" s="11">
        <f>L9/L8</f>
        <v>0.6208122047414727</v>
      </c>
      <c r="Q9" s="11"/>
      <c r="R9" s="11"/>
      <c r="S9" s="11"/>
      <c r="T9" s="11"/>
    </row>
    <row r="10" spans="1:20" x14ac:dyDescent="0.25">
      <c r="C10" s="20">
        <v>3</v>
      </c>
      <c r="D10" s="15" t="s">
        <v>16</v>
      </c>
      <c r="E10" s="11"/>
      <c r="F10" s="11"/>
      <c r="G10" s="11"/>
      <c r="H10">
        <v>36794</v>
      </c>
      <c r="I10">
        <v>37975</v>
      </c>
      <c r="J10">
        <v>36567</v>
      </c>
      <c r="K10" s="11"/>
      <c r="L10" s="11">
        <f t="shared" si="0"/>
        <v>37112</v>
      </c>
      <c r="M10" s="11">
        <f t="shared" si="1"/>
        <v>36794</v>
      </c>
      <c r="N10" s="11">
        <f t="shared" si="2"/>
        <v>755.94907235871381</v>
      </c>
      <c r="O10" s="11">
        <f t="shared" si="3"/>
        <v>2.0369397293563102E-2</v>
      </c>
      <c r="P10" s="11"/>
      <c r="Q10" s="11"/>
      <c r="R10" s="11"/>
      <c r="S10" s="11"/>
      <c r="T10" s="11"/>
    </row>
    <row r="11" spans="1:20" x14ac:dyDescent="0.25">
      <c r="C11" s="20">
        <v>4</v>
      </c>
      <c r="D11" s="15" t="s">
        <v>17</v>
      </c>
      <c r="E11" s="11"/>
      <c r="F11" s="11"/>
      <c r="G11" s="11"/>
      <c r="H11">
        <v>21026</v>
      </c>
      <c r="I11">
        <v>21123</v>
      </c>
      <c r="J11">
        <v>19689</v>
      </c>
      <c r="K11" s="11"/>
      <c r="L11" s="11">
        <f t="shared" si="0"/>
        <v>20612.666666666668</v>
      </c>
      <c r="M11" s="11">
        <f t="shared" si="1"/>
        <v>21026</v>
      </c>
      <c r="N11" s="11">
        <f t="shared" si="2"/>
        <v>801.38775466894504</v>
      </c>
      <c r="O11" s="11">
        <f t="shared" si="3"/>
        <v>3.8878412367910266E-2</v>
      </c>
      <c r="P11" s="11">
        <f>L11/L10</f>
        <v>0.55541783430336999</v>
      </c>
      <c r="Q11" s="11"/>
      <c r="R11" s="11"/>
      <c r="S11" s="11"/>
      <c r="T11" s="11"/>
    </row>
    <row r="12" spans="1:20" x14ac:dyDescent="0.25">
      <c r="A12" s="30"/>
      <c r="B12" s="11" t="s">
        <v>47</v>
      </c>
      <c r="C12" s="20">
        <v>5</v>
      </c>
      <c r="D12" s="15" t="s">
        <v>19</v>
      </c>
      <c r="E12" s="11"/>
      <c r="F12" s="11"/>
      <c r="G12" s="11"/>
      <c r="H12">
        <v>38062</v>
      </c>
      <c r="I12">
        <v>37457</v>
      </c>
      <c r="J12">
        <v>36959</v>
      </c>
      <c r="K12" s="11"/>
      <c r="L12" s="11">
        <f t="shared" si="0"/>
        <v>37492.666666666664</v>
      </c>
      <c r="M12" s="11">
        <f t="shared" si="1"/>
        <v>37457</v>
      </c>
      <c r="N12" s="11">
        <f t="shared" si="2"/>
        <v>552.36431214673291</v>
      </c>
      <c r="O12" s="11">
        <f t="shared" si="3"/>
        <v>1.4732596031581276E-2</v>
      </c>
      <c r="P12" s="11"/>
      <c r="Q12" s="11"/>
      <c r="R12" s="11"/>
      <c r="S12" s="11"/>
      <c r="T12" s="11"/>
    </row>
    <row r="13" spans="1:20" x14ac:dyDescent="0.25">
      <c r="A13" s="30"/>
      <c r="B13" s="11" t="s">
        <v>47</v>
      </c>
      <c r="C13" s="20">
        <v>6</v>
      </c>
      <c r="D13" s="15" t="s">
        <v>20</v>
      </c>
      <c r="E13" s="11"/>
      <c r="F13" s="11"/>
      <c r="G13" s="11"/>
      <c r="H13">
        <v>20428</v>
      </c>
      <c r="I13">
        <v>19345</v>
      </c>
      <c r="J13">
        <v>19587</v>
      </c>
      <c r="K13" s="11"/>
      <c r="L13" s="11">
        <f t="shared" si="0"/>
        <v>19786.666666666668</v>
      </c>
      <c r="M13" s="11">
        <f t="shared" si="1"/>
        <v>19587</v>
      </c>
      <c r="N13" s="11">
        <f t="shared" si="2"/>
        <v>568.43850444294617</v>
      </c>
      <c r="O13" s="11">
        <f t="shared" si="3"/>
        <v>2.8728361073599031E-2</v>
      </c>
      <c r="P13" s="11">
        <f>L13/L12</f>
        <v>0.52774764842902622</v>
      </c>
      <c r="Q13" s="10">
        <f>(P13*100/$P$11)-100</f>
        <v>-4.9818684538729343</v>
      </c>
      <c r="R13" s="11">
        <f>(L13-L11)/MIN(N13,N11)</f>
        <v>-1.4531035345845491</v>
      </c>
      <c r="S13" s="11">
        <f>(L13-L11)/N13</f>
        <v>-1.4531035345845491</v>
      </c>
      <c r="T13" s="11">
        <f>TTEST(H13:J13,H11:J11,2,3)</f>
        <v>0.22651050371237605</v>
      </c>
    </row>
    <row r="14" spans="1:20" x14ac:dyDescent="0.25">
      <c r="A14" s="30"/>
      <c r="B14" s="11" t="s">
        <v>48</v>
      </c>
      <c r="C14" s="20">
        <v>7</v>
      </c>
      <c r="D14" s="15" t="s">
        <v>19</v>
      </c>
      <c r="E14" s="11"/>
      <c r="F14" s="11"/>
      <c r="G14" s="11"/>
      <c r="H14">
        <v>38401</v>
      </c>
      <c r="I14">
        <v>37881</v>
      </c>
      <c r="J14">
        <v>37905</v>
      </c>
      <c r="K14" s="11"/>
      <c r="L14" s="11">
        <f t="shared" si="0"/>
        <v>38062.333333333336</v>
      </c>
      <c r="M14" s="11">
        <f t="shared" si="1"/>
        <v>37905</v>
      </c>
      <c r="N14" s="11">
        <f t="shared" si="2"/>
        <v>293.53932161353328</v>
      </c>
      <c r="O14" s="11">
        <f t="shared" si="3"/>
        <v>7.712068491514794E-3</v>
      </c>
      <c r="P14" s="11"/>
      <c r="Q14" s="10"/>
      <c r="R14" s="11"/>
      <c r="S14" s="11"/>
      <c r="T14" s="11"/>
    </row>
    <row r="15" spans="1:20" x14ac:dyDescent="0.25">
      <c r="A15" s="30"/>
      <c r="B15" s="11" t="s">
        <v>48</v>
      </c>
      <c r="C15" s="20">
        <v>8</v>
      </c>
      <c r="D15" s="15" t="s">
        <v>20</v>
      </c>
      <c r="E15" s="11"/>
      <c r="F15" s="11"/>
      <c r="G15" s="11"/>
      <c r="H15">
        <v>20129</v>
      </c>
      <c r="I15">
        <v>20690</v>
      </c>
      <c r="J15">
        <v>17167</v>
      </c>
      <c r="K15" s="11"/>
      <c r="L15" s="11">
        <f t="shared" si="0"/>
        <v>19328.666666666668</v>
      </c>
      <c r="M15" s="11">
        <f t="shared" si="1"/>
        <v>20129</v>
      </c>
      <c r="N15" s="11">
        <f t="shared" si="2"/>
        <v>1892.9559776532926</v>
      </c>
      <c r="O15" s="11">
        <f t="shared" si="3"/>
        <v>9.7935155605833782E-2</v>
      </c>
      <c r="P15" s="11">
        <f>L15/L14</f>
        <v>0.50781612617898708</v>
      </c>
      <c r="Q15" s="10">
        <f>(P15*100/$P$11)-100</f>
        <v>-8.5704320575314483</v>
      </c>
      <c r="R15" s="11">
        <f>(L15-L11)/MIN(N15,N11)</f>
        <v>-1.6022206385352409</v>
      </c>
      <c r="S15" s="11">
        <f>(L15-L11)/N15</f>
        <v>-0.67830420525245472</v>
      </c>
      <c r="T15" s="11">
        <f>TTEST(H15:J15,H11:J11,2,3)</f>
        <v>0.36650654107843522</v>
      </c>
    </row>
    <row r="16" spans="1:20" x14ac:dyDescent="0.25">
      <c r="A16" s="30"/>
      <c r="B16" s="11" t="s">
        <v>49</v>
      </c>
      <c r="C16" s="20">
        <v>9</v>
      </c>
      <c r="D16" s="15" t="s">
        <v>19</v>
      </c>
      <c r="E16" s="11"/>
      <c r="F16" s="11"/>
      <c r="G16" s="11"/>
      <c r="H16">
        <v>37118</v>
      </c>
      <c r="I16">
        <v>36823</v>
      </c>
      <c r="J16">
        <v>36253</v>
      </c>
      <c r="K16" s="11"/>
      <c r="L16" s="11">
        <f t="shared" si="0"/>
        <v>36731.333333333336</v>
      </c>
      <c r="M16" s="11">
        <f t="shared" si="1"/>
        <v>36823</v>
      </c>
      <c r="N16" s="11">
        <f t="shared" si="2"/>
        <v>439.72529303342714</v>
      </c>
      <c r="O16" s="11">
        <f t="shared" si="3"/>
        <v>1.1971394804619864E-2</v>
      </c>
      <c r="P16" s="11"/>
      <c r="Q16" s="10"/>
      <c r="R16" s="11"/>
      <c r="S16" s="11"/>
      <c r="T16" s="11"/>
    </row>
    <row r="17" spans="1:20" x14ac:dyDescent="0.25">
      <c r="A17" s="30"/>
      <c r="B17" s="11" t="s">
        <v>49</v>
      </c>
      <c r="C17" s="20">
        <v>10</v>
      </c>
      <c r="D17" s="15" t="s">
        <v>20</v>
      </c>
      <c r="E17" s="11"/>
      <c r="F17" s="11"/>
      <c r="G17" s="11"/>
      <c r="H17">
        <v>18540</v>
      </c>
      <c r="I17">
        <v>19120</v>
      </c>
      <c r="J17">
        <v>19661</v>
      </c>
      <c r="K17" s="11"/>
      <c r="L17" s="11">
        <f t="shared" si="0"/>
        <v>19107</v>
      </c>
      <c r="M17" s="11">
        <f t="shared" si="1"/>
        <v>19120</v>
      </c>
      <c r="N17" s="11">
        <f t="shared" si="2"/>
        <v>560.61305728639604</v>
      </c>
      <c r="O17" s="11">
        <f t="shared" si="3"/>
        <v>2.93407158259484E-2</v>
      </c>
      <c r="P17" s="11">
        <f>L17/L16</f>
        <v>0.52018258707370635</v>
      </c>
      <c r="Q17" s="10">
        <f>(P17*100/$P$11)-100</f>
        <v>-6.3439171473233813</v>
      </c>
      <c r="R17" s="11">
        <f>(L17-L11)/MIN(N17,N11)</f>
        <v>-2.6857502641032487</v>
      </c>
      <c r="S17" s="11">
        <f>(L17-L11)/N17</f>
        <v>-2.6857502641032487</v>
      </c>
      <c r="T17" s="11">
        <f>TTEST(H17:J17,H11:J11,2,3)</f>
        <v>6.2944274373900183E-2</v>
      </c>
    </row>
    <row r="22" spans="1:20" x14ac:dyDescent="0.25">
      <c r="B22" s="6"/>
      <c r="C22" s="26" t="s">
        <v>23</v>
      </c>
      <c r="D22" s="26"/>
      <c r="E22" s="6"/>
      <c r="F22" s="26" t="s">
        <v>24</v>
      </c>
      <c r="G22" s="26"/>
    </row>
    <row r="23" spans="1:20" x14ac:dyDescent="0.25">
      <c r="B23" s="6"/>
      <c r="C23" s="12" t="s">
        <v>25</v>
      </c>
      <c r="D23" s="12" t="s">
        <v>26</v>
      </c>
      <c r="E23" s="6"/>
      <c r="F23" s="12" t="s">
        <v>25</v>
      </c>
      <c r="G23" s="12" t="s">
        <v>26</v>
      </c>
    </row>
    <row r="24" spans="1:20" x14ac:dyDescent="0.25">
      <c r="A24" s="6" t="s">
        <v>17</v>
      </c>
      <c r="C24" s="11">
        <v>36778.666666666664</v>
      </c>
      <c r="D24" s="11">
        <v>20946</v>
      </c>
      <c r="E24" s="6"/>
      <c r="F24" s="11">
        <v>755.94907235871381</v>
      </c>
      <c r="G24" s="11">
        <v>801.38775466894504</v>
      </c>
      <c r="P24" s="11"/>
      <c r="R24" s="11"/>
    </row>
    <row r="25" spans="1:20" x14ac:dyDescent="0.25">
      <c r="A25" s="6" t="s">
        <v>28</v>
      </c>
      <c r="C25" s="11">
        <v>37492.666666666664</v>
      </c>
      <c r="D25" s="11">
        <v>19786.666666666668</v>
      </c>
      <c r="E25" s="6"/>
      <c r="F25" s="11">
        <v>552.36431214673291</v>
      </c>
      <c r="G25" s="11">
        <v>568.43850444294617</v>
      </c>
      <c r="P25" s="11"/>
      <c r="R25" s="11"/>
    </row>
    <row r="26" spans="1:20" x14ac:dyDescent="0.25">
      <c r="A26" s="11"/>
      <c r="C26" s="11"/>
      <c r="D26" s="11"/>
      <c r="E26" s="11"/>
      <c r="F26" s="11"/>
      <c r="G26" s="11"/>
      <c r="P26" s="11"/>
      <c r="R26" s="11"/>
    </row>
    <row r="27" spans="1:20" x14ac:dyDescent="0.25">
      <c r="A27" s="11"/>
      <c r="C27" s="11"/>
      <c r="D27" s="11"/>
      <c r="E27" s="11"/>
      <c r="F27" s="11"/>
      <c r="G27" s="11"/>
    </row>
    <row r="28" spans="1:20" x14ac:dyDescent="0.25">
      <c r="A28" s="6"/>
      <c r="C28" s="26" t="s">
        <v>23</v>
      </c>
      <c r="D28" s="26"/>
      <c r="E28" s="6"/>
      <c r="F28" s="26" t="s">
        <v>24</v>
      </c>
      <c r="G28" s="26"/>
    </row>
    <row r="29" spans="1:20" x14ac:dyDescent="0.25">
      <c r="A29" s="6"/>
      <c r="C29" s="12" t="s">
        <v>25</v>
      </c>
      <c r="D29" s="12" t="s">
        <v>26</v>
      </c>
      <c r="E29" s="6"/>
      <c r="F29" s="12" t="s">
        <v>25</v>
      </c>
      <c r="G29" s="12" t="s">
        <v>26</v>
      </c>
      <c r="P29" s="11"/>
      <c r="R29" s="11"/>
    </row>
    <row r="30" spans="1:20" x14ac:dyDescent="0.25">
      <c r="A30" s="6" t="s">
        <v>17</v>
      </c>
      <c r="C30" s="11">
        <v>36778.666666666664</v>
      </c>
      <c r="D30" s="11">
        <v>20946</v>
      </c>
      <c r="E30" s="6"/>
      <c r="F30" s="11">
        <v>755.94907235871381</v>
      </c>
      <c r="G30" s="11">
        <v>801.38775466894504</v>
      </c>
      <c r="P30" s="11"/>
      <c r="R30" s="11"/>
    </row>
    <row r="31" spans="1:20" x14ac:dyDescent="0.25">
      <c r="A31" s="6" t="s">
        <v>27</v>
      </c>
      <c r="C31" s="11">
        <v>38062.333333333336</v>
      </c>
      <c r="D31" s="11">
        <v>19328.666666666668</v>
      </c>
      <c r="E31" s="6"/>
      <c r="F31" s="11">
        <v>293.53932161353328</v>
      </c>
      <c r="G31" s="11">
        <v>1892.9559776532926</v>
      </c>
    </row>
    <row r="32" spans="1:20" x14ac:dyDescent="0.25">
      <c r="A32" s="11"/>
      <c r="C32" s="11"/>
      <c r="D32" s="11"/>
      <c r="E32" s="11"/>
      <c r="F32" s="11"/>
      <c r="G32" s="11"/>
    </row>
    <row r="33" spans="1:18" x14ac:dyDescent="0.25">
      <c r="A33" s="11"/>
      <c r="C33" s="11"/>
      <c r="D33" s="11"/>
      <c r="E33" s="11"/>
      <c r="F33" s="11"/>
      <c r="G33" s="11"/>
    </row>
    <row r="34" spans="1:18" x14ac:dyDescent="0.25">
      <c r="A34" s="6"/>
      <c r="C34" s="26" t="s">
        <v>23</v>
      </c>
      <c r="D34" s="26"/>
      <c r="E34" s="6"/>
      <c r="F34" s="26" t="s">
        <v>24</v>
      </c>
      <c r="G34" s="26"/>
      <c r="P34" s="11"/>
      <c r="R34" s="11"/>
    </row>
    <row r="35" spans="1:18" x14ac:dyDescent="0.25">
      <c r="A35" s="6"/>
      <c r="C35" s="12" t="s">
        <v>25</v>
      </c>
      <c r="D35" s="12" t="s">
        <v>26</v>
      </c>
      <c r="E35" s="6"/>
      <c r="F35" s="12" t="s">
        <v>25</v>
      </c>
      <c r="G35" s="12" t="s">
        <v>26</v>
      </c>
      <c r="P35" s="11"/>
      <c r="R35" s="11"/>
    </row>
    <row r="36" spans="1:18" x14ac:dyDescent="0.25">
      <c r="A36" s="6" t="s">
        <v>17</v>
      </c>
      <c r="C36" s="11">
        <v>36778.666666666664</v>
      </c>
      <c r="D36" s="11">
        <v>20946</v>
      </c>
      <c r="E36" s="6"/>
      <c r="F36" s="11">
        <v>755.94907235871381</v>
      </c>
      <c r="G36" s="11">
        <v>801.38775466894504</v>
      </c>
    </row>
    <row r="37" spans="1:18" x14ac:dyDescent="0.25">
      <c r="A37" s="6" t="s">
        <v>29</v>
      </c>
      <c r="C37" s="11">
        <v>36731.333333333336</v>
      </c>
      <c r="D37" s="11">
        <v>18773.666666666668</v>
      </c>
      <c r="E37" s="6"/>
      <c r="F37" s="11">
        <v>1307.6792420161757</v>
      </c>
      <c r="G37" s="11">
        <v>560</v>
      </c>
    </row>
    <row r="38" spans="1:18" x14ac:dyDescent="0.25">
      <c r="F38" s="11"/>
      <c r="G38" s="11"/>
      <c r="H38" s="11"/>
      <c r="I38" s="11"/>
      <c r="J38" s="11"/>
      <c r="K38" s="11"/>
      <c r="L38" s="11"/>
      <c r="M38" s="11"/>
    </row>
  </sheetData>
  <mergeCells count="1">
    <mergeCell ref="H6:J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39"/>
  <sheetViews>
    <sheetView tabSelected="1" topLeftCell="L3" zoomScale="130" zoomScaleNormal="130" workbookViewId="0">
      <selection activeCell="V41" activeCellId="1" sqref="Z42 V41"/>
    </sheetView>
  </sheetViews>
  <sheetFormatPr defaultRowHeight="15" x14ac:dyDescent="0.25"/>
  <cols>
    <col min="8" max="8" width="9.5703125" customWidth="1"/>
    <col min="9" max="9" width="9.7109375" customWidth="1"/>
    <col min="10" max="10" width="9.85546875" customWidth="1"/>
    <col min="15" max="15" width="12.28515625" customWidth="1"/>
    <col min="16" max="16" width="10.7109375" customWidth="1"/>
  </cols>
  <sheetData>
    <row r="3" spans="1:20" x14ac:dyDescent="0.25">
      <c r="H3" s="5" t="s">
        <v>0</v>
      </c>
      <c r="I3" s="5" t="s">
        <v>1</v>
      </c>
      <c r="J3" s="5" t="s">
        <v>2</v>
      </c>
      <c r="K3" s="6"/>
      <c r="L3" s="6"/>
      <c r="M3" s="7" t="s">
        <v>3</v>
      </c>
      <c r="N3" s="7" t="s">
        <v>50</v>
      </c>
    </row>
    <row r="4" spans="1:20" x14ac:dyDescent="0.25">
      <c r="H4" s="5" t="s">
        <v>5</v>
      </c>
      <c r="I4" s="5"/>
      <c r="J4" s="5" t="s">
        <v>6</v>
      </c>
      <c r="K4" s="6"/>
      <c r="L4" s="6"/>
      <c r="M4" s="7" t="s">
        <v>7</v>
      </c>
      <c r="N4" s="7" t="s">
        <v>8</v>
      </c>
    </row>
    <row r="6" spans="1:20" s="25" customFormat="1" x14ac:dyDescent="0.25">
      <c r="A6" s="1"/>
      <c r="B6" s="1" t="s">
        <v>46</v>
      </c>
      <c r="C6" s="1"/>
      <c r="D6" s="1" t="s">
        <v>10</v>
      </c>
      <c r="E6" s="1"/>
      <c r="F6" s="1"/>
      <c r="G6" s="1"/>
      <c r="H6" s="31" t="s">
        <v>30</v>
      </c>
      <c r="I6" s="31"/>
      <c r="J6" s="31"/>
      <c r="K6" s="1"/>
      <c r="L6" s="1" t="s">
        <v>33</v>
      </c>
      <c r="M6" s="1" t="s">
        <v>43</v>
      </c>
      <c r="N6" s="1" t="s">
        <v>32</v>
      </c>
      <c r="O6" s="1" t="s">
        <v>34</v>
      </c>
      <c r="P6" s="1" t="s">
        <v>35</v>
      </c>
      <c r="Q6" s="1" t="s">
        <v>37</v>
      </c>
      <c r="R6" s="1" t="s">
        <v>45</v>
      </c>
      <c r="S6" s="1" t="s">
        <v>41</v>
      </c>
      <c r="T6" s="1" t="s">
        <v>42</v>
      </c>
    </row>
    <row r="7" spans="1:20" x14ac:dyDescent="0.25">
      <c r="H7" s="1" t="s">
        <v>51</v>
      </c>
      <c r="I7" s="1" t="s">
        <v>52</v>
      </c>
      <c r="J7" s="1" t="s">
        <v>53</v>
      </c>
      <c r="P7" s="11"/>
      <c r="Q7" s="11"/>
      <c r="R7" s="11"/>
      <c r="S7" s="11"/>
      <c r="T7" s="11"/>
    </row>
    <row r="8" spans="1:20" x14ac:dyDescent="0.25">
      <c r="C8" s="20">
        <v>1</v>
      </c>
      <c r="D8" s="15" t="s">
        <v>14</v>
      </c>
      <c r="E8" s="11"/>
      <c r="F8" s="11"/>
      <c r="G8" s="11"/>
      <c r="H8">
        <v>41054</v>
      </c>
      <c r="I8">
        <v>39950</v>
      </c>
      <c r="J8">
        <v>40167</v>
      </c>
      <c r="K8" s="11"/>
      <c r="L8" s="11">
        <f>AVERAGE(H8:J8)</f>
        <v>40390.333333333336</v>
      </c>
      <c r="M8" s="11">
        <f>MEDIAN(H8:J8)</f>
        <v>40167</v>
      </c>
      <c r="N8" s="11">
        <f>STDEV(H8:J8)</f>
        <v>584.90369577677779</v>
      </c>
      <c r="O8" s="11">
        <f>N8/L8</f>
        <v>1.4481279244458932E-2</v>
      </c>
      <c r="P8" s="11"/>
      <c r="Q8" s="11"/>
      <c r="R8" s="11"/>
      <c r="S8" s="11"/>
      <c r="T8" s="11"/>
    </row>
    <row r="9" spans="1:20" x14ac:dyDescent="0.25">
      <c r="C9" s="20">
        <v>2</v>
      </c>
      <c r="D9" s="15" t="s">
        <v>15</v>
      </c>
      <c r="E9" s="11"/>
      <c r="F9" s="11"/>
      <c r="G9" s="11"/>
      <c r="H9">
        <v>22009</v>
      </c>
      <c r="I9">
        <v>21997</v>
      </c>
      <c r="J9">
        <v>21914</v>
      </c>
      <c r="K9" s="11"/>
      <c r="L9" s="11">
        <f t="shared" ref="L9:L17" si="0">AVERAGE(H9:J9)</f>
        <v>21973.333333333332</v>
      </c>
      <c r="M9" s="11">
        <f t="shared" ref="M9:M17" si="1">MEDIAN(H9:J9)</f>
        <v>21997</v>
      </c>
      <c r="N9" s="11">
        <f t="shared" ref="N9:N17" si="2">STDEV(H9:J9)</f>
        <v>51.733290377989043</v>
      </c>
      <c r="O9" s="11">
        <f t="shared" ref="O9:O17" si="3">N9/L9</f>
        <v>2.3543669771536276E-3</v>
      </c>
      <c r="P9" s="11">
        <f>L9/L8</f>
        <v>0.54402456033209257</v>
      </c>
      <c r="Q9" s="11"/>
      <c r="R9" s="11"/>
      <c r="S9" s="11"/>
      <c r="T9" s="11"/>
    </row>
    <row r="10" spans="1:20" x14ac:dyDescent="0.25">
      <c r="C10" s="20">
        <v>3</v>
      </c>
      <c r="D10" s="15" t="s">
        <v>16</v>
      </c>
      <c r="E10" s="11"/>
      <c r="F10" s="11"/>
      <c r="G10" s="11"/>
      <c r="H10">
        <v>37291</v>
      </c>
      <c r="I10">
        <v>37430</v>
      </c>
      <c r="J10">
        <v>37985</v>
      </c>
      <c r="K10" s="11"/>
      <c r="L10" s="11">
        <f t="shared" si="0"/>
        <v>37568.666666666664</v>
      </c>
      <c r="M10" s="11">
        <f t="shared" si="1"/>
        <v>37430</v>
      </c>
      <c r="N10" s="11">
        <f t="shared" si="2"/>
        <v>367.19250173898342</v>
      </c>
      <c r="O10" s="11">
        <f t="shared" si="3"/>
        <v>9.7739029440930408E-3</v>
      </c>
      <c r="P10" s="11"/>
      <c r="Q10" s="11"/>
      <c r="R10" s="11"/>
      <c r="S10" s="11"/>
      <c r="T10" s="11"/>
    </row>
    <row r="11" spans="1:20" x14ac:dyDescent="0.25">
      <c r="A11" s="35"/>
      <c r="C11" s="20">
        <v>4</v>
      </c>
      <c r="D11" s="15" t="s">
        <v>17</v>
      </c>
      <c r="E11" s="11"/>
      <c r="F11" s="11"/>
      <c r="G11" s="11"/>
      <c r="H11">
        <v>22936</v>
      </c>
      <c r="I11">
        <v>20333</v>
      </c>
      <c r="J11">
        <v>21163</v>
      </c>
      <c r="K11" s="11"/>
      <c r="L11" s="11">
        <f t="shared" si="0"/>
        <v>21477.333333333332</v>
      </c>
      <c r="M11" s="11">
        <f t="shared" si="1"/>
        <v>21163</v>
      </c>
      <c r="N11" s="11">
        <f t="shared" si="2"/>
        <v>1329.6639926437556</v>
      </c>
      <c r="O11" s="11">
        <f t="shared" si="3"/>
        <v>6.1910106436728132E-2</v>
      </c>
      <c r="P11" s="11">
        <f>L11/L10</f>
        <v>0.57168207548843897</v>
      </c>
      <c r="Q11" s="11"/>
      <c r="R11" s="11"/>
      <c r="S11" s="11"/>
      <c r="T11" s="11"/>
    </row>
    <row r="12" spans="1:20" x14ac:dyDescent="0.25">
      <c r="A12" s="36"/>
      <c r="B12" s="11" t="s">
        <v>47</v>
      </c>
      <c r="C12" s="20">
        <v>5</v>
      </c>
      <c r="D12" s="15" t="s">
        <v>19</v>
      </c>
      <c r="E12" s="11"/>
      <c r="F12" s="11"/>
      <c r="G12" s="11"/>
      <c r="H12">
        <v>36223</v>
      </c>
      <c r="I12">
        <v>36153</v>
      </c>
      <c r="J12">
        <v>37109</v>
      </c>
      <c r="K12" s="11"/>
      <c r="L12" s="11">
        <f t="shared" si="0"/>
        <v>36495</v>
      </c>
      <c r="M12" s="11">
        <f t="shared" si="1"/>
        <v>36223</v>
      </c>
      <c r="N12" s="11">
        <f t="shared" si="2"/>
        <v>532.89023259954763</v>
      </c>
      <c r="O12" s="11">
        <f t="shared" si="3"/>
        <v>1.4601732637335187E-2</v>
      </c>
      <c r="P12" s="11"/>
      <c r="Q12" s="11"/>
      <c r="R12" s="11"/>
      <c r="S12" s="11"/>
      <c r="T12" s="11"/>
    </row>
    <row r="13" spans="1:20" x14ac:dyDescent="0.25">
      <c r="A13" s="36"/>
      <c r="B13" s="11" t="s">
        <v>47</v>
      </c>
      <c r="C13" s="20">
        <v>6</v>
      </c>
      <c r="D13" s="15" t="s">
        <v>20</v>
      </c>
      <c r="E13" s="11"/>
      <c r="F13" s="11"/>
      <c r="G13" s="11"/>
      <c r="H13">
        <v>20699</v>
      </c>
      <c r="I13">
        <v>21948</v>
      </c>
      <c r="J13">
        <v>21431</v>
      </c>
      <c r="K13" s="11"/>
      <c r="L13" s="11">
        <f t="shared" si="0"/>
        <v>21359.333333333332</v>
      </c>
      <c r="M13" s="11">
        <f t="shared" si="1"/>
        <v>21431</v>
      </c>
      <c r="N13" s="11">
        <f t="shared" si="2"/>
        <v>627.57655575501963</v>
      </c>
      <c r="O13" s="11">
        <f t="shared" si="3"/>
        <v>2.9381841931162941E-2</v>
      </c>
      <c r="P13" s="11">
        <f>L13/L12</f>
        <v>0.58526738822669766</v>
      </c>
      <c r="Q13" s="10">
        <f>(P13*100/$P$11)-100</f>
        <v>2.3763754927337004</v>
      </c>
      <c r="R13" s="11">
        <f>(L13-L11)/MIN(N13,N11)</f>
        <v>-0.18802486950462566</v>
      </c>
      <c r="S13" s="11">
        <f>(L13-L11)/N13</f>
        <v>-0.18802486950462566</v>
      </c>
      <c r="T13" s="11">
        <f>TTEST(H13:J13,H11:J11,2,3)</f>
        <v>0.89868569118045338</v>
      </c>
    </row>
    <row r="14" spans="1:20" x14ac:dyDescent="0.25">
      <c r="A14" s="36"/>
      <c r="B14" s="11" t="s">
        <v>48</v>
      </c>
      <c r="C14" s="20">
        <v>7</v>
      </c>
      <c r="D14" s="15" t="s">
        <v>19</v>
      </c>
      <c r="E14" s="11"/>
      <c r="F14" s="11"/>
      <c r="G14" s="11"/>
      <c r="H14">
        <v>35770</v>
      </c>
      <c r="I14">
        <v>36631</v>
      </c>
      <c r="J14">
        <v>37513</v>
      </c>
      <c r="K14" s="11"/>
      <c r="L14" s="11">
        <f t="shared" si="0"/>
        <v>36638</v>
      </c>
      <c r="M14" s="11">
        <f t="shared" si="1"/>
        <v>36631</v>
      </c>
      <c r="N14" s="11">
        <f t="shared" si="2"/>
        <v>871.5210840823072</v>
      </c>
      <c r="O14" s="11">
        <f t="shared" si="3"/>
        <v>2.3787354224638551E-2</v>
      </c>
      <c r="P14" s="11"/>
      <c r="Q14" s="10"/>
      <c r="R14" s="11"/>
      <c r="S14" s="11"/>
      <c r="T14" s="11"/>
    </row>
    <row r="15" spans="1:20" x14ac:dyDescent="0.25">
      <c r="A15" s="36"/>
      <c r="B15" s="11" t="s">
        <v>48</v>
      </c>
      <c r="C15" s="20">
        <v>8</v>
      </c>
      <c r="D15" s="15" t="s">
        <v>20</v>
      </c>
      <c r="E15" s="11"/>
      <c r="F15" s="11"/>
      <c r="G15" s="11"/>
      <c r="H15">
        <v>19932</v>
      </c>
      <c r="I15">
        <v>21747</v>
      </c>
      <c r="J15">
        <v>21576</v>
      </c>
      <c r="K15" s="11"/>
      <c r="L15" s="11">
        <f t="shared" si="0"/>
        <v>21085</v>
      </c>
      <c r="M15" s="11">
        <f t="shared" si="1"/>
        <v>21576</v>
      </c>
      <c r="N15" s="11">
        <f t="shared" si="2"/>
        <v>1002.1811213548178</v>
      </c>
      <c r="O15" s="11">
        <f t="shared" si="3"/>
        <v>4.7530525082040212E-2</v>
      </c>
      <c r="P15" s="11">
        <f>L15/L14</f>
        <v>0.57549538730280037</v>
      </c>
      <c r="Q15" s="10">
        <f>(P15*100/$P$11)-100</f>
        <v>0.66703364997114534</v>
      </c>
      <c r="R15" s="11">
        <f>(L15-L11)/MIN(N15,N11)</f>
        <v>-0.39147946910329817</v>
      </c>
      <c r="S15" s="11">
        <f>(L15-L11)/N15</f>
        <v>-0.39147946910329817</v>
      </c>
      <c r="T15" s="11">
        <f>TTEST(H15:J15,H11:J11,2,3)</f>
        <v>0.7055833952403896</v>
      </c>
    </row>
    <row r="16" spans="1:20" x14ac:dyDescent="0.25">
      <c r="A16" s="36"/>
      <c r="B16" s="11" t="s">
        <v>49</v>
      </c>
      <c r="C16" s="20">
        <v>9</v>
      </c>
      <c r="D16" s="15" t="s">
        <v>19</v>
      </c>
      <c r="E16" s="11"/>
      <c r="F16" s="11"/>
      <c r="G16" s="11"/>
      <c r="H16">
        <v>37219</v>
      </c>
      <c r="I16">
        <v>36663</v>
      </c>
      <c r="J16">
        <v>34862</v>
      </c>
      <c r="K16" s="11"/>
      <c r="L16" s="11">
        <f t="shared" si="0"/>
        <v>36248</v>
      </c>
      <c r="M16" s="11">
        <f t="shared" si="1"/>
        <v>36663</v>
      </c>
      <c r="N16" s="11">
        <f t="shared" si="2"/>
        <v>1232.0840068761545</v>
      </c>
      <c r="O16" s="11">
        <f t="shared" si="3"/>
        <v>3.399039966001309E-2</v>
      </c>
      <c r="P16" s="11"/>
      <c r="Q16" s="10"/>
      <c r="R16" s="11"/>
      <c r="S16" s="11"/>
      <c r="T16" s="11"/>
    </row>
    <row r="17" spans="1:20" x14ac:dyDescent="0.25">
      <c r="A17" s="36"/>
      <c r="B17" s="11" t="s">
        <v>49</v>
      </c>
      <c r="C17" s="20">
        <v>10</v>
      </c>
      <c r="D17" s="15" t="s">
        <v>20</v>
      </c>
      <c r="E17" s="11"/>
      <c r="F17" s="11"/>
      <c r="G17" s="11"/>
      <c r="H17">
        <v>20430</v>
      </c>
      <c r="I17">
        <v>19685</v>
      </c>
      <c r="J17">
        <v>19343</v>
      </c>
      <c r="K17" s="11"/>
      <c r="L17" s="11">
        <f t="shared" si="0"/>
        <v>19819.333333333332</v>
      </c>
      <c r="M17" s="11">
        <f t="shared" si="1"/>
        <v>19685</v>
      </c>
      <c r="N17" s="11">
        <f t="shared" si="2"/>
        <v>555.81141885835109</v>
      </c>
      <c r="O17" s="11">
        <f t="shared" si="3"/>
        <v>2.8043900847237603E-2</v>
      </c>
      <c r="P17" s="11">
        <f>L17/L16</f>
        <v>0.54677039652762449</v>
      </c>
      <c r="Q17" s="10">
        <f>(P17*100/$P$11)-100</f>
        <v>-4.3576106421616032</v>
      </c>
      <c r="R17" s="11">
        <f>(L17-L11)/MIN(N17,N11)</f>
        <v>-2.9830261555359345</v>
      </c>
      <c r="S17" s="11">
        <f>(L17-L11)/N17</f>
        <v>-2.9830261555359345</v>
      </c>
      <c r="T17" s="11">
        <f>TTEST(H17:J17,H11:J11,2,3)</f>
        <v>0.15123731528318357</v>
      </c>
    </row>
    <row r="18" spans="1:20" x14ac:dyDescent="0.25">
      <c r="A18" s="35"/>
    </row>
    <row r="22" spans="1:20" x14ac:dyDescent="0.25">
      <c r="B22" s="6"/>
      <c r="C22" s="29" t="s">
        <v>23</v>
      </c>
      <c r="D22" s="29"/>
      <c r="E22" s="6"/>
      <c r="F22" s="29" t="s">
        <v>24</v>
      </c>
      <c r="G22" s="29"/>
    </row>
    <row r="23" spans="1:20" x14ac:dyDescent="0.25">
      <c r="B23" s="6"/>
      <c r="C23" s="12" t="s">
        <v>25</v>
      </c>
      <c r="D23" s="12" t="s">
        <v>26</v>
      </c>
      <c r="E23" s="6"/>
      <c r="F23" s="12" t="s">
        <v>25</v>
      </c>
      <c r="G23" s="12" t="s">
        <v>26</v>
      </c>
    </row>
    <row r="24" spans="1:20" x14ac:dyDescent="0.25">
      <c r="A24" s="6" t="s">
        <v>17</v>
      </c>
      <c r="C24" s="11">
        <f>L10</f>
        <v>37568.666666666664</v>
      </c>
      <c r="D24" s="11">
        <f>L11</f>
        <v>21477.333333333332</v>
      </c>
      <c r="E24" s="6"/>
      <c r="F24" s="11">
        <f>N10</f>
        <v>367.19250173898342</v>
      </c>
      <c r="G24" s="11">
        <f>N11</f>
        <v>1329.6639926437556</v>
      </c>
      <c r="P24" s="11"/>
      <c r="R24" s="11"/>
    </row>
    <row r="25" spans="1:20" x14ac:dyDescent="0.25">
      <c r="A25" s="6" t="s">
        <v>28</v>
      </c>
      <c r="C25" s="11">
        <f>L12</f>
        <v>36495</v>
      </c>
      <c r="D25" s="11">
        <f>L13</f>
        <v>21359.333333333332</v>
      </c>
      <c r="E25" s="6"/>
      <c r="F25" s="11">
        <f>N12</f>
        <v>532.89023259954763</v>
      </c>
      <c r="G25" s="11">
        <f>N13</f>
        <v>627.57655575501963</v>
      </c>
      <c r="P25" s="11"/>
      <c r="R25" s="11"/>
    </row>
    <row r="26" spans="1:20" x14ac:dyDescent="0.25">
      <c r="A26" s="11"/>
      <c r="C26" s="11"/>
      <c r="D26" s="11"/>
      <c r="E26" s="11"/>
      <c r="F26" s="11"/>
      <c r="G26" s="11"/>
      <c r="P26" s="11"/>
      <c r="R26" s="11"/>
    </row>
    <row r="27" spans="1:20" x14ac:dyDescent="0.25">
      <c r="A27" s="11"/>
      <c r="C27" s="11"/>
      <c r="D27" s="11"/>
      <c r="E27" s="11"/>
      <c r="F27" s="11"/>
      <c r="G27" s="11"/>
    </row>
    <row r="28" spans="1:20" x14ac:dyDescent="0.25">
      <c r="A28" s="6"/>
      <c r="C28" s="29" t="s">
        <v>23</v>
      </c>
      <c r="D28" s="29"/>
      <c r="E28" s="6"/>
      <c r="F28" s="29" t="s">
        <v>24</v>
      </c>
      <c r="G28" s="29"/>
    </row>
    <row r="29" spans="1:20" x14ac:dyDescent="0.25">
      <c r="A29" s="6"/>
      <c r="C29" s="12" t="s">
        <v>25</v>
      </c>
      <c r="D29" s="12" t="s">
        <v>26</v>
      </c>
      <c r="E29" s="6"/>
      <c r="F29" s="12" t="s">
        <v>25</v>
      </c>
      <c r="G29" s="12" t="s">
        <v>26</v>
      </c>
      <c r="P29" s="11"/>
      <c r="R29" s="11"/>
    </row>
    <row r="30" spans="1:20" x14ac:dyDescent="0.25">
      <c r="A30" s="6" t="s">
        <v>17</v>
      </c>
      <c r="C30" s="11">
        <f>L10</f>
        <v>37568.666666666664</v>
      </c>
      <c r="D30" s="11">
        <f>L11</f>
        <v>21477.333333333332</v>
      </c>
      <c r="E30" s="6"/>
      <c r="F30" s="11">
        <f>N10</f>
        <v>367.19250173898342</v>
      </c>
      <c r="G30" s="11">
        <f>N11</f>
        <v>1329.6639926437556</v>
      </c>
      <c r="P30" s="11"/>
      <c r="R30" s="11"/>
    </row>
    <row r="31" spans="1:20" x14ac:dyDescent="0.25">
      <c r="A31" s="6" t="s">
        <v>27</v>
      </c>
      <c r="C31" s="11">
        <f>L14</f>
        <v>36638</v>
      </c>
      <c r="D31" s="11">
        <f>L15</f>
        <v>21085</v>
      </c>
      <c r="E31" s="6"/>
      <c r="F31" s="11">
        <f>N14</f>
        <v>871.5210840823072</v>
      </c>
      <c r="G31" s="11">
        <f>N15</f>
        <v>1002.1811213548178</v>
      </c>
    </row>
    <row r="32" spans="1:20" x14ac:dyDescent="0.25">
      <c r="A32" s="11"/>
      <c r="C32" s="11"/>
      <c r="D32" s="11"/>
      <c r="E32" s="11"/>
      <c r="F32" s="11"/>
      <c r="G32" s="11"/>
    </row>
    <row r="33" spans="1:18" x14ac:dyDescent="0.25">
      <c r="A33" s="11"/>
      <c r="C33" s="11"/>
      <c r="D33" s="11"/>
      <c r="E33" s="11"/>
      <c r="F33" s="11"/>
      <c r="G33" s="11"/>
    </row>
    <row r="34" spans="1:18" x14ac:dyDescent="0.25">
      <c r="A34" s="6"/>
      <c r="C34" s="29" t="s">
        <v>23</v>
      </c>
      <c r="D34" s="29"/>
      <c r="E34" s="6"/>
      <c r="F34" s="29" t="s">
        <v>24</v>
      </c>
      <c r="G34" s="29"/>
      <c r="P34" s="11"/>
      <c r="R34" s="11"/>
    </row>
    <row r="35" spans="1:18" x14ac:dyDescent="0.25">
      <c r="A35" s="6"/>
      <c r="C35" s="12" t="s">
        <v>25</v>
      </c>
      <c r="D35" s="12" t="s">
        <v>26</v>
      </c>
      <c r="E35" s="6"/>
      <c r="F35" s="12" t="s">
        <v>25</v>
      </c>
      <c r="G35" s="12" t="s">
        <v>26</v>
      </c>
      <c r="P35" s="11"/>
      <c r="R35" s="11"/>
    </row>
    <row r="36" spans="1:18" x14ac:dyDescent="0.25">
      <c r="A36" s="6" t="s">
        <v>17</v>
      </c>
      <c r="C36" s="11">
        <f>L10</f>
        <v>37568.666666666664</v>
      </c>
      <c r="D36" s="11">
        <f>L11</f>
        <v>21477.333333333332</v>
      </c>
      <c r="E36" s="6"/>
      <c r="F36" s="11">
        <f>N10</f>
        <v>367.19250173898342</v>
      </c>
      <c r="G36" s="11">
        <f>N11</f>
        <v>1329.6639926437556</v>
      </c>
    </row>
    <row r="37" spans="1:18" x14ac:dyDescent="0.25">
      <c r="A37" s="6" t="s">
        <v>29</v>
      </c>
      <c r="C37" s="11">
        <f>L16</f>
        <v>36248</v>
      </c>
      <c r="D37" s="11">
        <f>L17</f>
        <v>19819.333333333332</v>
      </c>
      <c r="E37" s="6"/>
      <c r="F37" s="11">
        <f>N16</f>
        <v>1232.0840068761545</v>
      </c>
      <c r="G37" s="11">
        <f>N17</f>
        <v>555.81141885835109</v>
      </c>
    </row>
    <row r="38" spans="1:18" x14ac:dyDescent="0.25">
      <c r="F38" s="11"/>
      <c r="G38" s="11"/>
      <c r="H38" s="11"/>
      <c r="I38" s="11"/>
      <c r="J38" s="11"/>
      <c r="K38" s="11"/>
      <c r="L38" s="11"/>
      <c r="M38" s="11"/>
    </row>
    <row r="39" spans="1:18" x14ac:dyDescent="0.25">
      <c r="I39" s="11"/>
    </row>
  </sheetData>
  <mergeCells count="1">
    <mergeCell ref="H6:J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E39"/>
  <sheetViews>
    <sheetView topLeftCell="C2" zoomScale="130" zoomScaleNormal="130" workbookViewId="0">
      <selection activeCell="N43" sqref="N43"/>
    </sheetView>
  </sheetViews>
  <sheetFormatPr defaultRowHeight="15" x14ac:dyDescent="0.25"/>
  <cols>
    <col min="15" max="15" width="12.28515625" customWidth="1"/>
    <col min="16" max="16" width="10.7109375" customWidth="1"/>
    <col min="17" max="17" width="11.85546875" customWidth="1"/>
  </cols>
  <sheetData>
    <row r="3" spans="1:57" x14ac:dyDescent="0.25">
      <c r="H3" s="5" t="s">
        <v>0</v>
      </c>
      <c r="I3" s="5" t="s">
        <v>1</v>
      </c>
      <c r="J3" s="5" t="s">
        <v>2</v>
      </c>
      <c r="K3" s="6"/>
      <c r="L3" s="6"/>
      <c r="M3" s="7" t="s">
        <v>3</v>
      </c>
      <c r="N3" s="7" t="s">
        <v>50</v>
      </c>
    </row>
    <row r="4" spans="1:57" x14ac:dyDescent="0.25">
      <c r="H4" s="5" t="s">
        <v>5</v>
      </c>
      <c r="I4" s="5"/>
      <c r="J4" s="5" t="s">
        <v>6</v>
      </c>
      <c r="K4" s="6"/>
      <c r="L4" s="6"/>
      <c r="M4" s="7" t="s">
        <v>7</v>
      </c>
      <c r="N4" s="7" t="s">
        <v>36</v>
      </c>
    </row>
    <row r="5" spans="1:57" x14ac:dyDescent="0.25">
      <c r="H5" s="6"/>
      <c r="I5" s="6"/>
      <c r="J5" s="6"/>
      <c r="K5" s="6"/>
      <c r="L5" s="6"/>
      <c r="M5" s="7" t="s">
        <v>9</v>
      </c>
      <c r="N5" s="7">
        <v>12000</v>
      </c>
    </row>
    <row r="7" spans="1:57" x14ac:dyDescent="0.25">
      <c r="A7" s="1"/>
      <c r="B7" s="1" t="s">
        <v>46</v>
      </c>
      <c r="C7" s="1"/>
      <c r="D7" s="1" t="s">
        <v>10</v>
      </c>
      <c r="E7" s="1"/>
      <c r="F7" s="1"/>
      <c r="G7" s="1"/>
      <c r="H7" s="31" t="s">
        <v>30</v>
      </c>
      <c r="I7" s="31"/>
      <c r="J7" s="31"/>
      <c r="K7" s="1"/>
      <c r="L7" s="1" t="s">
        <v>33</v>
      </c>
      <c r="M7" s="1" t="s">
        <v>43</v>
      </c>
      <c r="N7" s="1" t="s">
        <v>32</v>
      </c>
      <c r="O7" s="1" t="s">
        <v>34</v>
      </c>
      <c r="P7" s="1" t="s">
        <v>35</v>
      </c>
      <c r="Q7" s="1" t="s">
        <v>37</v>
      </c>
      <c r="R7" s="1" t="s">
        <v>45</v>
      </c>
      <c r="S7" s="1" t="s">
        <v>41</v>
      </c>
      <c r="T7" s="1" t="s">
        <v>42</v>
      </c>
      <c r="U7" s="1"/>
      <c r="V7" s="1"/>
      <c r="W7" s="1"/>
      <c r="X7" s="1"/>
    </row>
    <row r="8" spans="1:57" x14ac:dyDescent="0.25">
      <c r="H8" s="1" t="s">
        <v>51</v>
      </c>
      <c r="I8" s="1" t="s">
        <v>52</v>
      </c>
      <c r="J8" s="1" t="s">
        <v>53</v>
      </c>
    </row>
    <row r="9" spans="1:57" x14ac:dyDescent="0.25">
      <c r="C9" s="20">
        <v>1</v>
      </c>
      <c r="D9" s="15" t="s">
        <v>14</v>
      </c>
      <c r="E9" s="11"/>
      <c r="F9" s="11"/>
      <c r="G9" s="11"/>
      <c r="H9">
        <v>30756</v>
      </c>
      <c r="I9">
        <v>30260</v>
      </c>
      <c r="J9">
        <v>30037</v>
      </c>
      <c r="K9" s="11"/>
      <c r="L9" s="11">
        <f>AVERAGE(H9:J9)</f>
        <v>30351</v>
      </c>
      <c r="M9" s="11">
        <f>MEDIAN(H9:J9)</f>
        <v>30260</v>
      </c>
      <c r="N9" s="11">
        <f>STDEV(H9:J9)</f>
        <v>368.03668295429463</v>
      </c>
      <c r="O9" s="11">
        <f>N9/L9</f>
        <v>1.2126015055658615E-2</v>
      </c>
      <c r="P9" s="11"/>
      <c r="Q9" s="11"/>
      <c r="R9" s="11"/>
      <c r="S9" s="11"/>
      <c r="T9" s="11"/>
    </row>
    <row r="10" spans="1:57" x14ac:dyDescent="0.25">
      <c r="C10" s="20">
        <v>2</v>
      </c>
      <c r="D10" s="15" t="s">
        <v>15</v>
      </c>
      <c r="E10" s="11"/>
      <c r="F10" s="11"/>
      <c r="G10" s="11"/>
      <c r="H10">
        <v>17244</v>
      </c>
      <c r="I10">
        <v>17461</v>
      </c>
      <c r="J10">
        <v>17301</v>
      </c>
      <c r="K10" s="11"/>
      <c r="L10" s="11">
        <f t="shared" ref="L10:L18" si="0">AVERAGE(H10:J10)</f>
        <v>17335.333333333332</v>
      </c>
      <c r="M10" s="11">
        <f t="shared" ref="M10:M18" si="1">MEDIAN(H10:J10)</f>
        <v>17301</v>
      </c>
      <c r="N10" s="11">
        <f t="shared" ref="N10:N18" si="2">STDEV(H10:J10)</f>
        <v>112.5003703697607</v>
      </c>
      <c r="O10" s="11">
        <f t="shared" ref="O10:O18" si="3">N10/L10</f>
        <v>6.4896571762735481E-3</v>
      </c>
      <c r="P10" s="11">
        <f>L10/L9</f>
        <v>0.5711618507901991</v>
      </c>
      <c r="Q10" s="11"/>
      <c r="R10" s="11"/>
      <c r="S10" s="11"/>
      <c r="T10" s="11"/>
    </row>
    <row r="11" spans="1:57" x14ac:dyDescent="0.25">
      <c r="C11" s="20">
        <v>3</v>
      </c>
      <c r="D11" s="15" t="s">
        <v>16</v>
      </c>
      <c r="E11" s="11"/>
      <c r="F11" s="11"/>
      <c r="G11" s="11"/>
      <c r="H11">
        <v>30488</v>
      </c>
      <c r="I11">
        <v>29468</v>
      </c>
      <c r="J11">
        <v>30160</v>
      </c>
      <c r="K11" s="11"/>
      <c r="L11" s="11">
        <f t="shared" si="0"/>
        <v>30038.666666666668</v>
      </c>
      <c r="M11" s="11">
        <f t="shared" si="1"/>
        <v>30160</v>
      </c>
      <c r="N11" s="11">
        <f t="shared" si="2"/>
        <v>520.71233261113889</v>
      </c>
      <c r="O11" s="11">
        <f t="shared" si="3"/>
        <v>1.7334735206105647E-2</v>
      </c>
      <c r="P11" s="11"/>
      <c r="Q11" s="11"/>
      <c r="R11" s="11"/>
      <c r="S11" s="11"/>
      <c r="T11" s="11"/>
    </row>
    <row r="12" spans="1:57" x14ac:dyDescent="0.25">
      <c r="C12" s="20">
        <v>4</v>
      </c>
      <c r="D12" s="15" t="s">
        <v>17</v>
      </c>
      <c r="E12" s="11"/>
      <c r="F12" s="11"/>
      <c r="G12" s="11"/>
      <c r="H12">
        <v>20743</v>
      </c>
      <c r="I12">
        <v>21619</v>
      </c>
      <c r="J12">
        <v>21375</v>
      </c>
      <c r="K12" s="11"/>
      <c r="L12" s="11">
        <f t="shared" si="0"/>
        <v>21245.666666666668</v>
      </c>
      <c r="M12" s="11">
        <f t="shared" si="1"/>
        <v>21375</v>
      </c>
      <c r="N12" s="11">
        <f t="shared" si="2"/>
        <v>452.09438542558047</v>
      </c>
      <c r="O12" s="11">
        <f t="shared" si="3"/>
        <v>2.1279369224731965E-2</v>
      </c>
      <c r="P12" s="11">
        <f>L12/L11</f>
        <v>0.7072772870522438</v>
      </c>
      <c r="Q12" s="11"/>
      <c r="R12" s="11"/>
      <c r="S12" s="11"/>
      <c r="T12" s="11"/>
    </row>
    <row r="13" spans="1:57" x14ac:dyDescent="0.25">
      <c r="B13" s="11" t="s">
        <v>47</v>
      </c>
      <c r="C13" s="20">
        <v>5</v>
      </c>
      <c r="D13" s="15" t="s">
        <v>19</v>
      </c>
      <c r="E13" s="11"/>
      <c r="F13" s="11"/>
      <c r="G13" s="11"/>
      <c r="H13">
        <v>32133</v>
      </c>
      <c r="I13">
        <v>32494</v>
      </c>
      <c r="J13">
        <v>33419</v>
      </c>
      <c r="K13" s="11"/>
      <c r="L13" s="11">
        <f t="shared" si="0"/>
        <v>32682</v>
      </c>
      <c r="M13" s="11">
        <f t="shared" si="1"/>
        <v>32494</v>
      </c>
      <c r="N13" s="11">
        <f t="shared" si="2"/>
        <v>663.29254480960356</v>
      </c>
      <c r="O13" s="11">
        <f t="shared" si="3"/>
        <v>2.0295347433131498E-2</v>
      </c>
      <c r="P13" s="11"/>
      <c r="Q13" s="11"/>
      <c r="R13" s="11"/>
      <c r="S13" s="11"/>
      <c r="T13" s="11"/>
    </row>
    <row r="14" spans="1:57" s="25" customFormat="1" x14ac:dyDescent="0.25">
      <c r="A14"/>
      <c r="B14" s="11" t="s">
        <v>47</v>
      </c>
      <c r="C14" s="20">
        <v>6</v>
      </c>
      <c r="D14" s="15" t="s">
        <v>20</v>
      </c>
      <c r="E14" s="11"/>
      <c r="F14" s="11"/>
      <c r="G14" s="11"/>
      <c r="H14">
        <v>19702</v>
      </c>
      <c r="I14">
        <v>19252</v>
      </c>
      <c r="J14">
        <v>19995</v>
      </c>
      <c r="K14" s="11"/>
      <c r="L14" s="11">
        <f t="shared" si="0"/>
        <v>19649.666666666668</v>
      </c>
      <c r="M14" s="11">
        <f t="shared" si="1"/>
        <v>19702</v>
      </c>
      <c r="N14" s="11">
        <f t="shared" si="2"/>
        <v>374.25436982530124</v>
      </c>
      <c r="O14" s="11">
        <f t="shared" si="3"/>
        <v>1.9046347002933107E-2</v>
      </c>
      <c r="P14" s="11">
        <f>L14/L13</f>
        <v>0.60123819431695336</v>
      </c>
      <c r="Q14" s="10">
        <f>(P14*100/$P$12)-100</f>
        <v>-14.992577123073616</v>
      </c>
      <c r="R14" s="11">
        <f>(L14-L12)/MIN(N14,N12)</f>
        <v>-4.2644792651185321</v>
      </c>
      <c r="S14" s="11">
        <f>(L14-L12)/N14</f>
        <v>-4.2644792651185321</v>
      </c>
      <c r="T14" s="11">
        <f>TTEST(H14:J14,H12:J12,2,3)</f>
        <v>1.0039804242720492E-2</v>
      </c>
      <c r="U14"/>
      <c r="V14"/>
      <c r="W14"/>
      <c r="X14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1:57" x14ac:dyDescent="0.25">
      <c r="B15" s="11" t="s">
        <v>48</v>
      </c>
      <c r="C15" s="20">
        <v>7</v>
      </c>
      <c r="D15" s="15" t="s">
        <v>19</v>
      </c>
      <c r="E15" s="11"/>
      <c r="F15" s="11"/>
      <c r="G15" s="11"/>
      <c r="H15">
        <v>30465</v>
      </c>
      <c r="I15">
        <v>30271</v>
      </c>
      <c r="J15">
        <v>31368</v>
      </c>
      <c r="K15" s="11"/>
      <c r="L15" s="11">
        <f t="shared" si="0"/>
        <v>30701.333333333332</v>
      </c>
      <c r="M15" s="11">
        <f t="shared" si="1"/>
        <v>30465</v>
      </c>
      <c r="N15" s="11">
        <f t="shared" si="2"/>
        <v>585.44199826569786</v>
      </c>
      <c r="O15" s="11">
        <f t="shared" si="3"/>
        <v>1.9068943746168392E-2</v>
      </c>
      <c r="P15" s="11"/>
      <c r="Q15" s="10"/>
      <c r="R15" s="11"/>
      <c r="S15" s="11"/>
      <c r="T15" s="11"/>
    </row>
    <row r="16" spans="1:57" x14ac:dyDescent="0.25">
      <c r="B16" s="11" t="s">
        <v>48</v>
      </c>
      <c r="C16" s="20">
        <v>8</v>
      </c>
      <c r="D16" s="15" t="s">
        <v>20</v>
      </c>
      <c r="E16" s="11"/>
      <c r="F16" s="11"/>
      <c r="G16" s="11"/>
      <c r="H16">
        <v>15499</v>
      </c>
      <c r="I16">
        <v>16083</v>
      </c>
      <c r="J16">
        <v>16727</v>
      </c>
      <c r="K16" s="11"/>
      <c r="L16" s="11">
        <f t="shared" si="0"/>
        <v>16103</v>
      </c>
      <c r="M16" s="11">
        <f t="shared" si="1"/>
        <v>16083</v>
      </c>
      <c r="N16" s="11">
        <f t="shared" si="2"/>
        <v>614.24425109234846</v>
      </c>
      <c r="O16" s="11">
        <f t="shared" si="3"/>
        <v>3.8144709128258611E-2</v>
      </c>
      <c r="P16" s="11">
        <f>L16/L15</f>
        <v>0.5245049074958742</v>
      </c>
      <c r="Q16" s="10">
        <f>(P16*100/$P$12)-100</f>
        <v>-25.841686549573723</v>
      </c>
      <c r="R16" s="11">
        <f>(L16-L12)/MIN(N16,N12)</f>
        <v>-11.375205781035309</v>
      </c>
      <c r="S16" s="11">
        <f>(L16-L12)/N16</f>
        <v>-8.3723480643427202</v>
      </c>
      <c r="T16" s="11">
        <f>TTEST(H16:J16,H12:J12,2,3)</f>
        <v>4.8797767800660535E-4</v>
      </c>
    </row>
    <row r="17" spans="1:20" x14ac:dyDescent="0.25">
      <c r="B17" s="11" t="s">
        <v>49</v>
      </c>
      <c r="C17" s="20">
        <v>9</v>
      </c>
      <c r="D17" s="15" t="s">
        <v>19</v>
      </c>
      <c r="E17" s="11"/>
      <c r="F17" s="11"/>
      <c r="G17" s="11"/>
      <c r="H17">
        <v>29856</v>
      </c>
      <c r="I17">
        <v>30646</v>
      </c>
      <c r="J17">
        <v>29627</v>
      </c>
      <c r="K17" s="11"/>
      <c r="L17" s="11">
        <f t="shared" si="0"/>
        <v>30043</v>
      </c>
      <c r="M17" s="11">
        <f t="shared" si="1"/>
        <v>29856</v>
      </c>
      <c r="N17" s="11">
        <f t="shared" si="2"/>
        <v>534.6185556076407</v>
      </c>
      <c r="O17" s="11">
        <f t="shared" si="3"/>
        <v>1.7795112192778375E-2</v>
      </c>
      <c r="P17" s="11"/>
      <c r="Q17" s="10"/>
      <c r="R17" s="11"/>
      <c r="S17" s="11"/>
      <c r="T17" s="11"/>
    </row>
    <row r="18" spans="1:20" x14ac:dyDescent="0.25">
      <c r="A18" s="11"/>
      <c r="B18" s="11" t="s">
        <v>49</v>
      </c>
      <c r="C18" s="20">
        <v>10</v>
      </c>
      <c r="D18" s="15" t="s">
        <v>20</v>
      </c>
      <c r="E18" s="11"/>
      <c r="F18" s="11"/>
      <c r="G18" s="11"/>
      <c r="H18">
        <v>16299</v>
      </c>
      <c r="I18">
        <v>16123</v>
      </c>
      <c r="J18">
        <v>16917</v>
      </c>
      <c r="K18" s="11"/>
      <c r="L18" s="11">
        <f t="shared" si="0"/>
        <v>16446.333333333332</v>
      </c>
      <c r="M18" s="11">
        <f t="shared" si="1"/>
        <v>16299</v>
      </c>
      <c r="N18" s="11">
        <f t="shared" si="2"/>
        <v>417.00039968006428</v>
      </c>
      <c r="O18" s="11">
        <f t="shared" si="3"/>
        <v>2.5355219989059222E-2</v>
      </c>
      <c r="P18" s="11">
        <f>L18/L17</f>
        <v>0.54742646650911464</v>
      </c>
      <c r="Q18" s="10">
        <f>(P18*100/$P$12)-100</f>
        <v>-22.600870050464607</v>
      </c>
      <c r="R18" s="11">
        <f>(L18-L12)/MIN(N18,N12)</f>
        <v>-11.509181614731148</v>
      </c>
      <c r="S18" s="11">
        <f>(L18-L12)/N18</f>
        <v>-11.509181614731148</v>
      </c>
      <c r="T18" s="11">
        <f>TTEST(H18:J18,H12:J12,2,3)</f>
        <v>1.8047605359926619E-4</v>
      </c>
    </row>
    <row r="22" spans="1:20" x14ac:dyDescent="0.25">
      <c r="B22" s="6"/>
      <c r="C22" s="29" t="s">
        <v>23</v>
      </c>
      <c r="D22" s="29"/>
      <c r="E22" s="6"/>
      <c r="F22" s="29" t="s">
        <v>24</v>
      </c>
      <c r="G22" s="29"/>
    </row>
    <row r="23" spans="1:20" x14ac:dyDescent="0.25">
      <c r="B23" s="6"/>
      <c r="C23" s="12" t="s">
        <v>25</v>
      </c>
      <c r="D23" s="12" t="s">
        <v>26</v>
      </c>
      <c r="E23" s="6"/>
      <c r="F23" s="12" t="s">
        <v>25</v>
      </c>
      <c r="G23" s="12" t="s">
        <v>26</v>
      </c>
    </row>
    <row r="24" spans="1:20" x14ac:dyDescent="0.25">
      <c r="A24" s="6" t="s">
        <v>17</v>
      </c>
      <c r="C24" s="11">
        <f>L11</f>
        <v>30038.666666666668</v>
      </c>
      <c r="D24" s="11">
        <f>L12</f>
        <v>21245.666666666668</v>
      </c>
      <c r="E24" s="6"/>
      <c r="F24" s="11">
        <f>N11</f>
        <v>520.71233261113889</v>
      </c>
      <c r="G24" s="11">
        <f>N12</f>
        <v>452.09438542558047</v>
      </c>
      <c r="P24" s="11"/>
      <c r="R24" s="11"/>
    </row>
    <row r="25" spans="1:20" x14ac:dyDescent="0.25">
      <c r="A25" s="6" t="s">
        <v>28</v>
      </c>
      <c r="C25" s="11">
        <f>L13</f>
        <v>32682</v>
      </c>
      <c r="D25" s="11">
        <f>L14</f>
        <v>19649.666666666668</v>
      </c>
      <c r="E25" s="6"/>
      <c r="F25" s="11">
        <f>N13</f>
        <v>663.29254480960356</v>
      </c>
      <c r="G25" s="11">
        <f>N14</f>
        <v>374.25436982530124</v>
      </c>
      <c r="P25" s="11"/>
      <c r="R25" s="11"/>
    </row>
    <row r="26" spans="1:20" x14ac:dyDescent="0.25">
      <c r="A26" s="11"/>
      <c r="C26" s="11"/>
      <c r="D26" s="11"/>
      <c r="E26" s="11"/>
      <c r="F26" s="11"/>
      <c r="G26" s="11"/>
      <c r="P26" s="11"/>
      <c r="R26" s="11"/>
    </row>
    <row r="27" spans="1:20" x14ac:dyDescent="0.25">
      <c r="A27" s="11"/>
      <c r="C27" s="11"/>
      <c r="D27" s="11"/>
      <c r="E27" s="11"/>
      <c r="F27" s="11"/>
      <c r="G27" s="11"/>
    </row>
    <row r="28" spans="1:20" x14ac:dyDescent="0.25">
      <c r="A28" s="6"/>
      <c r="C28" s="29" t="s">
        <v>23</v>
      </c>
      <c r="D28" s="29"/>
      <c r="E28" s="6"/>
      <c r="F28" s="29" t="s">
        <v>24</v>
      </c>
      <c r="G28" s="29"/>
    </row>
    <row r="29" spans="1:20" x14ac:dyDescent="0.25">
      <c r="A29" s="6"/>
      <c r="C29" s="12" t="s">
        <v>25</v>
      </c>
      <c r="D29" s="12" t="s">
        <v>26</v>
      </c>
      <c r="E29" s="6"/>
      <c r="F29" s="12" t="s">
        <v>25</v>
      </c>
      <c r="G29" s="12" t="s">
        <v>26</v>
      </c>
      <c r="P29" s="11"/>
      <c r="R29" s="11"/>
    </row>
    <row r="30" spans="1:20" x14ac:dyDescent="0.25">
      <c r="A30" s="6" t="s">
        <v>17</v>
      </c>
      <c r="C30" s="11">
        <f>L11</f>
        <v>30038.666666666668</v>
      </c>
      <c r="D30" s="11">
        <f>L12</f>
        <v>21245.666666666668</v>
      </c>
      <c r="E30" s="6"/>
      <c r="F30" s="11">
        <f>N11</f>
        <v>520.71233261113889</v>
      </c>
      <c r="G30" s="11">
        <f>N12</f>
        <v>452.09438542558047</v>
      </c>
      <c r="P30" s="11"/>
      <c r="R30" s="11"/>
    </row>
    <row r="31" spans="1:20" x14ac:dyDescent="0.25">
      <c r="A31" s="6" t="s">
        <v>27</v>
      </c>
      <c r="C31" s="11">
        <f>L15</f>
        <v>30701.333333333332</v>
      </c>
      <c r="D31" s="11">
        <f>L16</f>
        <v>16103</v>
      </c>
      <c r="E31" s="6"/>
      <c r="F31" s="11">
        <f>N15</f>
        <v>585.44199826569786</v>
      </c>
      <c r="G31" s="11">
        <f>N16</f>
        <v>614.24425109234846</v>
      </c>
    </row>
    <row r="32" spans="1:20" x14ac:dyDescent="0.25">
      <c r="A32" s="11"/>
      <c r="C32" s="11"/>
      <c r="D32" s="11"/>
      <c r="E32" s="11"/>
      <c r="F32" s="11"/>
      <c r="G32" s="11"/>
    </row>
    <row r="33" spans="1:18" x14ac:dyDescent="0.25">
      <c r="A33" s="11"/>
      <c r="C33" s="11"/>
      <c r="D33" s="11"/>
      <c r="E33" s="11"/>
      <c r="F33" s="11"/>
      <c r="G33" s="11"/>
    </row>
    <row r="34" spans="1:18" x14ac:dyDescent="0.25">
      <c r="A34" s="6"/>
      <c r="C34" s="29" t="s">
        <v>23</v>
      </c>
      <c r="D34" s="29"/>
      <c r="E34" s="6"/>
      <c r="F34" s="29" t="s">
        <v>24</v>
      </c>
      <c r="G34" s="29"/>
      <c r="P34" s="11"/>
      <c r="R34" s="11"/>
    </row>
    <row r="35" spans="1:18" x14ac:dyDescent="0.25">
      <c r="A35" s="6"/>
      <c r="C35" s="12" t="s">
        <v>25</v>
      </c>
      <c r="D35" s="12" t="s">
        <v>26</v>
      </c>
      <c r="E35" s="6"/>
      <c r="F35" s="12" t="s">
        <v>25</v>
      </c>
      <c r="G35" s="12" t="s">
        <v>26</v>
      </c>
      <c r="P35" s="11"/>
      <c r="R35" s="11"/>
    </row>
    <row r="36" spans="1:18" x14ac:dyDescent="0.25">
      <c r="A36" s="6" t="s">
        <v>17</v>
      </c>
      <c r="C36" s="11">
        <f>L11</f>
        <v>30038.666666666668</v>
      </c>
      <c r="D36" s="11">
        <f>L12</f>
        <v>21245.666666666668</v>
      </c>
      <c r="E36" s="6"/>
      <c r="F36" s="11">
        <f>N11</f>
        <v>520.71233261113889</v>
      </c>
      <c r="G36" s="11">
        <f>N12</f>
        <v>452.09438542558047</v>
      </c>
    </row>
    <row r="37" spans="1:18" x14ac:dyDescent="0.25">
      <c r="A37" s="6" t="s">
        <v>29</v>
      </c>
      <c r="C37" s="11">
        <f>L17</f>
        <v>30043</v>
      </c>
      <c r="D37" s="11">
        <f>L18</f>
        <v>16446.333333333332</v>
      </c>
      <c r="E37" s="6"/>
      <c r="F37" s="11">
        <f>N17</f>
        <v>534.6185556076407</v>
      </c>
      <c r="G37" s="11">
        <f>N18</f>
        <v>417.00039968006428</v>
      </c>
    </row>
    <row r="38" spans="1:18" x14ac:dyDescent="0.25">
      <c r="F38" s="11"/>
      <c r="G38" s="11"/>
      <c r="H38" s="11"/>
      <c r="I38" s="11"/>
      <c r="J38" s="11"/>
      <c r="K38" s="11"/>
      <c r="L38" s="11"/>
      <c r="M38" s="11"/>
    </row>
    <row r="39" spans="1:18" x14ac:dyDescent="0.25">
      <c r="I39" s="11"/>
    </row>
  </sheetData>
  <mergeCells count="1">
    <mergeCell ref="H7:J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E39"/>
  <sheetViews>
    <sheetView topLeftCell="E4" zoomScale="130" zoomScaleNormal="130" workbookViewId="0">
      <selection activeCell="M47" sqref="M47"/>
    </sheetView>
  </sheetViews>
  <sheetFormatPr defaultRowHeight="15" x14ac:dyDescent="0.25"/>
  <cols>
    <col min="15" max="15" width="12.28515625" customWidth="1"/>
    <col min="16" max="16" width="10.7109375" customWidth="1"/>
    <col min="17" max="17" width="11.85546875" customWidth="1"/>
  </cols>
  <sheetData>
    <row r="3" spans="1:57" x14ac:dyDescent="0.25">
      <c r="H3" s="5" t="s">
        <v>0</v>
      </c>
      <c r="I3" s="5" t="s">
        <v>1</v>
      </c>
      <c r="J3" s="5" t="s">
        <v>2</v>
      </c>
      <c r="K3" s="6"/>
      <c r="L3" s="6"/>
      <c r="M3" s="7" t="s">
        <v>3</v>
      </c>
      <c r="N3" s="7" t="s">
        <v>50</v>
      </c>
    </row>
    <row r="4" spans="1:57" x14ac:dyDescent="0.25">
      <c r="H4" s="5" t="s">
        <v>5</v>
      </c>
      <c r="I4" s="5"/>
      <c r="J4" s="5" t="s">
        <v>6</v>
      </c>
      <c r="K4" s="6"/>
      <c r="L4" s="6"/>
      <c r="M4" s="7" t="s">
        <v>7</v>
      </c>
      <c r="N4" s="7" t="s">
        <v>44</v>
      </c>
    </row>
    <row r="7" spans="1:57" s="25" customFormat="1" x14ac:dyDescent="0.25">
      <c r="A7" s="1"/>
      <c r="B7" s="1" t="s">
        <v>46</v>
      </c>
      <c r="C7" s="1"/>
      <c r="D7" s="1" t="s">
        <v>10</v>
      </c>
      <c r="E7" s="1"/>
      <c r="F7" s="1"/>
      <c r="G7" s="1"/>
      <c r="H7" s="31" t="s">
        <v>30</v>
      </c>
      <c r="I7" s="31"/>
      <c r="J7" s="31"/>
      <c r="K7" s="1"/>
      <c r="L7" s="1" t="s">
        <v>33</v>
      </c>
      <c r="M7" s="1" t="s">
        <v>43</v>
      </c>
      <c r="N7" s="1" t="s">
        <v>32</v>
      </c>
      <c r="O7" s="1" t="s">
        <v>34</v>
      </c>
      <c r="P7" s="1" t="s">
        <v>35</v>
      </c>
      <c r="Q7" s="1" t="s">
        <v>37</v>
      </c>
      <c r="R7" s="1" t="s">
        <v>45</v>
      </c>
      <c r="S7" s="1" t="s">
        <v>41</v>
      </c>
      <c r="T7" s="1" t="s">
        <v>42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1:57" x14ac:dyDescent="0.25">
      <c r="H8" s="1" t="s">
        <v>51</v>
      </c>
      <c r="I8" s="1" t="s">
        <v>52</v>
      </c>
      <c r="J8" s="1" t="s">
        <v>53</v>
      </c>
    </row>
    <row r="9" spans="1:57" x14ac:dyDescent="0.25">
      <c r="C9" s="20">
        <v>1</v>
      </c>
      <c r="D9" s="15" t="s">
        <v>14</v>
      </c>
      <c r="E9" s="11"/>
      <c r="F9" s="11"/>
      <c r="G9" s="11"/>
      <c r="H9">
        <v>43176</v>
      </c>
      <c r="I9">
        <v>46064</v>
      </c>
      <c r="J9">
        <v>42064</v>
      </c>
      <c r="K9" s="11"/>
      <c r="L9" s="11">
        <f>AVERAGE(H9:J9)</f>
        <v>43768</v>
      </c>
      <c r="M9" s="11">
        <f>MEDIAN(H9:J9)</f>
        <v>43176</v>
      </c>
      <c r="N9" s="11">
        <f>STDEV(H9:J9)</f>
        <v>2064.6665590356229</v>
      </c>
      <c r="O9" s="11">
        <f>N9/L9</f>
        <v>4.7172970184509756E-2</v>
      </c>
      <c r="P9" s="11"/>
      <c r="Q9" s="11"/>
      <c r="R9" s="11"/>
      <c r="S9" s="11"/>
      <c r="T9" s="11"/>
    </row>
    <row r="10" spans="1:57" x14ac:dyDescent="0.25">
      <c r="C10" s="20">
        <v>2</v>
      </c>
      <c r="D10" s="15" t="s">
        <v>15</v>
      </c>
      <c r="E10" s="11"/>
      <c r="F10" s="11"/>
      <c r="G10" s="11"/>
      <c r="H10">
        <v>25933</v>
      </c>
      <c r="I10">
        <v>27550</v>
      </c>
      <c r="J10">
        <v>26374</v>
      </c>
      <c r="K10" s="11"/>
      <c r="L10" s="11">
        <f t="shared" ref="L10:L18" si="0">AVERAGE(H10:J10)</f>
        <v>26619</v>
      </c>
      <c r="M10" s="11">
        <f t="shared" ref="M10:M18" si="1">MEDIAN(H10:J10)</f>
        <v>26374</v>
      </c>
      <c r="N10" s="11">
        <f t="shared" ref="N10:N18" si="2">STDEV(H10:J10)</f>
        <v>835.87738335236702</v>
      </c>
      <c r="O10" s="11">
        <f t="shared" ref="O10:O18" si="3">N10/L10</f>
        <v>3.1401532114368198E-2</v>
      </c>
      <c r="P10" s="11">
        <f>L10/L9</f>
        <v>0.60818406141473225</v>
      </c>
      <c r="Q10" s="11"/>
      <c r="R10" s="11"/>
      <c r="S10" s="11"/>
      <c r="T10" s="11"/>
    </row>
    <row r="11" spans="1:57" x14ac:dyDescent="0.25">
      <c r="C11" s="20">
        <v>3</v>
      </c>
      <c r="D11" s="15" t="s">
        <v>16</v>
      </c>
      <c r="E11" s="11"/>
      <c r="F11" s="11"/>
      <c r="G11" s="11"/>
      <c r="H11">
        <v>44031</v>
      </c>
      <c r="I11">
        <v>44458</v>
      </c>
      <c r="J11">
        <v>46659</v>
      </c>
      <c r="K11" s="11"/>
      <c r="L11" s="11">
        <f t="shared" si="0"/>
        <v>45049.333333333336</v>
      </c>
      <c r="M11" s="11">
        <f t="shared" si="1"/>
        <v>44458</v>
      </c>
      <c r="N11" s="11">
        <f t="shared" si="2"/>
        <v>1410.2667596356846</v>
      </c>
      <c r="O11" s="11">
        <f t="shared" si="3"/>
        <v>3.1304941833449652E-2</v>
      </c>
      <c r="P11" s="11"/>
      <c r="Q11" s="11"/>
      <c r="R11" s="11"/>
      <c r="S11" s="11"/>
      <c r="T11" s="11"/>
    </row>
    <row r="12" spans="1:57" x14ac:dyDescent="0.25">
      <c r="C12" s="20">
        <v>4</v>
      </c>
      <c r="D12" s="15" t="s">
        <v>17</v>
      </c>
      <c r="E12" s="11"/>
      <c r="F12" s="11"/>
      <c r="G12" s="11"/>
      <c r="H12">
        <v>25684</v>
      </c>
      <c r="I12">
        <v>24392</v>
      </c>
      <c r="J12">
        <v>26026</v>
      </c>
      <c r="K12" s="11"/>
      <c r="L12" s="11">
        <f t="shared" si="0"/>
        <v>25367.333333333332</v>
      </c>
      <c r="M12" s="11">
        <f t="shared" si="1"/>
        <v>25684</v>
      </c>
      <c r="N12" s="11">
        <f t="shared" si="2"/>
        <v>861.79889378748533</v>
      </c>
      <c r="O12" s="11">
        <f t="shared" si="3"/>
        <v>3.3972782336370348E-2</v>
      </c>
      <c r="P12" s="11">
        <f>L12/L11</f>
        <v>0.56310119276644854</v>
      </c>
      <c r="Q12" s="11"/>
      <c r="R12" s="11"/>
      <c r="S12" s="11"/>
      <c r="T12" s="11"/>
    </row>
    <row r="13" spans="1:57" x14ac:dyDescent="0.25">
      <c r="B13" s="11" t="s">
        <v>47</v>
      </c>
      <c r="C13" s="20">
        <v>5</v>
      </c>
      <c r="D13" s="15" t="s">
        <v>19</v>
      </c>
      <c r="E13" s="11"/>
      <c r="F13" s="11"/>
      <c r="G13" s="11"/>
      <c r="H13">
        <v>44216</v>
      </c>
      <c r="I13">
        <v>45120</v>
      </c>
      <c r="J13">
        <v>44396</v>
      </c>
      <c r="K13" s="11"/>
      <c r="L13" s="11">
        <f t="shared" si="0"/>
        <v>44577.333333333336</v>
      </c>
      <c r="M13" s="11">
        <f t="shared" si="1"/>
        <v>44396</v>
      </c>
      <c r="N13" s="11">
        <f t="shared" si="2"/>
        <v>478.50322186306477</v>
      </c>
      <c r="O13" s="11">
        <f t="shared" si="3"/>
        <v>1.0734227152732288E-2</v>
      </c>
      <c r="P13" s="11"/>
      <c r="Q13" s="11"/>
      <c r="R13" s="11"/>
      <c r="S13" s="11"/>
      <c r="T13" s="11"/>
    </row>
    <row r="14" spans="1:57" x14ac:dyDescent="0.25">
      <c r="B14" s="11" t="s">
        <v>47</v>
      </c>
      <c r="C14" s="20">
        <v>6</v>
      </c>
      <c r="D14" s="15" t="s">
        <v>20</v>
      </c>
      <c r="E14" s="11"/>
      <c r="F14" s="11"/>
      <c r="G14" s="11"/>
      <c r="H14">
        <v>24972</v>
      </c>
      <c r="I14">
        <v>24127</v>
      </c>
      <c r="J14">
        <v>24678</v>
      </c>
      <c r="K14" s="11"/>
      <c r="L14" s="11">
        <f t="shared" si="0"/>
        <v>24592.333333333332</v>
      </c>
      <c r="M14" s="11">
        <f t="shared" si="1"/>
        <v>24678</v>
      </c>
      <c r="N14" s="11">
        <f t="shared" si="2"/>
        <v>428.9642564752142</v>
      </c>
      <c r="O14" s="11">
        <f t="shared" si="3"/>
        <v>1.7443007569102061E-2</v>
      </c>
      <c r="P14" s="11">
        <f>L14/L13</f>
        <v>0.55167798283133429</v>
      </c>
      <c r="Q14" s="10">
        <f>(P14*100/$P$12)-100</f>
        <v>-2.0286247093516891</v>
      </c>
      <c r="R14" s="11">
        <f>(L14-L12)/MIN(N14,N12)</f>
        <v>-1.8066773357019315</v>
      </c>
      <c r="S14" s="11">
        <f>(L14-L12)/N14</f>
        <v>-1.8066773357019315</v>
      </c>
      <c r="T14" s="11">
        <f>TTEST(H14:J14,H12:J12,2,3)</f>
        <v>0.25943451398110501</v>
      </c>
    </row>
    <row r="15" spans="1:57" x14ac:dyDescent="0.25">
      <c r="B15" s="11" t="s">
        <v>48</v>
      </c>
      <c r="C15" s="20">
        <v>7</v>
      </c>
      <c r="D15" s="15" t="s">
        <v>19</v>
      </c>
      <c r="E15" s="11"/>
      <c r="F15" s="11"/>
      <c r="G15" s="11"/>
      <c r="H15">
        <v>44111</v>
      </c>
      <c r="I15">
        <v>44667</v>
      </c>
      <c r="J15">
        <v>45623</v>
      </c>
      <c r="K15" s="11"/>
      <c r="L15" s="11">
        <f t="shared" si="0"/>
        <v>44800.333333333336</v>
      </c>
      <c r="M15" s="11">
        <f t="shared" si="1"/>
        <v>44667</v>
      </c>
      <c r="N15" s="11">
        <f t="shared" si="2"/>
        <v>764.76750279632915</v>
      </c>
      <c r="O15" s="11">
        <f t="shared" si="3"/>
        <v>1.7070576174202479E-2</v>
      </c>
      <c r="P15" s="11"/>
      <c r="Q15" s="10"/>
      <c r="R15" s="11"/>
      <c r="S15" s="11"/>
      <c r="T15" s="11"/>
    </row>
    <row r="16" spans="1:57" x14ac:dyDescent="0.25">
      <c r="B16" s="11" t="s">
        <v>48</v>
      </c>
      <c r="C16" s="20">
        <v>8</v>
      </c>
      <c r="D16" s="15" t="s">
        <v>20</v>
      </c>
      <c r="E16" s="11"/>
      <c r="F16" s="11"/>
      <c r="G16" s="11"/>
      <c r="H16">
        <v>24221</v>
      </c>
      <c r="I16">
        <v>24933</v>
      </c>
      <c r="J16">
        <v>24390</v>
      </c>
      <c r="K16" s="11"/>
      <c r="L16" s="11">
        <f t="shared" si="0"/>
        <v>24514.666666666668</v>
      </c>
      <c r="M16" s="11">
        <f t="shared" si="1"/>
        <v>24390</v>
      </c>
      <c r="N16" s="11">
        <f t="shared" si="2"/>
        <v>372.01120054822724</v>
      </c>
      <c r="O16" s="11">
        <f t="shared" si="3"/>
        <v>1.5175046253191037E-2</v>
      </c>
      <c r="P16" s="11">
        <f>L16/L15</f>
        <v>0.54719830953638737</v>
      </c>
      <c r="Q16" s="10">
        <f>(P16*100/$P$12)-100</f>
        <v>-2.8241608141393328</v>
      </c>
      <c r="R16" s="11">
        <f>(L16-L12)/MIN(N16,N12)</f>
        <v>-2.2920456841355916</v>
      </c>
      <c r="S16" s="11">
        <f>(L16-L12)/N16</f>
        <v>-2.2920456841355916</v>
      </c>
      <c r="T16" s="11">
        <f>TTEST(H16:J16,H12:J12,2,3)</f>
        <v>0.22280748917366963</v>
      </c>
    </row>
    <row r="17" spans="1:20" x14ac:dyDescent="0.25">
      <c r="B17" s="11" t="s">
        <v>49</v>
      </c>
      <c r="C17" s="20">
        <v>9</v>
      </c>
      <c r="D17" s="15" t="s">
        <v>19</v>
      </c>
      <c r="E17" s="11"/>
      <c r="F17" s="11"/>
      <c r="G17" s="11"/>
      <c r="H17">
        <v>46425</v>
      </c>
      <c r="I17">
        <v>45450</v>
      </c>
      <c r="J17">
        <v>44944</v>
      </c>
      <c r="K17" s="11"/>
      <c r="L17" s="11">
        <f t="shared" si="0"/>
        <v>45606.333333333336</v>
      </c>
      <c r="M17" s="11">
        <f t="shared" si="1"/>
        <v>45450</v>
      </c>
      <c r="N17" s="11">
        <f t="shared" si="2"/>
        <v>752.77508814607654</v>
      </c>
      <c r="O17" s="11">
        <f t="shared" si="3"/>
        <v>1.6505933126526501E-2</v>
      </c>
      <c r="P17" s="11"/>
      <c r="Q17" s="10"/>
      <c r="R17" s="11"/>
      <c r="S17" s="11"/>
      <c r="T17" s="11"/>
    </row>
    <row r="18" spans="1:20" x14ac:dyDescent="0.25">
      <c r="A18" s="11"/>
      <c r="B18" s="11" t="s">
        <v>49</v>
      </c>
      <c r="C18" s="20">
        <v>10</v>
      </c>
      <c r="D18" s="15" t="s">
        <v>20</v>
      </c>
      <c r="E18" s="11"/>
      <c r="F18" s="11"/>
      <c r="G18" s="11"/>
      <c r="H18">
        <v>21743</v>
      </c>
      <c r="I18">
        <v>21970</v>
      </c>
      <c r="J18">
        <v>22923</v>
      </c>
      <c r="K18" s="11"/>
      <c r="L18" s="11">
        <f t="shared" si="0"/>
        <v>22212</v>
      </c>
      <c r="M18" s="11">
        <f t="shared" si="1"/>
        <v>21970</v>
      </c>
      <c r="N18" s="11">
        <f t="shared" si="2"/>
        <v>626.11740113176859</v>
      </c>
      <c r="O18" s="11">
        <f t="shared" si="3"/>
        <v>2.818824964576664E-2</v>
      </c>
      <c r="P18" s="11">
        <f>L18/L17</f>
        <v>0.48703761904413856</v>
      </c>
      <c r="Q18" s="10">
        <f>(P18*100/$P$12)-100</f>
        <v>-13.507975955195334</v>
      </c>
      <c r="R18" s="11">
        <f>(L18-L12)/MIN(N18,N12)</f>
        <v>-5.0395234625802727</v>
      </c>
      <c r="S18" s="11">
        <f>(L18-L12)/N18</f>
        <v>-5.0395234625802727</v>
      </c>
      <c r="T18" s="11">
        <f>TTEST(H18:J18,H12:J12,2,3)</f>
        <v>8.7121417373111631E-3</v>
      </c>
    </row>
    <row r="22" spans="1:20" x14ac:dyDescent="0.25">
      <c r="B22" s="6"/>
      <c r="C22" s="29" t="s">
        <v>23</v>
      </c>
      <c r="D22" s="29"/>
      <c r="E22" s="6"/>
      <c r="F22" s="29" t="s">
        <v>24</v>
      </c>
      <c r="G22" s="29"/>
    </row>
    <row r="23" spans="1:20" x14ac:dyDescent="0.25">
      <c r="B23" s="6"/>
      <c r="C23" s="12" t="s">
        <v>25</v>
      </c>
      <c r="D23" s="12" t="s">
        <v>26</v>
      </c>
      <c r="E23" s="6"/>
      <c r="F23" s="12" t="s">
        <v>25</v>
      </c>
      <c r="G23" s="12" t="s">
        <v>26</v>
      </c>
    </row>
    <row r="24" spans="1:20" x14ac:dyDescent="0.25">
      <c r="A24" s="6" t="s">
        <v>17</v>
      </c>
      <c r="C24" s="11">
        <f>L11</f>
        <v>45049.333333333336</v>
      </c>
      <c r="D24" s="11">
        <f>L12</f>
        <v>25367.333333333332</v>
      </c>
      <c r="E24" s="6"/>
      <c r="F24" s="11">
        <f>N11</f>
        <v>1410.2667596356846</v>
      </c>
      <c r="G24" s="11">
        <f>N12</f>
        <v>861.79889378748533</v>
      </c>
      <c r="P24" s="11"/>
      <c r="R24" s="11"/>
    </row>
    <row r="25" spans="1:20" x14ac:dyDescent="0.25">
      <c r="A25" s="6" t="s">
        <v>28</v>
      </c>
      <c r="C25" s="11">
        <f>L13</f>
        <v>44577.333333333336</v>
      </c>
      <c r="D25" s="11">
        <f>L14</f>
        <v>24592.333333333332</v>
      </c>
      <c r="E25" s="6"/>
      <c r="F25" s="11">
        <f>N13</f>
        <v>478.50322186306477</v>
      </c>
      <c r="G25" s="11">
        <f>N14</f>
        <v>428.9642564752142</v>
      </c>
      <c r="P25" s="11"/>
      <c r="R25" s="11"/>
    </row>
    <row r="26" spans="1:20" x14ac:dyDescent="0.25">
      <c r="A26" s="11"/>
      <c r="C26" s="11"/>
      <c r="D26" s="11"/>
      <c r="E26" s="11"/>
      <c r="F26" s="11"/>
      <c r="G26" s="11"/>
      <c r="P26" s="11"/>
      <c r="R26" s="11"/>
    </row>
    <row r="27" spans="1:20" x14ac:dyDescent="0.25">
      <c r="A27" s="11"/>
      <c r="C27" s="11"/>
      <c r="D27" s="11"/>
      <c r="E27" s="11"/>
      <c r="F27" s="11"/>
      <c r="G27" s="11"/>
    </row>
    <row r="28" spans="1:20" x14ac:dyDescent="0.25">
      <c r="A28" s="6"/>
      <c r="C28" s="29" t="s">
        <v>23</v>
      </c>
      <c r="D28" s="29"/>
      <c r="E28" s="6"/>
      <c r="F28" s="29" t="s">
        <v>24</v>
      </c>
      <c r="G28" s="29"/>
    </row>
    <row r="29" spans="1:20" x14ac:dyDescent="0.25">
      <c r="A29" s="6"/>
      <c r="C29" s="12" t="s">
        <v>25</v>
      </c>
      <c r="D29" s="12" t="s">
        <v>26</v>
      </c>
      <c r="E29" s="6"/>
      <c r="F29" s="12" t="s">
        <v>25</v>
      </c>
      <c r="G29" s="12" t="s">
        <v>26</v>
      </c>
      <c r="P29" s="11"/>
      <c r="R29" s="11"/>
    </row>
    <row r="30" spans="1:20" x14ac:dyDescent="0.25">
      <c r="A30" s="6" t="s">
        <v>17</v>
      </c>
      <c r="C30" s="11">
        <f>L11</f>
        <v>45049.333333333336</v>
      </c>
      <c r="D30" s="11">
        <f>L12</f>
        <v>25367.333333333332</v>
      </c>
      <c r="E30" s="6"/>
      <c r="F30" s="11">
        <f>N11</f>
        <v>1410.2667596356846</v>
      </c>
      <c r="G30" s="11">
        <f>N12</f>
        <v>861.79889378748533</v>
      </c>
      <c r="P30" s="11"/>
      <c r="R30" s="11"/>
    </row>
    <row r="31" spans="1:20" x14ac:dyDescent="0.25">
      <c r="A31" s="6" t="s">
        <v>27</v>
      </c>
      <c r="C31" s="11">
        <f>L15</f>
        <v>44800.333333333336</v>
      </c>
      <c r="D31" s="11">
        <f>L16</f>
        <v>24514.666666666668</v>
      </c>
      <c r="E31" s="6"/>
      <c r="F31" s="11">
        <f>N15</f>
        <v>764.76750279632915</v>
      </c>
      <c r="G31" s="11">
        <f>N16</f>
        <v>372.01120054822724</v>
      </c>
    </row>
    <row r="32" spans="1:20" x14ac:dyDescent="0.25">
      <c r="A32" s="11"/>
      <c r="C32" s="11"/>
      <c r="D32" s="11"/>
      <c r="E32" s="11"/>
      <c r="F32" s="11"/>
      <c r="G32" s="11"/>
    </row>
    <row r="33" spans="1:18" x14ac:dyDescent="0.25">
      <c r="A33" s="11"/>
      <c r="C33" s="11"/>
      <c r="D33" s="11"/>
      <c r="E33" s="11"/>
      <c r="F33" s="11"/>
      <c r="G33" s="11"/>
    </row>
    <row r="34" spans="1:18" x14ac:dyDescent="0.25">
      <c r="A34" s="6"/>
      <c r="C34" s="29" t="s">
        <v>23</v>
      </c>
      <c r="D34" s="29"/>
      <c r="E34" s="6"/>
      <c r="F34" s="29" t="s">
        <v>24</v>
      </c>
      <c r="G34" s="29"/>
      <c r="P34" s="11"/>
      <c r="R34" s="11"/>
    </row>
    <row r="35" spans="1:18" x14ac:dyDescent="0.25">
      <c r="A35" s="6"/>
      <c r="C35" s="12" t="s">
        <v>25</v>
      </c>
      <c r="D35" s="12" t="s">
        <v>26</v>
      </c>
      <c r="E35" s="6"/>
      <c r="F35" s="12" t="s">
        <v>25</v>
      </c>
      <c r="G35" s="12" t="s">
        <v>26</v>
      </c>
      <c r="P35" s="11"/>
      <c r="R35" s="11"/>
    </row>
    <row r="36" spans="1:18" x14ac:dyDescent="0.25">
      <c r="A36" s="6" t="s">
        <v>17</v>
      </c>
      <c r="C36" s="11">
        <f>L11</f>
        <v>45049.333333333336</v>
      </c>
      <c r="D36" s="11">
        <f>L12</f>
        <v>25367.333333333332</v>
      </c>
      <c r="E36" s="6"/>
      <c r="F36" s="11">
        <f>N11</f>
        <v>1410.2667596356846</v>
      </c>
      <c r="G36" s="11">
        <f>N12</f>
        <v>861.79889378748533</v>
      </c>
    </row>
    <row r="37" spans="1:18" x14ac:dyDescent="0.25">
      <c r="A37" s="6" t="s">
        <v>29</v>
      </c>
      <c r="C37" s="11">
        <f>L17</f>
        <v>45606.333333333336</v>
      </c>
      <c r="D37" s="11">
        <f>L18</f>
        <v>22212</v>
      </c>
      <c r="E37" s="6"/>
      <c r="F37" s="11">
        <f>N17</f>
        <v>752.77508814607654</v>
      </c>
      <c r="G37" s="11">
        <f>N18</f>
        <v>626.11740113176859</v>
      </c>
    </row>
    <row r="38" spans="1:18" x14ac:dyDescent="0.25">
      <c r="F38" s="11"/>
      <c r="G38" s="11"/>
      <c r="H38" s="11"/>
      <c r="I38" s="11"/>
      <c r="J38" s="11"/>
      <c r="K38" s="11"/>
      <c r="L38" s="11"/>
      <c r="M38" s="11"/>
    </row>
    <row r="39" spans="1:18" x14ac:dyDescent="0.25">
      <c r="I39" s="11"/>
    </row>
  </sheetData>
  <mergeCells count="1">
    <mergeCell ref="H7:J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BIRC5-H1975</vt:lpstr>
      <vt:lpstr>BIRC5-A549</vt:lpstr>
      <vt:lpstr>BIRC5-H838</vt:lpstr>
      <vt:lpstr>FOXM1-H1975</vt:lpstr>
      <vt:lpstr>FOXM1-A549</vt:lpstr>
      <vt:lpstr>FOXM1-H838</vt:lpstr>
      <vt:lpstr>BRCA1-H1975</vt:lpstr>
      <vt:lpstr>BRCA1-A549</vt:lpstr>
      <vt:lpstr>BRCA1-H838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2020-09-30T17:23:33Z</dcterms:modified>
</cp:coreProperties>
</file>