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8_{C3C8DAC3-B83D-4A17-A9BB-0C8AE850AB81}" xr6:coauthVersionLast="45" xr6:coauthVersionMax="45" xr10:uidLastSave="{00000000-0000-0000-0000-000000000000}"/>
  <bookViews>
    <workbookView xWindow="-110" yWindow="-110" windowWidth="19420" windowHeight="10420" firstSheet="1" activeTab="2" xr2:uid="{00000000-000D-0000-FFFF-FFFF00000000}"/>
  </bookViews>
  <sheets>
    <sheet name="details of all papers" sheetId="2" r:id="rId1"/>
    <sheet name="all data 0-120" sheetId="3" r:id="rId2"/>
    <sheet name="fasting" sheetId="9" r:id="rId3"/>
    <sheet name="15 graphs" sheetId="5" r:id="rId4"/>
    <sheet name="30 graphs" sheetId="6" r:id="rId5"/>
    <sheet name="60 graphs " sheetId="7" r:id="rId6"/>
    <sheet name="90 graphs" sheetId="8" r:id="rId7"/>
    <sheet name="120 graphs" sheetId="4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4" i="3" l="1"/>
  <c r="L103" i="4" l="1"/>
  <c r="M103" i="4"/>
  <c r="L104" i="4"/>
  <c r="M104" i="4"/>
  <c r="L105" i="4"/>
  <c r="M105" i="4"/>
  <c r="L106" i="4"/>
  <c r="M106" i="4"/>
  <c r="L107" i="4"/>
  <c r="M107" i="4"/>
  <c r="L108" i="4"/>
  <c r="M108" i="4"/>
  <c r="L109" i="4"/>
  <c r="M109" i="4"/>
  <c r="L110" i="4"/>
  <c r="M110" i="4"/>
  <c r="L111" i="4"/>
  <c r="M111" i="4"/>
  <c r="L112" i="4"/>
  <c r="M112" i="4"/>
  <c r="L113" i="4"/>
  <c r="M113" i="4"/>
  <c r="L114" i="4"/>
  <c r="M114" i="4"/>
  <c r="L115" i="4"/>
  <c r="M115" i="4"/>
  <c r="M102" i="4"/>
  <c r="M116" i="4" s="1"/>
  <c r="L102" i="4"/>
  <c r="L116" i="4" s="1"/>
  <c r="L38" i="8"/>
  <c r="M38" i="8"/>
  <c r="L39" i="8"/>
  <c r="M39" i="8"/>
  <c r="M37" i="8"/>
  <c r="L37" i="8"/>
  <c r="L99" i="7"/>
  <c r="M99" i="7"/>
  <c r="L100" i="7"/>
  <c r="M100" i="7"/>
  <c r="L101" i="7"/>
  <c r="M101" i="7"/>
  <c r="L102" i="7"/>
  <c r="M102" i="7"/>
  <c r="L103" i="7"/>
  <c r="M103" i="7"/>
  <c r="L104" i="7"/>
  <c r="M104" i="7"/>
  <c r="L105" i="7"/>
  <c r="M105" i="7"/>
  <c r="L106" i="7"/>
  <c r="M106" i="7"/>
  <c r="L107" i="7"/>
  <c r="M107" i="7"/>
  <c r="L108" i="7"/>
  <c r="M108" i="7"/>
  <c r="L109" i="7"/>
  <c r="M109" i="7"/>
  <c r="L110" i="7"/>
  <c r="M110" i="7"/>
  <c r="M98" i="7"/>
  <c r="M111" i="7" s="1"/>
  <c r="L98" i="7"/>
  <c r="L111" i="7" s="1"/>
  <c r="L96" i="6"/>
  <c r="M96" i="6"/>
  <c r="L97" i="6"/>
  <c r="M97" i="6"/>
  <c r="L98" i="6"/>
  <c r="M98" i="6"/>
  <c r="L99" i="6"/>
  <c r="M99" i="6"/>
  <c r="L100" i="6"/>
  <c r="M100" i="6"/>
  <c r="L101" i="6"/>
  <c r="M101" i="6"/>
  <c r="L102" i="6"/>
  <c r="M102" i="6"/>
  <c r="L103" i="6"/>
  <c r="M103" i="6"/>
  <c r="L104" i="6"/>
  <c r="M104" i="6"/>
  <c r="L105" i="6"/>
  <c r="M105" i="6"/>
  <c r="L106" i="6"/>
  <c r="M106" i="6"/>
  <c r="M95" i="6"/>
  <c r="M107" i="6" s="1"/>
  <c r="L95" i="6"/>
  <c r="L107" i="6" s="1"/>
  <c r="M72" i="5"/>
  <c r="N72" i="5"/>
  <c r="M67" i="5"/>
  <c r="N67" i="5"/>
  <c r="M68" i="5"/>
  <c r="N68" i="5"/>
  <c r="M69" i="5"/>
  <c r="N69" i="5"/>
  <c r="M70" i="5"/>
  <c r="N70" i="5"/>
  <c r="M71" i="5"/>
  <c r="N71" i="5"/>
  <c r="N66" i="5"/>
  <c r="M66" i="5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82" i="9"/>
  <c r="N96" i="9" s="1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82" i="9"/>
  <c r="M96" i="9" s="1"/>
  <c r="J105" i="4" l="1"/>
  <c r="K105" i="4"/>
  <c r="J106" i="4"/>
  <c r="K106" i="4"/>
  <c r="J109" i="4"/>
  <c r="K109" i="4"/>
  <c r="J110" i="4"/>
  <c r="K110" i="4"/>
  <c r="J113" i="4"/>
  <c r="K113" i="4"/>
  <c r="J114" i="4"/>
  <c r="K114" i="4"/>
  <c r="H103" i="4"/>
  <c r="I103" i="4"/>
  <c r="J103" i="4" s="1"/>
  <c r="H104" i="4"/>
  <c r="K104" i="4" s="1"/>
  <c r="I104" i="4"/>
  <c r="J104" i="4" s="1"/>
  <c r="H105" i="4"/>
  <c r="I105" i="4"/>
  <c r="H106" i="4"/>
  <c r="I106" i="4"/>
  <c r="H107" i="4"/>
  <c r="I107" i="4"/>
  <c r="J107" i="4" s="1"/>
  <c r="H108" i="4"/>
  <c r="K108" i="4" s="1"/>
  <c r="I108" i="4"/>
  <c r="J108" i="4" s="1"/>
  <c r="H109" i="4"/>
  <c r="I109" i="4"/>
  <c r="H110" i="4"/>
  <c r="I110" i="4"/>
  <c r="H111" i="4"/>
  <c r="I111" i="4"/>
  <c r="J111" i="4" s="1"/>
  <c r="H112" i="4"/>
  <c r="K112" i="4" s="1"/>
  <c r="I112" i="4"/>
  <c r="J112" i="4" s="1"/>
  <c r="H113" i="4"/>
  <c r="I113" i="4"/>
  <c r="H114" i="4"/>
  <c r="I114" i="4"/>
  <c r="H115" i="4"/>
  <c r="I115" i="4"/>
  <c r="J115" i="4" s="1"/>
  <c r="D103" i="4"/>
  <c r="E103" i="4"/>
  <c r="K103" i="4" s="1"/>
  <c r="D104" i="4"/>
  <c r="E104" i="4"/>
  <c r="D105" i="4"/>
  <c r="E105" i="4"/>
  <c r="D106" i="4"/>
  <c r="E106" i="4"/>
  <c r="D107" i="4"/>
  <c r="E107" i="4"/>
  <c r="K107" i="4" s="1"/>
  <c r="D108" i="4"/>
  <c r="E108" i="4"/>
  <c r="D109" i="4"/>
  <c r="E109" i="4"/>
  <c r="D110" i="4"/>
  <c r="E110" i="4"/>
  <c r="D111" i="4"/>
  <c r="E111" i="4"/>
  <c r="K111" i="4" s="1"/>
  <c r="D112" i="4"/>
  <c r="E112" i="4"/>
  <c r="D113" i="4"/>
  <c r="E113" i="4"/>
  <c r="D114" i="4"/>
  <c r="E114" i="4"/>
  <c r="D115" i="4"/>
  <c r="E115" i="4"/>
  <c r="K115" i="4" s="1"/>
  <c r="I102" i="4"/>
  <c r="H102" i="4"/>
  <c r="E102" i="4"/>
  <c r="K102" i="4" s="1"/>
  <c r="D102" i="4"/>
  <c r="J102" i="4" s="1"/>
  <c r="J39" i="8"/>
  <c r="K39" i="8"/>
  <c r="D38" i="8"/>
  <c r="E38" i="8"/>
  <c r="D39" i="8"/>
  <c r="E39" i="8"/>
  <c r="H38" i="8"/>
  <c r="K38" i="8" s="1"/>
  <c r="I38" i="8"/>
  <c r="J38" i="8" s="1"/>
  <c r="H39" i="8"/>
  <c r="I39" i="8"/>
  <c r="I37" i="8"/>
  <c r="H37" i="8"/>
  <c r="E37" i="8"/>
  <c r="K37" i="8" s="1"/>
  <c r="D37" i="8"/>
  <c r="J37" i="8" s="1"/>
  <c r="H99" i="7"/>
  <c r="I99" i="7"/>
  <c r="J99" i="7" s="1"/>
  <c r="H100" i="7"/>
  <c r="I100" i="7"/>
  <c r="J100" i="7" s="1"/>
  <c r="H101" i="7"/>
  <c r="I101" i="7"/>
  <c r="J101" i="7" s="1"/>
  <c r="H102" i="7"/>
  <c r="I102" i="7"/>
  <c r="J102" i="7" s="1"/>
  <c r="H103" i="7"/>
  <c r="I103" i="7"/>
  <c r="J103" i="7" s="1"/>
  <c r="H104" i="7"/>
  <c r="I104" i="7"/>
  <c r="J104" i="7" s="1"/>
  <c r="H105" i="7"/>
  <c r="I105" i="7"/>
  <c r="J105" i="7" s="1"/>
  <c r="H106" i="7"/>
  <c r="I106" i="7"/>
  <c r="J106" i="7" s="1"/>
  <c r="H107" i="7"/>
  <c r="I107" i="7"/>
  <c r="J107" i="7" s="1"/>
  <c r="H108" i="7"/>
  <c r="I108" i="7"/>
  <c r="J108" i="7" s="1"/>
  <c r="H109" i="7"/>
  <c r="I109" i="7"/>
  <c r="J109" i="7" s="1"/>
  <c r="H110" i="7"/>
  <c r="I110" i="7"/>
  <c r="J110" i="7" s="1"/>
  <c r="D99" i="7"/>
  <c r="E99" i="7"/>
  <c r="K99" i="7" s="1"/>
  <c r="D100" i="7"/>
  <c r="E100" i="7"/>
  <c r="K100" i="7" s="1"/>
  <c r="D101" i="7"/>
  <c r="E101" i="7"/>
  <c r="K101" i="7" s="1"/>
  <c r="D102" i="7"/>
  <c r="E102" i="7"/>
  <c r="K102" i="7" s="1"/>
  <c r="D103" i="7"/>
  <c r="E103" i="7"/>
  <c r="K103" i="7" s="1"/>
  <c r="D104" i="7"/>
  <c r="E104" i="7"/>
  <c r="K104" i="7" s="1"/>
  <c r="D105" i="7"/>
  <c r="E105" i="7"/>
  <c r="K105" i="7" s="1"/>
  <c r="D106" i="7"/>
  <c r="E106" i="7"/>
  <c r="K106" i="7" s="1"/>
  <c r="D107" i="7"/>
  <c r="E107" i="7"/>
  <c r="K107" i="7" s="1"/>
  <c r="D108" i="7"/>
  <c r="E108" i="7"/>
  <c r="K108" i="7" s="1"/>
  <c r="D109" i="7"/>
  <c r="E109" i="7"/>
  <c r="K109" i="7" s="1"/>
  <c r="D110" i="7"/>
  <c r="E110" i="7"/>
  <c r="K110" i="7" s="1"/>
  <c r="K98" i="7"/>
  <c r="J98" i="7"/>
  <c r="I98" i="7"/>
  <c r="H98" i="7"/>
  <c r="E98" i="7"/>
  <c r="D98" i="7"/>
  <c r="K96" i="6"/>
  <c r="K97" i="6"/>
  <c r="K99" i="6"/>
  <c r="K100" i="6"/>
  <c r="K103" i="6"/>
  <c r="K104" i="6"/>
  <c r="K105" i="6"/>
  <c r="H96" i="6"/>
  <c r="I96" i="6"/>
  <c r="J96" i="6" s="1"/>
  <c r="H97" i="6"/>
  <c r="I97" i="6"/>
  <c r="J97" i="6" s="1"/>
  <c r="H98" i="6"/>
  <c r="I98" i="6"/>
  <c r="J98" i="6" s="1"/>
  <c r="H99" i="6"/>
  <c r="I99" i="6"/>
  <c r="J99" i="6" s="1"/>
  <c r="H100" i="6"/>
  <c r="I100" i="6"/>
  <c r="J100" i="6" s="1"/>
  <c r="H101" i="6"/>
  <c r="I101" i="6"/>
  <c r="J101" i="6" s="1"/>
  <c r="H102" i="6"/>
  <c r="I102" i="6"/>
  <c r="J102" i="6" s="1"/>
  <c r="H103" i="6"/>
  <c r="I103" i="6"/>
  <c r="J103" i="6" s="1"/>
  <c r="H104" i="6"/>
  <c r="I104" i="6"/>
  <c r="J104" i="6" s="1"/>
  <c r="H105" i="6"/>
  <c r="I105" i="6"/>
  <c r="J105" i="6" s="1"/>
  <c r="H106" i="6"/>
  <c r="I106" i="6"/>
  <c r="J106" i="6" s="1"/>
  <c r="D96" i="6"/>
  <c r="E96" i="6"/>
  <c r="D97" i="6"/>
  <c r="E97" i="6"/>
  <c r="D98" i="6"/>
  <c r="E98" i="6"/>
  <c r="K98" i="6" s="1"/>
  <c r="D99" i="6"/>
  <c r="E99" i="6"/>
  <c r="D100" i="6"/>
  <c r="E100" i="6"/>
  <c r="D101" i="6"/>
  <c r="E101" i="6"/>
  <c r="K101" i="6" s="1"/>
  <c r="D102" i="6"/>
  <c r="E102" i="6"/>
  <c r="K102" i="6" s="1"/>
  <c r="D103" i="6"/>
  <c r="E103" i="6"/>
  <c r="D104" i="6"/>
  <c r="E104" i="6"/>
  <c r="D105" i="6"/>
  <c r="E105" i="6"/>
  <c r="D106" i="6"/>
  <c r="E106" i="6"/>
  <c r="K106" i="6" s="1"/>
  <c r="I95" i="6"/>
  <c r="H95" i="6"/>
  <c r="E95" i="6"/>
  <c r="K95" i="6" s="1"/>
  <c r="K107" i="6" s="1"/>
  <c r="D95" i="6"/>
  <c r="J95" i="6" s="1"/>
  <c r="J107" i="6" s="1"/>
  <c r="K68" i="5"/>
  <c r="L68" i="5"/>
  <c r="K72" i="5"/>
  <c r="L72" i="5"/>
  <c r="I67" i="5"/>
  <c r="J67" i="5"/>
  <c r="K67" i="5" s="1"/>
  <c r="I68" i="5"/>
  <c r="J68" i="5"/>
  <c r="I69" i="5"/>
  <c r="J69" i="5"/>
  <c r="K69" i="5" s="1"/>
  <c r="I70" i="5"/>
  <c r="J70" i="5"/>
  <c r="K70" i="5" s="1"/>
  <c r="I71" i="5"/>
  <c r="J71" i="5"/>
  <c r="K71" i="5" s="1"/>
  <c r="I72" i="5"/>
  <c r="J72" i="5"/>
  <c r="E67" i="5"/>
  <c r="F67" i="5"/>
  <c r="L67" i="5" s="1"/>
  <c r="E68" i="5"/>
  <c r="F68" i="5"/>
  <c r="E69" i="5"/>
  <c r="F69" i="5"/>
  <c r="L69" i="5" s="1"/>
  <c r="E70" i="5"/>
  <c r="F70" i="5"/>
  <c r="L70" i="5" s="1"/>
  <c r="E71" i="5"/>
  <c r="F71" i="5"/>
  <c r="L71" i="5" s="1"/>
  <c r="E72" i="5"/>
  <c r="F72" i="5"/>
  <c r="J66" i="5"/>
  <c r="I66" i="5"/>
  <c r="F66" i="5"/>
  <c r="L66" i="5" s="1"/>
  <c r="E66" i="5"/>
  <c r="K66" i="5" s="1"/>
  <c r="K73" i="5" s="1"/>
  <c r="K83" i="9"/>
  <c r="L83" i="9"/>
  <c r="K87" i="9"/>
  <c r="L87" i="9"/>
  <c r="K91" i="9"/>
  <c r="L91" i="9"/>
  <c r="K95" i="9"/>
  <c r="L95" i="9"/>
  <c r="I83" i="9"/>
  <c r="J83" i="9"/>
  <c r="I84" i="9"/>
  <c r="J84" i="9"/>
  <c r="K84" i="9" s="1"/>
  <c r="I85" i="9"/>
  <c r="L85" i="9" s="1"/>
  <c r="J85" i="9"/>
  <c r="K85" i="9" s="1"/>
  <c r="I86" i="9"/>
  <c r="L86" i="9" s="1"/>
  <c r="J86" i="9"/>
  <c r="K86" i="9" s="1"/>
  <c r="I87" i="9"/>
  <c r="J87" i="9"/>
  <c r="I88" i="9"/>
  <c r="J88" i="9"/>
  <c r="K88" i="9" s="1"/>
  <c r="I89" i="9"/>
  <c r="L89" i="9" s="1"/>
  <c r="J89" i="9"/>
  <c r="K89" i="9" s="1"/>
  <c r="I90" i="9"/>
  <c r="L90" i="9" s="1"/>
  <c r="J90" i="9"/>
  <c r="K90" i="9" s="1"/>
  <c r="I91" i="9"/>
  <c r="J91" i="9"/>
  <c r="I92" i="9"/>
  <c r="J92" i="9"/>
  <c r="K92" i="9" s="1"/>
  <c r="I93" i="9"/>
  <c r="L93" i="9" s="1"/>
  <c r="J93" i="9"/>
  <c r="K93" i="9" s="1"/>
  <c r="I94" i="9"/>
  <c r="L94" i="9" s="1"/>
  <c r="J94" i="9"/>
  <c r="K94" i="9" s="1"/>
  <c r="I95" i="9"/>
  <c r="J95" i="9"/>
  <c r="J82" i="9"/>
  <c r="I82" i="9"/>
  <c r="E83" i="9"/>
  <c r="F83" i="9"/>
  <c r="E84" i="9"/>
  <c r="F84" i="9"/>
  <c r="L84" i="9" s="1"/>
  <c r="E85" i="9"/>
  <c r="F85" i="9"/>
  <c r="E86" i="9"/>
  <c r="F86" i="9"/>
  <c r="E87" i="9"/>
  <c r="F87" i="9"/>
  <c r="E88" i="9"/>
  <c r="F88" i="9"/>
  <c r="L88" i="9" s="1"/>
  <c r="E89" i="9"/>
  <c r="F89" i="9"/>
  <c r="E90" i="9"/>
  <c r="F90" i="9"/>
  <c r="E91" i="9"/>
  <c r="F91" i="9"/>
  <c r="E92" i="9"/>
  <c r="F92" i="9"/>
  <c r="L92" i="9" s="1"/>
  <c r="E93" i="9"/>
  <c r="F93" i="9"/>
  <c r="E94" i="9"/>
  <c r="F94" i="9"/>
  <c r="E95" i="9"/>
  <c r="F95" i="9"/>
  <c r="F82" i="9"/>
  <c r="L82" i="9" s="1"/>
  <c r="E82" i="9"/>
  <c r="K82" i="9" s="1"/>
  <c r="J116" i="4" l="1"/>
  <c r="K116" i="4"/>
  <c r="L73" i="5"/>
  <c r="L96" i="9"/>
  <c r="K96" i="9"/>
  <c r="H27" i="4"/>
  <c r="I27" i="4"/>
  <c r="J27" i="4"/>
  <c r="I28" i="4"/>
  <c r="M28" i="4"/>
  <c r="H29" i="4"/>
  <c r="I29" i="4"/>
  <c r="M29" i="4"/>
  <c r="I30" i="4"/>
  <c r="K30" i="4"/>
  <c r="M30" i="4"/>
  <c r="I31" i="4"/>
  <c r="H32" i="4"/>
  <c r="I32" i="4"/>
  <c r="I33" i="4"/>
  <c r="J33" i="4"/>
  <c r="M33" i="4"/>
  <c r="H34" i="4"/>
  <c r="I34" i="4"/>
  <c r="H35" i="4"/>
  <c r="I35" i="4"/>
  <c r="J35" i="4"/>
  <c r="I36" i="4"/>
  <c r="K36" i="4"/>
  <c r="M36" i="4"/>
  <c r="H37" i="4"/>
  <c r="I37" i="4"/>
  <c r="M37" i="4"/>
  <c r="I38" i="4"/>
  <c r="J38" i="4"/>
  <c r="K38" i="4"/>
  <c r="M38" i="4"/>
  <c r="I39" i="4"/>
  <c r="M39" i="4"/>
  <c r="K26" i="4"/>
  <c r="I26" i="4"/>
  <c r="F27" i="4"/>
  <c r="F28" i="4"/>
  <c r="H28" i="4" s="1"/>
  <c r="F29" i="4"/>
  <c r="J29" i="4" s="1"/>
  <c r="F30" i="4"/>
  <c r="H30" i="4" s="1"/>
  <c r="F31" i="4"/>
  <c r="H31" i="4" s="1"/>
  <c r="F32" i="4"/>
  <c r="J32" i="4" s="1"/>
  <c r="F33" i="4"/>
  <c r="H33" i="4" s="1"/>
  <c r="F34" i="4"/>
  <c r="J34" i="4" s="1"/>
  <c r="F35" i="4"/>
  <c r="F36" i="4"/>
  <c r="H36" i="4" s="1"/>
  <c r="F37" i="4"/>
  <c r="J37" i="4" s="1"/>
  <c r="F38" i="4"/>
  <c r="H38" i="4" s="1"/>
  <c r="F39" i="4"/>
  <c r="H39" i="4" s="1"/>
  <c r="C27" i="4"/>
  <c r="K27" i="4" s="1"/>
  <c r="C28" i="4"/>
  <c r="K28" i="4" s="1"/>
  <c r="C29" i="4"/>
  <c r="K29" i="4" s="1"/>
  <c r="C30" i="4"/>
  <c r="C31" i="4"/>
  <c r="K31" i="4" s="1"/>
  <c r="C32" i="4"/>
  <c r="K32" i="4" s="1"/>
  <c r="C33" i="4"/>
  <c r="K33" i="4" s="1"/>
  <c r="C34" i="4"/>
  <c r="K34" i="4" s="1"/>
  <c r="C35" i="4"/>
  <c r="K35" i="4" s="1"/>
  <c r="C36" i="4"/>
  <c r="C37" i="4"/>
  <c r="K37" i="4" s="1"/>
  <c r="C38" i="4"/>
  <c r="C39" i="4"/>
  <c r="K39" i="4" s="1"/>
  <c r="F26" i="4"/>
  <c r="J26" i="4" s="1"/>
  <c r="C26" i="4"/>
  <c r="M26" i="4" s="1"/>
  <c r="J30" i="4" l="1"/>
  <c r="M31" i="4"/>
  <c r="J36" i="4"/>
  <c r="M34" i="4"/>
  <c r="J28" i="4"/>
  <c r="J39" i="4"/>
  <c r="J31" i="4"/>
  <c r="H26" i="4"/>
  <c r="M32" i="4"/>
  <c r="M35" i="4"/>
  <c r="M27" i="4"/>
  <c r="I14" i="8"/>
  <c r="J14" i="8"/>
  <c r="K14" i="8"/>
  <c r="L14" i="8"/>
  <c r="N14" i="8"/>
  <c r="J15" i="8"/>
  <c r="K13" i="8"/>
  <c r="J13" i="8"/>
  <c r="G14" i="8"/>
  <c r="G15" i="8"/>
  <c r="I15" i="8" s="1"/>
  <c r="G13" i="8"/>
  <c r="I13" i="8" s="1"/>
  <c r="D14" i="8"/>
  <c r="D15" i="8"/>
  <c r="L15" i="8" s="1"/>
  <c r="D13" i="8"/>
  <c r="L13" i="8" s="1"/>
  <c r="J27" i="7"/>
  <c r="J28" i="7"/>
  <c r="J29" i="7"/>
  <c r="J30" i="7"/>
  <c r="J31" i="7"/>
  <c r="J32" i="7"/>
  <c r="K32" i="7"/>
  <c r="J33" i="7"/>
  <c r="J34" i="7"/>
  <c r="J35" i="7"/>
  <c r="J36" i="7"/>
  <c r="J37" i="7"/>
  <c r="J38" i="7"/>
  <c r="K38" i="7"/>
  <c r="J26" i="7"/>
  <c r="G27" i="7"/>
  <c r="I27" i="7" s="1"/>
  <c r="G28" i="7"/>
  <c r="I28" i="7" s="1"/>
  <c r="G29" i="7"/>
  <c r="K29" i="7" s="1"/>
  <c r="G30" i="7"/>
  <c r="I30" i="7" s="1"/>
  <c r="G31" i="7"/>
  <c r="I31" i="7" s="1"/>
  <c r="G32" i="7"/>
  <c r="I32" i="7" s="1"/>
  <c r="G33" i="7"/>
  <c r="K33" i="7" s="1"/>
  <c r="G34" i="7"/>
  <c r="I34" i="7" s="1"/>
  <c r="G35" i="7"/>
  <c r="I35" i="7" s="1"/>
  <c r="G36" i="7"/>
  <c r="I36" i="7" s="1"/>
  <c r="G37" i="7"/>
  <c r="K37" i="7" s="1"/>
  <c r="G38" i="7"/>
  <c r="I38" i="7" s="1"/>
  <c r="G26" i="7"/>
  <c r="I26" i="7" s="1"/>
  <c r="D27" i="7"/>
  <c r="N27" i="7" s="1"/>
  <c r="D28" i="7"/>
  <c r="L28" i="7" s="1"/>
  <c r="D29" i="7"/>
  <c r="N29" i="7" s="1"/>
  <c r="D30" i="7"/>
  <c r="L30" i="7" s="1"/>
  <c r="D31" i="7"/>
  <c r="L31" i="7" s="1"/>
  <c r="D32" i="7"/>
  <c r="L32" i="7" s="1"/>
  <c r="D33" i="7"/>
  <c r="N33" i="7" s="1"/>
  <c r="D34" i="7"/>
  <c r="L34" i="7" s="1"/>
  <c r="D35" i="7"/>
  <c r="L35" i="7" s="1"/>
  <c r="D36" i="7"/>
  <c r="L36" i="7" s="1"/>
  <c r="D37" i="7"/>
  <c r="N37" i="7" s="1"/>
  <c r="D38" i="7"/>
  <c r="L38" i="7" s="1"/>
  <c r="D26" i="7"/>
  <c r="N26" i="7" s="1"/>
  <c r="L29" i="6"/>
  <c r="N29" i="6"/>
  <c r="L30" i="6"/>
  <c r="L33" i="6"/>
  <c r="N33" i="6"/>
  <c r="L34" i="6"/>
  <c r="L37" i="6"/>
  <c r="N37" i="6"/>
  <c r="L38" i="6"/>
  <c r="J28" i="6"/>
  <c r="I29" i="6"/>
  <c r="J29" i="6"/>
  <c r="J30" i="6"/>
  <c r="K30" i="6"/>
  <c r="I31" i="6"/>
  <c r="J31" i="6"/>
  <c r="K31" i="6"/>
  <c r="I32" i="6"/>
  <c r="J32" i="6"/>
  <c r="J33" i="6"/>
  <c r="I34" i="6"/>
  <c r="J34" i="6"/>
  <c r="K34" i="6"/>
  <c r="J35" i="6"/>
  <c r="J36" i="6"/>
  <c r="I37" i="6"/>
  <c r="J37" i="6"/>
  <c r="J38" i="6"/>
  <c r="K38" i="6"/>
  <c r="K27" i="6"/>
  <c r="I27" i="6"/>
  <c r="J27" i="6"/>
  <c r="G28" i="6"/>
  <c r="K28" i="6" s="1"/>
  <c r="G29" i="6"/>
  <c r="K29" i="6" s="1"/>
  <c r="G30" i="6"/>
  <c r="I30" i="6" s="1"/>
  <c r="G31" i="6"/>
  <c r="G32" i="6"/>
  <c r="K32" i="6" s="1"/>
  <c r="G33" i="6"/>
  <c r="I33" i="6" s="1"/>
  <c r="G34" i="6"/>
  <c r="G35" i="6"/>
  <c r="I35" i="6" s="1"/>
  <c r="G36" i="6"/>
  <c r="I36" i="6" s="1"/>
  <c r="G37" i="6"/>
  <c r="K37" i="6" s="1"/>
  <c r="G38" i="6"/>
  <c r="I38" i="6" s="1"/>
  <c r="G27" i="6"/>
  <c r="D28" i="6"/>
  <c r="L28" i="6" s="1"/>
  <c r="D29" i="6"/>
  <c r="D30" i="6"/>
  <c r="N30" i="6" s="1"/>
  <c r="D31" i="6"/>
  <c r="L31" i="6" s="1"/>
  <c r="D32" i="6"/>
  <c r="L32" i="6" s="1"/>
  <c r="D33" i="6"/>
  <c r="D34" i="6"/>
  <c r="N34" i="6" s="1"/>
  <c r="D35" i="6"/>
  <c r="L35" i="6" s="1"/>
  <c r="D36" i="6"/>
  <c r="L36" i="6" s="1"/>
  <c r="D37" i="6"/>
  <c r="D38" i="6"/>
  <c r="N38" i="6" s="1"/>
  <c r="D27" i="6"/>
  <c r="N27" i="6" s="1"/>
  <c r="N24" i="5"/>
  <c r="L24" i="5"/>
  <c r="L25" i="5"/>
  <c r="I24" i="5"/>
  <c r="J24" i="5"/>
  <c r="K24" i="5"/>
  <c r="J25" i="5"/>
  <c r="J26" i="5"/>
  <c r="K26" i="5"/>
  <c r="I27" i="5"/>
  <c r="J27" i="5"/>
  <c r="J28" i="5"/>
  <c r="J29" i="5"/>
  <c r="K23" i="5"/>
  <c r="J23" i="5"/>
  <c r="G24" i="5"/>
  <c r="G25" i="5"/>
  <c r="I25" i="5" s="1"/>
  <c r="G26" i="5"/>
  <c r="I26" i="5" s="1"/>
  <c r="G27" i="5"/>
  <c r="K27" i="5" s="1"/>
  <c r="G28" i="5"/>
  <c r="I28" i="5" s="1"/>
  <c r="G29" i="5"/>
  <c r="K29" i="5" s="1"/>
  <c r="G23" i="5"/>
  <c r="I23" i="5" s="1"/>
  <c r="D24" i="5"/>
  <c r="D25" i="5"/>
  <c r="N25" i="5" s="1"/>
  <c r="D26" i="5"/>
  <c r="L26" i="5" s="1"/>
  <c r="D27" i="5"/>
  <c r="L27" i="5" s="1"/>
  <c r="D28" i="5"/>
  <c r="L28" i="5" s="1"/>
  <c r="D29" i="5"/>
  <c r="L29" i="5" s="1"/>
  <c r="D23" i="5"/>
  <c r="N23" i="5" s="1"/>
  <c r="I16" i="9"/>
  <c r="I17" i="9"/>
  <c r="I5" i="9"/>
  <c r="I6" i="9"/>
  <c r="I7" i="9"/>
  <c r="I8" i="9"/>
  <c r="I9" i="9"/>
  <c r="I10" i="9"/>
  <c r="I11" i="9"/>
  <c r="I12" i="9"/>
  <c r="I13" i="9"/>
  <c r="H14" i="9"/>
  <c r="I14" i="9"/>
  <c r="I15" i="9"/>
  <c r="I4" i="9"/>
  <c r="F5" i="9"/>
  <c r="J5" i="9" s="1"/>
  <c r="F6" i="9"/>
  <c r="H6" i="9" s="1"/>
  <c r="F7" i="9"/>
  <c r="H7" i="9" s="1"/>
  <c r="F8" i="9"/>
  <c r="J8" i="9" s="1"/>
  <c r="F9" i="9"/>
  <c r="J9" i="9" s="1"/>
  <c r="F10" i="9"/>
  <c r="J10" i="9" s="1"/>
  <c r="F11" i="9"/>
  <c r="H11" i="9" s="1"/>
  <c r="F12" i="9"/>
  <c r="J12" i="9" s="1"/>
  <c r="F13" i="9"/>
  <c r="J13" i="9" s="1"/>
  <c r="F14" i="9"/>
  <c r="J14" i="9" s="1"/>
  <c r="F15" i="9"/>
  <c r="H15" i="9" s="1"/>
  <c r="F16" i="9"/>
  <c r="H16" i="9" s="1"/>
  <c r="F17" i="9"/>
  <c r="H17" i="9" s="1"/>
  <c r="F4" i="9"/>
  <c r="J4" i="9" s="1"/>
  <c r="C5" i="9"/>
  <c r="K5" i="9" s="1"/>
  <c r="C6" i="9"/>
  <c r="K6" i="9" s="1"/>
  <c r="C7" i="9"/>
  <c r="K7" i="9" s="1"/>
  <c r="C8" i="9"/>
  <c r="K8" i="9" s="1"/>
  <c r="C9" i="9"/>
  <c r="K9" i="9" s="1"/>
  <c r="C10" i="9"/>
  <c r="K10" i="9" s="1"/>
  <c r="C11" i="9"/>
  <c r="K11" i="9" s="1"/>
  <c r="C12" i="9"/>
  <c r="K12" i="9" s="1"/>
  <c r="C13" i="9"/>
  <c r="K13" i="9" s="1"/>
  <c r="C14" i="9"/>
  <c r="K14" i="9" s="1"/>
  <c r="C15" i="9"/>
  <c r="K15" i="9" s="1"/>
  <c r="C16" i="9"/>
  <c r="M16" i="9" s="1"/>
  <c r="C17" i="9"/>
  <c r="K17" i="9" s="1"/>
  <c r="C4" i="9"/>
  <c r="M4" i="9" s="1"/>
  <c r="N13" i="8" l="1"/>
  <c r="I29" i="5"/>
  <c r="L23" i="5"/>
  <c r="N29" i="5"/>
  <c r="K33" i="6"/>
  <c r="N36" i="6"/>
  <c r="N32" i="6"/>
  <c r="N28" i="6"/>
  <c r="N36" i="7"/>
  <c r="N15" i="8"/>
  <c r="K36" i="6"/>
  <c r="K28" i="5"/>
  <c r="N28" i="5"/>
  <c r="I28" i="6"/>
  <c r="K4" i="9"/>
  <c r="K25" i="5"/>
  <c r="N27" i="5"/>
  <c r="K35" i="6"/>
  <c r="L27" i="6"/>
  <c r="N35" i="6"/>
  <c r="N31" i="6"/>
  <c r="N35" i="7"/>
  <c r="K15" i="8"/>
  <c r="H4" i="9"/>
  <c r="N26" i="5"/>
  <c r="H10" i="9"/>
  <c r="K36" i="7"/>
  <c r="L33" i="7"/>
  <c r="K30" i="7"/>
  <c r="N28" i="7"/>
  <c r="L26" i="7"/>
  <c r="L37" i="7"/>
  <c r="K34" i="7"/>
  <c r="N32" i="7"/>
  <c r="N31" i="7"/>
  <c r="L29" i="7"/>
  <c r="N38" i="7"/>
  <c r="N34" i="7"/>
  <c r="N30" i="7"/>
  <c r="K28" i="7"/>
  <c r="L27" i="7"/>
  <c r="K26" i="7"/>
  <c r="I37" i="7"/>
  <c r="K35" i="7"/>
  <c r="I33" i="7"/>
  <c r="K31" i="7"/>
  <c r="I29" i="7"/>
  <c r="K27" i="7"/>
  <c r="H12" i="9"/>
  <c r="H8" i="9"/>
  <c r="J6" i="9"/>
  <c r="M9" i="9"/>
  <c r="M7" i="9"/>
  <c r="M5" i="9"/>
  <c r="M14" i="9"/>
  <c r="M12" i="9"/>
  <c r="M10" i="9"/>
  <c r="J17" i="9"/>
  <c r="K16" i="9"/>
  <c r="J15" i="9"/>
  <c r="H13" i="9"/>
  <c r="J11" i="9"/>
  <c r="H9" i="9"/>
  <c r="J7" i="9"/>
  <c r="H5" i="9"/>
  <c r="J16" i="9"/>
  <c r="M8" i="9"/>
  <c r="M6" i="9"/>
  <c r="M15" i="9"/>
  <c r="M13" i="9"/>
  <c r="M11" i="9"/>
  <c r="M17" i="9"/>
  <c r="S5" i="8"/>
  <c r="T5" i="8"/>
  <c r="U5" i="8"/>
  <c r="V5" i="8"/>
  <c r="X5" i="8"/>
  <c r="S6" i="8"/>
  <c r="T6" i="8"/>
  <c r="U6" i="8"/>
  <c r="V6" i="8"/>
  <c r="X6" i="8"/>
  <c r="L5" i="8"/>
  <c r="M5" i="8"/>
  <c r="N5" i="8"/>
  <c r="O5" i="8"/>
  <c r="Q5" i="8"/>
  <c r="L6" i="8"/>
  <c r="M6" i="8"/>
  <c r="N6" i="8"/>
  <c r="O6" i="8"/>
  <c r="Q6" i="8"/>
  <c r="X4" i="8"/>
  <c r="V4" i="8"/>
  <c r="U4" i="8"/>
  <c r="T4" i="8"/>
  <c r="S4" i="8"/>
  <c r="Q4" i="8"/>
  <c r="O4" i="8"/>
  <c r="N4" i="8"/>
  <c r="M4" i="8"/>
  <c r="L4" i="8"/>
  <c r="M4" i="7" l="1"/>
  <c r="M5" i="7"/>
  <c r="M6" i="7"/>
  <c r="M7" i="7"/>
  <c r="M8" i="7"/>
  <c r="M11" i="7"/>
  <c r="M12" i="7"/>
  <c r="M13" i="7"/>
  <c r="M14" i="7"/>
  <c r="M15" i="7"/>
  <c r="M16" i="7"/>
  <c r="M17" i="7"/>
  <c r="M18" i="7"/>
  <c r="S5" i="7"/>
  <c r="T5" i="7"/>
  <c r="U5" i="7"/>
  <c r="V5" i="7"/>
  <c r="X5" i="7"/>
  <c r="S6" i="7"/>
  <c r="T6" i="7"/>
  <c r="U6" i="7"/>
  <c r="V6" i="7"/>
  <c r="X6" i="7"/>
  <c r="S7" i="7"/>
  <c r="T7" i="7"/>
  <c r="U7" i="7"/>
  <c r="V7" i="7"/>
  <c r="X7" i="7"/>
  <c r="S8" i="7"/>
  <c r="T8" i="7"/>
  <c r="U8" i="7"/>
  <c r="V8" i="7"/>
  <c r="X8" i="7"/>
  <c r="S11" i="7"/>
  <c r="T11" i="7"/>
  <c r="U11" i="7"/>
  <c r="V11" i="7"/>
  <c r="X11" i="7"/>
  <c r="S12" i="7"/>
  <c r="T12" i="7"/>
  <c r="U12" i="7"/>
  <c r="V12" i="7"/>
  <c r="X12" i="7"/>
  <c r="S13" i="7"/>
  <c r="T13" i="7"/>
  <c r="U13" i="7"/>
  <c r="V13" i="7"/>
  <c r="X13" i="7"/>
  <c r="S14" i="7"/>
  <c r="T14" i="7"/>
  <c r="U14" i="7"/>
  <c r="V14" i="7"/>
  <c r="X14" i="7"/>
  <c r="S15" i="7"/>
  <c r="T15" i="7"/>
  <c r="U15" i="7"/>
  <c r="V15" i="7"/>
  <c r="X15" i="7"/>
  <c r="S16" i="7"/>
  <c r="T16" i="7"/>
  <c r="U16" i="7"/>
  <c r="V16" i="7"/>
  <c r="X16" i="7"/>
  <c r="S17" i="7"/>
  <c r="T17" i="7"/>
  <c r="U17" i="7"/>
  <c r="V17" i="7"/>
  <c r="X17" i="7"/>
  <c r="S18" i="7"/>
  <c r="T18" i="7"/>
  <c r="U18" i="7"/>
  <c r="V18" i="7"/>
  <c r="X18" i="7"/>
  <c r="L5" i="7"/>
  <c r="N5" i="7"/>
  <c r="O5" i="7"/>
  <c r="Q5" i="7"/>
  <c r="L6" i="7"/>
  <c r="N6" i="7"/>
  <c r="O6" i="7"/>
  <c r="Q6" i="7"/>
  <c r="L7" i="7"/>
  <c r="N7" i="7"/>
  <c r="O7" i="7"/>
  <c r="Q7" i="7"/>
  <c r="L8" i="7"/>
  <c r="N8" i="7"/>
  <c r="O8" i="7"/>
  <c r="Q8" i="7"/>
  <c r="L11" i="7"/>
  <c r="N11" i="7"/>
  <c r="O11" i="7"/>
  <c r="Q11" i="7"/>
  <c r="L12" i="7"/>
  <c r="N12" i="7"/>
  <c r="O12" i="7"/>
  <c r="Q12" i="7"/>
  <c r="L13" i="7"/>
  <c r="N13" i="7"/>
  <c r="O13" i="7"/>
  <c r="Q13" i="7"/>
  <c r="L14" i="7"/>
  <c r="N14" i="7"/>
  <c r="O14" i="7"/>
  <c r="Q14" i="7"/>
  <c r="L15" i="7"/>
  <c r="N15" i="7"/>
  <c r="O15" i="7"/>
  <c r="Q15" i="7"/>
  <c r="L16" i="7"/>
  <c r="N16" i="7"/>
  <c r="O16" i="7"/>
  <c r="Q16" i="7"/>
  <c r="L17" i="7"/>
  <c r="N17" i="7"/>
  <c r="O17" i="7"/>
  <c r="Q17" i="7"/>
  <c r="L18" i="7"/>
  <c r="N18" i="7"/>
  <c r="O18" i="7"/>
  <c r="Q18" i="7"/>
  <c r="X4" i="7"/>
  <c r="V4" i="7"/>
  <c r="U4" i="7"/>
  <c r="T4" i="7"/>
  <c r="S4" i="7"/>
  <c r="Q4" i="7"/>
  <c r="O4" i="7"/>
  <c r="N4" i="7"/>
  <c r="L4" i="7"/>
  <c r="S20" i="6"/>
  <c r="T20" i="6"/>
  <c r="U20" i="6"/>
  <c r="V20" i="6"/>
  <c r="X20" i="6"/>
  <c r="S5" i="6"/>
  <c r="T5" i="6"/>
  <c r="U5" i="6"/>
  <c r="V5" i="6"/>
  <c r="X5" i="6"/>
  <c r="S6" i="6"/>
  <c r="T6" i="6"/>
  <c r="U6" i="6"/>
  <c r="V6" i="6"/>
  <c r="X6" i="6"/>
  <c r="S7" i="6"/>
  <c r="T7" i="6"/>
  <c r="U7" i="6"/>
  <c r="V7" i="6"/>
  <c r="X7" i="6"/>
  <c r="S13" i="6"/>
  <c r="T13" i="6"/>
  <c r="U13" i="6"/>
  <c r="V13" i="6"/>
  <c r="X13" i="6"/>
  <c r="S14" i="6"/>
  <c r="T14" i="6"/>
  <c r="U14" i="6"/>
  <c r="V14" i="6"/>
  <c r="X14" i="6"/>
  <c r="S15" i="6"/>
  <c r="T15" i="6"/>
  <c r="U15" i="6"/>
  <c r="V15" i="6"/>
  <c r="X15" i="6"/>
  <c r="S16" i="6"/>
  <c r="T16" i="6"/>
  <c r="U16" i="6"/>
  <c r="V16" i="6"/>
  <c r="X16" i="6"/>
  <c r="S17" i="6"/>
  <c r="T17" i="6"/>
  <c r="U17" i="6"/>
  <c r="V17" i="6"/>
  <c r="X17" i="6"/>
  <c r="S18" i="6"/>
  <c r="T18" i="6"/>
  <c r="U18" i="6"/>
  <c r="V18" i="6"/>
  <c r="X18" i="6"/>
  <c r="S19" i="6"/>
  <c r="T19" i="6"/>
  <c r="U19" i="6"/>
  <c r="V19" i="6"/>
  <c r="X19" i="6"/>
  <c r="L5" i="6"/>
  <c r="M5" i="6"/>
  <c r="N5" i="6"/>
  <c r="O5" i="6"/>
  <c r="Q5" i="6"/>
  <c r="L6" i="6"/>
  <c r="M6" i="6"/>
  <c r="N6" i="6"/>
  <c r="O6" i="6"/>
  <c r="Q6" i="6"/>
  <c r="L7" i="6"/>
  <c r="M7" i="6"/>
  <c r="N7" i="6"/>
  <c r="O7" i="6"/>
  <c r="Q7" i="6"/>
  <c r="L13" i="6"/>
  <c r="M13" i="6"/>
  <c r="N13" i="6"/>
  <c r="O13" i="6"/>
  <c r="Q13" i="6"/>
  <c r="L14" i="6"/>
  <c r="M14" i="6"/>
  <c r="N14" i="6"/>
  <c r="O14" i="6"/>
  <c r="Q14" i="6"/>
  <c r="L15" i="6"/>
  <c r="M15" i="6"/>
  <c r="N15" i="6"/>
  <c r="O15" i="6"/>
  <c r="Q15" i="6"/>
  <c r="L16" i="6"/>
  <c r="M16" i="6"/>
  <c r="N16" i="6"/>
  <c r="O16" i="6"/>
  <c r="Q16" i="6"/>
  <c r="L17" i="6"/>
  <c r="M17" i="6"/>
  <c r="N17" i="6"/>
  <c r="O17" i="6"/>
  <c r="Q17" i="6"/>
  <c r="L18" i="6"/>
  <c r="M18" i="6"/>
  <c r="N18" i="6"/>
  <c r="O18" i="6"/>
  <c r="Q18" i="6"/>
  <c r="L19" i="6"/>
  <c r="M19" i="6"/>
  <c r="N19" i="6"/>
  <c r="O19" i="6"/>
  <c r="Q19" i="6"/>
  <c r="L20" i="6"/>
  <c r="M20" i="6"/>
  <c r="N20" i="6"/>
  <c r="O20" i="6"/>
  <c r="Q20" i="6"/>
  <c r="X4" i="6"/>
  <c r="V4" i="6"/>
  <c r="U4" i="6"/>
  <c r="T4" i="6"/>
  <c r="S4" i="6"/>
  <c r="Q4" i="6"/>
  <c r="O4" i="6"/>
  <c r="N4" i="6"/>
  <c r="M4" i="6"/>
  <c r="L4" i="6"/>
  <c r="X15" i="5" l="1"/>
  <c r="V15" i="5"/>
  <c r="U15" i="5"/>
  <c r="T15" i="5"/>
  <c r="S15" i="5"/>
  <c r="Q15" i="5"/>
  <c r="O15" i="5"/>
  <c r="N15" i="5"/>
  <c r="M15" i="5"/>
  <c r="L15" i="5"/>
  <c r="X14" i="5"/>
  <c r="V14" i="5"/>
  <c r="U14" i="5"/>
  <c r="T14" i="5"/>
  <c r="S14" i="5"/>
  <c r="Q14" i="5"/>
  <c r="O14" i="5"/>
  <c r="N14" i="5"/>
  <c r="M14" i="5"/>
  <c r="L14" i="5"/>
  <c r="X13" i="5"/>
  <c r="V13" i="5"/>
  <c r="U13" i="5"/>
  <c r="T13" i="5"/>
  <c r="S13" i="5"/>
  <c r="Q13" i="5"/>
  <c r="O13" i="5"/>
  <c r="N13" i="5"/>
  <c r="M13" i="5"/>
  <c r="L13" i="5"/>
  <c r="X12" i="5"/>
  <c r="V12" i="5"/>
  <c r="U12" i="5"/>
  <c r="T12" i="5"/>
  <c r="S12" i="5"/>
  <c r="Q12" i="5"/>
  <c r="O12" i="5"/>
  <c r="N12" i="5"/>
  <c r="M12" i="5"/>
  <c r="L12" i="5"/>
  <c r="X11" i="5"/>
  <c r="V11" i="5"/>
  <c r="U11" i="5"/>
  <c r="T11" i="5"/>
  <c r="S11" i="5"/>
  <c r="Q11" i="5"/>
  <c r="O11" i="5"/>
  <c r="N11" i="5"/>
  <c r="M11" i="5"/>
  <c r="L11" i="5"/>
  <c r="X10" i="5"/>
  <c r="V10" i="5"/>
  <c r="U10" i="5"/>
  <c r="T10" i="5"/>
  <c r="S10" i="5"/>
  <c r="Q10" i="5"/>
  <c r="O10" i="5"/>
  <c r="N10" i="5"/>
  <c r="M10" i="5"/>
  <c r="L10" i="5"/>
  <c r="X4" i="5"/>
  <c r="V4" i="5"/>
  <c r="U4" i="5"/>
  <c r="T4" i="5"/>
  <c r="S4" i="5"/>
  <c r="Q4" i="5"/>
  <c r="O4" i="5"/>
  <c r="N4" i="5"/>
  <c r="M4" i="5"/>
  <c r="L4" i="5"/>
  <c r="N6" i="3" l="1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5" i="3"/>
  <c r="S19" i="3"/>
  <c r="T19" i="3"/>
  <c r="U19" i="3"/>
  <c r="V19" i="3"/>
  <c r="X19" i="3"/>
  <c r="S20" i="3"/>
  <c r="T20" i="3"/>
  <c r="U20" i="3"/>
  <c r="V20" i="3"/>
  <c r="X20" i="3"/>
  <c r="M19" i="3"/>
  <c r="O19" i="3"/>
  <c r="Q19" i="3"/>
  <c r="M20" i="3"/>
  <c r="O20" i="3"/>
  <c r="Q20" i="3"/>
  <c r="X18" i="3"/>
  <c r="V18" i="3"/>
  <c r="U18" i="3"/>
  <c r="T18" i="3"/>
  <c r="S18" i="3"/>
  <c r="Q18" i="3"/>
  <c r="O18" i="3"/>
  <c r="M18" i="3"/>
  <c r="X17" i="3"/>
  <c r="V17" i="3"/>
  <c r="U17" i="3"/>
  <c r="T17" i="3"/>
  <c r="S17" i="3"/>
  <c r="Q17" i="3"/>
  <c r="O17" i="3"/>
  <c r="M17" i="3"/>
  <c r="X16" i="3"/>
  <c r="V16" i="3"/>
  <c r="U16" i="3"/>
  <c r="T16" i="3"/>
  <c r="S16" i="3"/>
  <c r="Q16" i="3"/>
  <c r="O16" i="3"/>
  <c r="M16" i="3"/>
  <c r="X15" i="3"/>
  <c r="V15" i="3"/>
  <c r="U15" i="3"/>
  <c r="T15" i="3"/>
  <c r="S15" i="3"/>
  <c r="Q15" i="3"/>
  <c r="O15" i="3"/>
  <c r="M15" i="3"/>
  <c r="X14" i="3"/>
  <c r="V14" i="3"/>
  <c r="U14" i="3"/>
  <c r="T14" i="3"/>
  <c r="Q14" i="3"/>
  <c r="O14" i="3"/>
  <c r="M14" i="3"/>
  <c r="X13" i="3"/>
  <c r="V13" i="3"/>
  <c r="U13" i="3"/>
  <c r="T13" i="3"/>
  <c r="S13" i="3"/>
  <c r="Q13" i="3"/>
  <c r="O13" i="3"/>
  <c r="M13" i="3"/>
  <c r="X12" i="3"/>
  <c r="V12" i="3"/>
  <c r="U12" i="3"/>
  <c r="T12" i="3"/>
  <c r="S12" i="3"/>
  <c r="Q12" i="3"/>
  <c r="O12" i="3"/>
  <c r="M12" i="3"/>
  <c r="X11" i="3"/>
  <c r="V11" i="3"/>
  <c r="U11" i="3"/>
  <c r="T11" i="3"/>
  <c r="S11" i="3"/>
  <c r="Q11" i="3"/>
  <c r="O11" i="3"/>
  <c r="M11" i="3"/>
  <c r="X10" i="3"/>
  <c r="V10" i="3"/>
  <c r="U10" i="3"/>
  <c r="T10" i="3"/>
  <c r="S10" i="3"/>
  <c r="Q10" i="3"/>
  <c r="O10" i="3"/>
  <c r="M10" i="3"/>
  <c r="X9" i="3"/>
  <c r="V9" i="3"/>
  <c r="U9" i="3"/>
  <c r="T9" i="3"/>
  <c r="S9" i="3"/>
  <c r="Q9" i="3"/>
  <c r="O9" i="3"/>
  <c r="M9" i="3"/>
  <c r="X8" i="3"/>
  <c r="V8" i="3"/>
  <c r="U8" i="3"/>
  <c r="T8" i="3"/>
  <c r="S8" i="3"/>
  <c r="Q8" i="3"/>
  <c r="O8" i="3"/>
  <c r="M8" i="3"/>
  <c r="X7" i="3"/>
  <c r="V7" i="3"/>
  <c r="U7" i="3"/>
  <c r="T7" i="3"/>
  <c r="S7" i="3"/>
  <c r="Q7" i="3"/>
  <c r="O7" i="3"/>
  <c r="M7" i="3"/>
  <c r="X6" i="3"/>
  <c r="V6" i="3"/>
  <c r="U6" i="3"/>
  <c r="T6" i="3"/>
  <c r="S6" i="3"/>
  <c r="Q6" i="3"/>
  <c r="O6" i="3"/>
  <c r="M6" i="3"/>
  <c r="X5" i="3"/>
  <c r="V5" i="3"/>
  <c r="U5" i="3"/>
  <c r="T5" i="3"/>
  <c r="S5" i="3"/>
  <c r="Q5" i="3"/>
  <c r="O5" i="3"/>
  <c r="M5" i="3"/>
</calcChain>
</file>

<file path=xl/sharedStrings.xml><?xml version="1.0" encoding="utf-8"?>
<sst xmlns="http://schemas.openxmlformats.org/spreadsheetml/2006/main" count="694" uniqueCount="171">
  <si>
    <t xml:space="preserve">Sr. No. </t>
  </si>
  <si>
    <t xml:space="preserve">Study reference </t>
  </si>
  <si>
    <t>GTT details</t>
  </si>
  <si>
    <t xml:space="preserve">Main conlcusion of paper </t>
  </si>
  <si>
    <t xml:space="preserve">Insulin levels </t>
  </si>
  <si>
    <t xml:space="preserve">Concentration of diazoxide used </t>
  </si>
  <si>
    <t>Details of subjects/model</t>
  </si>
  <si>
    <t>Brauner et al 2016</t>
  </si>
  <si>
    <t xml:space="preserve">Children over the age of 6 years with hypothalamic lesions (MRI) with hyperinsulinemia and obesity </t>
  </si>
  <si>
    <t xml:space="preserve">3.2 to 4.2 mg/kg/d for six months </t>
  </si>
  <si>
    <t>Sample size for GTT (placebo, treatment)</t>
  </si>
  <si>
    <t>Different for the 3 conditions 1. before diet-17,13; 2. 5 days after treatment-17,13; 3: 2 montsh after treatment-17,12</t>
  </si>
  <si>
    <t>Insulin levels measured in all OGTTs</t>
  </si>
  <si>
    <t>DZX treatment in children with HP obesity did not result in a significant weight change</t>
  </si>
  <si>
    <t>Pederson et al 2015</t>
  </si>
  <si>
    <t>CB57 mice</t>
  </si>
  <si>
    <t>1g/kg glucose i.p.</t>
  </si>
  <si>
    <t>75g glucose given to patients orally</t>
  </si>
  <si>
    <t>n=4 to 5 for each group</t>
  </si>
  <si>
    <t>Insulin not measured in Ob OGTTs, but fasting insulin measured after DZX treatment</t>
  </si>
  <si>
    <t xml:space="preserve">DZX and diabetes_Compilation checklist </t>
  </si>
  <si>
    <t>Obesity induced hyperinsulinemia increases inflammation in the adipose tissue</t>
  </si>
  <si>
    <t>151. Ramanathan et al 2011</t>
  </si>
  <si>
    <t>Healthy, young adults</t>
  </si>
  <si>
    <t xml:space="preserve">6mg/kg diazoxide </t>
  </si>
  <si>
    <t xml:space="preserve">Mixed meal </t>
  </si>
  <si>
    <t>n=11 for each group</t>
  </si>
  <si>
    <t>Fasting duration</t>
  </si>
  <si>
    <t>ON</t>
  </si>
  <si>
    <t xml:space="preserve">Partial inhibition of insulin secretion affects glucsoe tolerance with no change in glucagon levels </t>
  </si>
  <si>
    <t>Insulin measured in OGTT</t>
  </si>
  <si>
    <t>1. No OGTT of DZX treated animals, OGTTS of ob animals    2. Fasting glucose, C-peptide and glucose measured after treating WT and ob/ob mice with 1.125mg/kg DZX</t>
  </si>
  <si>
    <t xml:space="preserve">Figures extracted on </t>
  </si>
  <si>
    <t xml:space="preserve">Data extracted on </t>
  </si>
  <si>
    <t xml:space="preserve">197. Van Boekel et al 2008 </t>
  </si>
  <si>
    <t xml:space="preserve">50mg t.i.d for first 4 weeks and then the dose increased till it reached 300mg t.i.d. Study done for a total of 6 months </t>
  </si>
  <si>
    <t>18 obese, men, age 30 to 50 years</t>
  </si>
  <si>
    <t xml:space="preserve">Standardized mixed meal </t>
  </si>
  <si>
    <t>n=18 for each group</t>
  </si>
  <si>
    <t xml:space="preserve">High dose DZX mediated insulin suppression is associated with clinically relevant weight reduction </t>
  </si>
  <si>
    <t>08.08.2018</t>
  </si>
  <si>
    <t>206. Due et al 2007</t>
  </si>
  <si>
    <t xml:space="preserve">2mg/kg/day DZX or placebo for 8 weeks </t>
  </si>
  <si>
    <t xml:space="preserve">75g glucose in 300m water given to aptients orally </t>
  </si>
  <si>
    <t>n=13 (DZX) and n=18 (placebo)</t>
  </si>
  <si>
    <t>No significant differences in weight loss, body fat, REE or appetite were observed between the DZX and placebo groups</t>
  </si>
  <si>
    <t>No SD/SEM given in the figure. Fasting glucose and insulin values with SD given in the table. No way to get the post-feeding glucose values with the SD</t>
  </si>
  <si>
    <t>Special notes</t>
  </si>
  <si>
    <t>256. Schreuder et al 2005</t>
  </si>
  <si>
    <t>50/75/100 mg t.i.d for 6 days (30 minute prior to each meal)</t>
  </si>
  <si>
    <t>n=5 (non-obese) and n=12 (obese)</t>
  </si>
  <si>
    <t>Healthy obese and non-obese men, age 30-50 years</t>
  </si>
  <si>
    <t xml:space="preserve">DZX mediated insulin suppression is dose dependent and the efficacy of DZX is higher on non-obese subjects. </t>
  </si>
  <si>
    <t xml:space="preserve">No SD/SEM reported in some of the OGTTs. However 0 and 120 min glucose and insulin reported in the table 2. </t>
  </si>
  <si>
    <t>276. Alemzadeh and Tushaus 2004</t>
  </si>
  <si>
    <t xml:space="preserve">18 hour fast </t>
  </si>
  <si>
    <t xml:space="preserve">ZDF  and ZL rats </t>
  </si>
  <si>
    <t>n=6 for each group</t>
  </si>
  <si>
    <t xml:space="preserve">DZX induced beta cell rest helped in prevention of trasition from prediatbetes to diabetes </t>
  </si>
  <si>
    <t>315. Matsuda et al 2002</t>
  </si>
  <si>
    <t>30mg/kg/day for 6 weeks</t>
  </si>
  <si>
    <t>Male wistar rats, 3 groups-control, STZ induced diabetic and STZ induced diabetic rats treated with DZX</t>
  </si>
  <si>
    <t xml:space="preserve">12 hour fast </t>
  </si>
  <si>
    <t>2g/kg glucose i.p</t>
  </si>
  <si>
    <t>n=7 for each group</t>
  </si>
  <si>
    <t>09.08.2018</t>
  </si>
  <si>
    <t>H and E staining of rat pancreas</t>
  </si>
  <si>
    <t xml:space="preserve">DZX treatment in STZ induced diabetic rats prevent the further deneration of beta cells and could be protective </t>
  </si>
  <si>
    <t>452. Leahy et al 1994</t>
  </si>
  <si>
    <t xml:space="preserve">30mg/kg/day, twice a day, for 8-12 days </t>
  </si>
  <si>
    <t>Male Sprague-Dawley rats, 3 groups-sham, Pancreatectomised rats treated with water, pancreatectomised rats treated eith DZX</t>
  </si>
  <si>
    <t xml:space="preserve">3.5g/kg oral gavage </t>
  </si>
  <si>
    <t>n=4 for each group</t>
  </si>
  <si>
    <t>Insulin not measured during the OGTT, but insilin measured at 2 and 4 weeks post surgery</t>
  </si>
  <si>
    <t>Suppression of insulin after DZX actually results in an increased insulin content in the pancreas (Figure 3)</t>
  </si>
  <si>
    <t>Paper supports the hyperinsulinemia first theory. "Our results support the concept that excessive insulin secretion is a major cause of the hyperglycemia-induced loss of p-cell glucose
responsiveness"</t>
  </si>
  <si>
    <t>510. Wigand and Blackard 1979</t>
  </si>
  <si>
    <t>10 obese, no diabetic subjects, age 18-33</t>
  </si>
  <si>
    <t xml:space="preserve">5mg/kg/d, 7 days </t>
  </si>
  <si>
    <r>
      <t>40g/m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body surface area glucose given orally</t>
    </r>
  </si>
  <si>
    <t>n=10</t>
  </si>
  <si>
    <t xml:space="preserve">Insulin not measured, but insulin receptor positive cells quantified </t>
  </si>
  <si>
    <t>There is  decreased number of insulin receptors in obesity. This decrease is seen because of a downregulation of the receptors and is not the primary underlying cause of IR in obesity, but a contributory role cannot be ruled out.</t>
  </si>
  <si>
    <t xml:space="preserve">Good references in the introduction </t>
  </si>
  <si>
    <t xml:space="preserve">150mg/kg/day, twice a day, for 8 weeks given orally </t>
  </si>
  <si>
    <t>07.08.2017</t>
  </si>
  <si>
    <t>07.08.2018</t>
  </si>
  <si>
    <t>06.08.2018</t>
  </si>
  <si>
    <t>10.08.2018</t>
  </si>
  <si>
    <t xml:space="preserve">35 Overweight and obese men, age 23-54 years </t>
  </si>
  <si>
    <t>Reference</t>
  </si>
  <si>
    <t>0 minutes/fasting</t>
  </si>
  <si>
    <t>120 minutes/fed</t>
  </si>
  <si>
    <t>Control</t>
  </si>
  <si>
    <t>mean</t>
  </si>
  <si>
    <t>SEM</t>
  </si>
  <si>
    <t xml:space="preserve">Brauner et al 2016 </t>
  </si>
  <si>
    <t>DZX</t>
  </si>
  <si>
    <t xml:space="preserve">5 days after treatment </t>
  </si>
  <si>
    <t xml:space="preserve">2 months after treatment </t>
  </si>
  <si>
    <t xml:space="preserve">before diet </t>
  </si>
  <si>
    <t>Ramanathan et al 2011</t>
  </si>
  <si>
    <t>Placebo/Before treatment</t>
  </si>
  <si>
    <t xml:space="preserve">Placebo/After treatment </t>
  </si>
  <si>
    <t>Treatment/condition</t>
  </si>
  <si>
    <t xml:space="preserve">DZX treatment </t>
  </si>
  <si>
    <t>van Boekel et al 2008</t>
  </si>
  <si>
    <t xml:space="preserve">mean </t>
  </si>
  <si>
    <t>Due et al 2007</t>
  </si>
  <si>
    <t xml:space="preserve">0 weeks </t>
  </si>
  <si>
    <t xml:space="preserve">8 weeks </t>
  </si>
  <si>
    <t>DZX 50mg</t>
  </si>
  <si>
    <t>DZX 75mg</t>
  </si>
  <si>
    <t>DZX 100mg</t>
  </si>
  <si>
    <t>Schreuder et al 2005</t>
  </si>
  <si>
    <t>Matsuda et al 2002</t>
  </si>
  <si>
    <t>Week 0</t>
  </si>
  <si>
    <t>Week 2</t>
  </si>
  <si>
    <t>Week 6</t>
  </si>
  <si>
    <t>Week 8</t>
  </si>
  <si>
    <t>Leahy et al 1994</t>
  </si>
  <si>
    <t xml:space="preserve">Px rats treated with DZX </t>
  </si>
  <si>
    <t>Wigand and Blackard 1979</t>
  </si>
  <si>
    <t>0 minutes</t>
  </si>
  <si>
    <t>-SEM Con</t>
  </si>
  <si>
    <t xml:space="preserve">Control </t>
  </si>
  <si>
    <t>+SEM Con</t>
  </si>
  <si>
    <t>120 minutes</t>
  </si>
  <si>
    <t>DZX-Control</t>
  </si>
  <si>
    <t>(DZX-Con)-SEM Con</t>
  </si>
  <si>
    <t>(DZX-Con)</t>
  </si>
  <si>
    <t>(DZX-Con)+SEM Con</t>
  </si>
  <si>
    <t xml:space="preserve">DZX </t>
  </si>
  <si>
    <t xml:space="preserve">120 minutes </t>
  </si>
  <si>
    <t>15 minutes/fed</t>
  </si>
  <si>
    <t>Alemzadeh and Tushaus 2004</t>
  </si>
  <si>
    <t xml:space="preserve">ZDF </t>
  </si>
  <si>
    <t>ZL</t>
  </si>
  <si>
    <t>15 minutes</t>
  </si>
  <si>
    <t>30 minutes/fed</t>
  </si>
  <si>
    <t>DZX treatment</t>
  </si>
  <si>
    <t>60 minutes/fed</t>
  </si>
  <si>
    <t>90 minutes/fed</t>
  </si>
  <si>
    <t xml:space="preserve">30 minutes </t>
  </si>
  <si>
    <t>30 minutes</t>
  </si>
  <si>
    <t xml:space="preserve">Placebo/Before treatment </t>
  </si>
  <si>
    <t>60 minutes</t>
  </si>
  <si>
    <t xml:space="preserve">60 minutes </t>
  </si>
  <si>
    <t>90 minutes</t>
  </si>
  <si>
    <t xml:space="preserve">90 minutes </t>
  </si>
  <si>
    <t>95% CI</t>
  </si>
  <si>
    <t>(DZX-Con)-95%CI Con</t>
  </si>
  <si>
    <t>(DZX-Con)+95%CI Con</t>
  </si>
  <si>
    <t>-95% CI Con</t>
  </si>
  <si>
    <t>+95% CI Con</t>
  </si>
  <si>
    <t>Fasting</t>
  </si>
  <si>
    <t>-95%CI Con</t>
  </si>
  <si>
    <t>+95%CI Con</t>
  </si>
  <si>
    <t>(DZX-Con)-95% CI DZX</t>
  </si>
  <si>
    <t>(DZX-Con)+95%CI DZX</t>
  </si>
  <si>
    <t>Control to 0</t>
  </si>
  <si>
    <t xml:space="preserve">95% CI </t>
  </si>
  <si>
    <t>(DZX-Con)+95% CI DZX</t>
  </si>
  <si>
    <t xml:space="preserve">upper bound </t>
  </si>
  <si>
    <t xml:space="preserve">lower bound </t>
  </si>
  <si>
    <t xml:space="preserve"> IRKO &gt; control</t>
  </si>
  <si>
    <t>IRKO&lt; Control</t>
  </si>
  <si>
    <t>IRKO &gt;Control</t>
  </si>
  <si>
    <t xml:space="preserve">only means compared </t>
  </si>
  <si>
    <t>IRKO &lt; Control</t>
  </si>
  <si>
    <t>12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</si>
</sst>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3" xfId="0" applyFill="1" applyBorder="1"/>
    <xf numFmtId="0" fontId="0" fillId="0" borderId="8" xfId="0" applyFill="1" applyBorder="1"/>
    <xf numFmtId="0" fontId="0" fillId="0" borderId="10" xfId="0" applyFill="1" applyBorder="1"/>
    <xf numFmtId="0" fontId="0" fillId="0" borderId="1" xfId="0" applyBorder="1" applyAlignment="1">
      <alignment horizontal="center"/>
    </xf>
    <xf numFmtId="0" fontId="0" fillId="0" borderId="6" xfId="0" applyFill="1" applyBorder="1"/>
    <xf numFmtId="0" fontId="0" fillId="0" borderId="0" xfId="0" applyFill="1"/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" xfId="0" quotePrefix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" xfId="0" quotePrefix="1" applyFont="1" applyBorder="1" applyAlignment="1">
      <alignment horizontal="center" vertical="top" wrapText="1"/>
    </xf>
    <xf numFmtId="164" fontId="0" fillId="0" borderId="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Border="1" applyAlignment="1"/>
    <xf numFmtId="164" fontId="0" fillId="0" borderId="9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15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wrapText="1"/>
    </xf>
    <xf numFmtId="2" fontId="0" fillId="0" borderId="9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0" fillId="0" borderId="6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12" xfId="0" applyBorder="1"/>
    <xf numFmtId="0" fontId="0" fillId="0" borderId="9" xfId="0" applyBorder="1"/>
    <xf numFmtId="0" fontId="0" fillId="0" borderId="14" xfId="0" applyBorder="1"/>
    <xf numFmtId="0" fontId="0" fillId="0" borderId="12" xfId="0" applyFill="1" applyBorder="1"/>
    <xf numFmtId="0" fontId="0" fillId="0" borderId="14" xfId="0" applyFill="1" applyBorder="1"/>
    <xf numFmtId="0" fontId="0" fillId="0" borderId="10" xfId="0" applyBorder="1"/>
    <xf numFmtId="0" fontId="0" fillId="0" borderId="0" xfId="0" applyFill="1" applyBorder="1"/>
    <xf numFmtId="0" fontId="0" fillId="0" borderId="11" xfId="0" applyFill="1" applyBorder="1"/>
    <xf numFmtId="0" fontId="0" fillId="0" borderId="13" xfId="0" applyFill="1" applyBorder="1"/>
    <xf numFmtId="0" fontId="0" fillId="0" borderId="7" xfId="0" applyBorder="1"/>
    <xf numFmtId="0" fontId="0" fillId="0" borderId="8" xfId="0" applyBorder="1"/>
    <xf numFmtId="0" fontId="0" fillId="0" borderId="15" xfId="0" applyFill="1" applyBorder="1"/>
    <xf numFmtId="164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Border="1"/>
    <xf numFmtId="0" fontId="0" fillId="0" borderId="15" xfId="0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2" xfId="0" applyFill="1" applyBorder="1"/>
    <xf numFmtId="0" fontId="0" fillId="0" borderId="9" xfId="0" applyFill="1" applyBorder="1"/>
    <xf numFmtId="0" fontId="0" fillId="0" borderId="0" xfId="0" applyAlignment="1">
      <alignment horizontal="center"/>
    </xf>
    <xf numFmtId="0" fontId="0" fillId="0" borderId="6" xfId="0" applyFill="1" applyBorder="1" applyAlignment="1">
      <alignment wrapText="1"/>
    </xf>
    <xf numFmtId="2" fontId="0" fillId="0" borderId="4" xfId="0" applyNumberFormat="1" applyBorder="1" applyAlignment="1">
      <alignment horizontal="center" wrapText="1"/>
    </xf>
    <xf numFmtId="2" fontId="0" fillId="0" borderId="6" xfId="0" applyNumberForma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1" xfId="0" applyFill="1" applyBorder="1" applyAlignment="1">
      <alignment horizontal="left"/>
    </xf>
    <xf numFmtId="0" fontId="0" fillId="0" borderId="11" xfId="0" applyBorder="1"/>
    <xf numFmtId="0" fontId="0" fillId="0" borderId="15" xfId="0" applyBorder="1"/>
    <xf numFmtId="0" fontId="0" fillId="0" borderId="13" xfId="0" applyBorder="1"/>
    <xf numFmtId="0" fontId="1" fillId="0" borderId="12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quotePrefix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quotePrefix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quotePrefix="1" applyFont="1" applyBorder="1" applyAlignment="1">
      <alignment horizontal="center" vertical="top" wrapText="1"/>
    </xf>
    <xf numFmtId="1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2" fontId="0" fillId="2" borderId="9" xfId="0" applyNumberFormat="1" applyFill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wrapText="1"/>
    </xf>
    <xf numFmtId="2" fontId="0" fillId="0" borderId="9" xfId="0" applyNumberFormat="1" applyBorder="1" applyAlignment="1">
      <alignment horizontal="center" vertical="top" wrapText="1"/>
    </xf>
    <xf numFmtId="2" fontId="0" fillId="0" borderId="14" xfId="0" applyNumberFormat="1" applyBorder="1" applyAlignment="1">
      <alignment horizontal="center" vertical="top" wrapText="1"/>
    </xf>
    <xf numFmtId="164" fontId="0" fillId="0" borderId="9" xfId="0" applyNumberFormat="1" applyBorder="1" applyAlignment="1">
      <alignment horizontal="center" vertical="top" wrapText="1"/>
    </xf>
    <xf numFmtId="164" fontId="0" fillId="0" borderId="14" xfId="0" applyNumberFormat="1" applyBorder="1" applyAlignment="1">
      <alignment horizontal="center" vertical="top" wrapText="1"/>
    </xf>
    <xf numFmtId="164" fontId="0" fillId="0" borderId="10" xfId="0" applyNumberForma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AEA"/>
      <color rgb="FFFF99FF"/>
      <color rgb="FFCCFF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18110236220473E-2"/>
          <c:y val="7.8703703703703706E-2"/>
          <c:w val="0.90692366579177608"/>
          <c:h val="0.819537037037037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fasting!$I$21</c:f>
              <c:strCache>
                <c:ptCount val="1"/>
                <c:pt idx="0">
                  <c:v>Control 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2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7E57-4CA2-AF89-5F44FEC31F47}"/>
              </c:ext>
            </c:extLst>
          </c:dPt>
          <c:dPt>
            <c:idx val="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7E57-4CA2-AF89-5F44FEC31F47}"/>
              </c:ext>
            </c:extLst>
          </c:dPt>
          <c:dPt>
            <c:idx val="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7E57-4CA2-AF89-5F44FEC31F47}"/>
              </c:ext>
            </c:extLst>
          </c:dPt>
          <c:dPt>
            <c:idx val="1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7E57-4CA2-AF89-5F44FEC31F47}"/>
              </c:ext>
            </c:extLst>
          </c:dPt>
          <c:dPt>
            <c:idx val="17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E57-4CA2-AF89-5F44FEC31F47}"/>
              </c:ext>
            </c:extLst>
          </c:dPt>
          <c:dPt>
            <c:idx val="2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E57-4CA2-AF89-5F44FEC31F47}"/>
              </c:ext>
            </c:extLst>
          </c:dPt>
          <c:dPt>
            <c:idx val="2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7E57-4CA2-AF89-5F44FEC31F47}"/>
              </c:ext>
            </c:extLst>
          </c:dPt>
          <c:dPt>
            <c:idx val="2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7E57-4CA2-AF89-5F44FEC31F47}"/>
              </c:ext>
            </c:extLst>
          </c:dPt>
          <c:dPt>
            <c:idx val="3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7E57-4CA2-AF89-5F44FEC31F47}"/>
              </c:ext>
            </c:extLst>
          </c:dPt>
          <c:dPt>
            <c:idx val="37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7E57-4CA2-AF89-5F44FEC31F47}"/>
              </c:ext>
            </c:extLst>
          </c:dPt>
          <c:dPt>
            <c:idx val="4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7E57-4CA2-AF89-5F44FEC31F47}"/>
              </c:ext>
            </c:extLst>
          </c:dPt>
          <c:dPt>
            <c:idx val="4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7E57-4CA2-AF89-5F44FEC31F47}"/>
              </c:ext>
            </c:extLst>
          </c:dPt>
          <c:dPt>
            <c:idx val="4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E57-4CA2-AF89-5F44FEC31F47}"/>
              </c:ext>
            </c:extLst>
          </c:dPt>
          <c:dPt>
            <c:idx val="5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7E57-4CA2-AF89-5F44FEC31F47}"/>
              </c:ext>
            </c:extLst>
          </c:dPt>
          <c:xVal>
            <c:numRef>
              <c:f>fasting!$I$22:$I$76</c:f>
              <c:numCache>
                <c:formatCode>0.00</c:formatCode>
                <c:ptCount val="55"/>
                <c:pt idx="0">
                  <c:v>-0.69562931317777099</c:v>
                </c:pt>
                <c:pt idx="1">
                  <c:v>0</c:v>
                </c:pt>
                <c:pt idx="2">
                  <c:v>0.69562931317777099</c:v>
                </c:pt>
                <c:pt idx="4">
                  <c:v>-3.535808616232091</c:v>
                </c:pt>
                <c:pt idx="5">
                  <c:v>0</c:v>
                </c:pt>
                <c:pt idx="6">
                  <c:v>3.535808616232091</c:v>
                </c:pt>
                <c:pt idx="8">
                  <c:v>-2.8615892793343227</c:v>
                </c:pt>
                <c:pt idx="9">
                  <c:v>0</c:v>
                </c:pt>
                <c:pt idx="10">
                  <c:v>2.8615892793343227</c:v>
                </c:pt>
                <c:pt idx="12">
                  <c:v>-4.4057636887608158</c:v>
                </c:pt>
                <c:pt idx="13">
                  <c:v>0</c:v>
                </c:pt>
                <c:pt idx="14">
                  <c:v>4.4057636887608158</c:v>
                </c:pt>
                <c:pt idx="16">
                  <c:v>-6.4882758620688952</c:v>
                </c:pt>
                <c:pt idx="17">
                  <c:v>0</c:v>
                </c:pt>
                <c:pt idx="18">
                  <c:v>6.4882758620688952</c:v>
                </c:pt>
                <c:pt idx="20">
                  <c:v>-7.056</c:v>
                </c:pt>
                <c:pt idx="21">
                  <c:v>0</c:v>
                </c:pt>
                <c:pt idx="22">
                  <c:v>7.056</c:v>
                </c:pt>
                <c:pt idx="24">
                  <c:v>-7.056</c:v>
                </c:pt>
                <c:pt idx="25">
                  <c:v>0</c:v>
                </c:pt>
                <c:pt idx="26">
                  <c:v>7.056</c:v>
                </c:pt>
                <c:pt idx="28">
                  <c:v>-7.056</c:v>
                </c:pt>
                <c:pt idx="29">
                  <c:v>0</c:v>
                </c:pt>
                <c:pt idx="30">
                  <c:v>7.056</c:v>
                </c:pt>
                <c:pt idx="32">
                  <c:v>-24.845070422535279</c:v>
                </c:pt>
                <c:pt idx="33">
                  <c:v>0</c:v>
                </c:pt>
                <c:pt idx="34">
                  <c:v>24.845070422535279</c:v>
                </c:pt>
                <c:pt idx="36">
                  <c:v>-20.836022904737277</c:v>
                </c:pt>
                <c:pt idx="37">
                  <c:v>0</c:v>
                </c:pt>
                <c:pt idx="38">
                  <c:v>20.836022904737277</c:v>
                </c:pt>
                <c:pt idx="40">
                  <c:v>-28.060737527114913</c:v>
                </c:pt>
                <c:pt idx="41">
                  <c:v>0</c:v>
                </c:pt>
                <c:pt idx="42">
                  <c:v>28.060737527114913</c:v>
                </c:pt>
                <c:pt idx="44">
                  <c:v>-28.121739130433575</c:v>
                </c:pt>
                <c:pt idx="45">
                  <c:v>0</c:v>
                </c:pt>
                <c:pt idx="46">
                  <c:v>28.121739130433575</c:v>
                </c:pt>
                <c:pt idx="48">
                  <c:v>-19.687500000000192</c:v>
                </c:pt>
                <c:pt idx="49">
                  <c:v>0</c:v>
                </c:pt>
                <c:pt idx="50">
                  <c:v>19.687500000000192</c:v>
                </c:pt>
                <c:pt idx="52">
                  <c:v>-6.0001083638858876</c:v>
                </c:pt>
                <c:pt idx="53">
                  <c:v>0</c:v>
                </c:pt>
                <c:pt idx="54">
                  <c:v>6.0001083638858876</c:v>
                </c:pt>
              </c:numCache>
            </c:numRef>
          </c:xVal>
          <c:yVal>
            <c:numRef>
              <c:f>fasting!$K$22:$K$76</c:f>
              <c:numCache>
                <c:formatCode>General</c:formatCode>
                <c:ptCount val="5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471-474B-8C1E-52990153AC67}"/>
            </c:ext>
          </c:extLst>
        </c:ser>
        <c:ser>
          <c:idx val="1"/>
          <c:order val="1"/>
          <c:tx>
            <c:strRef>
              <c:f>fasting!$J$21</c:f>
              <c:strCache>
                <c:ptCount val="1"/>
                <c:pt idx="0">
                  <c:v>DZX</c:v>
                </c:pt>
              </c:strCache>
            </c:strRef>
          </c:tx>
          <c:spPr>
            <a:ln w="6350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2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7E57-4CA2-AF89-5F44FEC31F47}"/>
              </c:ext>
            </c:extLst>
          </c:dPt>
          <c:dPt>
            <c:idx val="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7E57-4CA2-AF89-5F44FEC31F47}"/>
              </c:ext>
            </c:extLst>
          </c:dPt>
          <c:dPt>
            <c:idx val="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7E57-4CA2-AF89-5F44FEC31F47}"/>
              </c:ext>
            </c:extLst>
          </c:dPt>
          <c:dPt>
            <c:idx val="1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7E57-4CA2-AF89-5F44FEC31F47}"/>
              </c:ext>
            </c:extLst>
          </c:dPt>
          <c:dPt>
            <c:idx val="17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7E57-4CA2-AF89-5F44FEC31F47}"/>
              </c:ext>
            </c:extLst>
          </c:dPt>
          <c:dPt>
            <c:idx val="2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7E57-4CA2-AF89-5F44FEC31F47}"/>
              </c:ext>
            </c:extLst>
          </c:dPt>
          <c:dPt>
            <c:idx val="2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7E57-4CA2-AF89-5F44FEC31F47}"/>
              </c:ext>
            </c:extLst>
          </c:dPt>
          <c:dPt>
            <c:idx val="2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7E57-4CA2-AF89-5F44FEC31F47}"/>
              </c:ext>
            </c:extLst>
          </c:dPt>
          <c:dPt>
            <c:idx val="3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7E57-4CA2-AF89-5F44FEC31F47}"/>
              </c:ext>
            </c:extLst>
          </c:dPt>
          <c:dPt>
            <c:idx val="37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7E57-4CA2-AF89-5F44FEC31F47}"/>
              </c:ext>
            </c:extLst>
          </c:dPt>
          <c:dPt>
            <c:idx val="4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7E57-4CA2-AF89-5F44FEC31F47}"/>
              </c:ext>
            </c:extLst>
          </c:dPt>
          <c:dPt>
            <c:idx val="4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7E57-4CA2-AF89-5F44FEC31F47}"/>
              </c:ext>
            </c:extLst>
          </c:dPt>
          <c:dPt>
            <c:idx val="4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7E57-4CA2-AF89-5F44FEC31F47}"/>
              </c:ext>
            </c:extLst>
          </c:dPt>
          <c:dPt>
            <c:idx val="5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7E57-4CA2-AF89-5F44FEC31F47}"/>
              </c:ext>
            </c:extLst>
          </c:dPt>
          <c:xVal>
            <c:numRef>
              <c:f>fasting!$J$22:$J$76</c:f>
              <c:numCache>
                <c:formatCode>0.00</c:formatCode>
                <c:ptCount val="55"/>
                <c:pt idx="0">
                  <c:v>-6.9696995046377221</c:v>
                </c:pt>
                <c:pt idx="1">
                  <c:v>0</c:v>
                </c:pt>
                <c:pt idx="2">
                  <c:v>6.9696995046377221</c:v>
                </c:pt>
                <c:pt idx="4">
                  <c:v>10.638075066834245</c:v>
                </c:pt>
                <c:pt idx="5">
                  <c:v>17.107438016528832</c:v>
                </c:pt>
                <c:pt idx="6">
                  <c:v>23.576800966223416</c:v>
                </c:pt>
                <c:pt idx="8">
                  <c:v>15.984907557722245</c:v>
                </c:pt>
                <c:pt idx="9">
                  <c:v>24.070234753763629</c:v>
                </c:pt>
                <c:pt idx="10">
                  <c:v>32.155561949805012</c:v>
                </c:pt>
                <c:pt idx="12">
                  <c:v>0.13141210374628631</c:v>
                </c:pt>
                <c:pt idx="13">
                  <c:v>6.5706051873198987</c:v>
                </c:pt>
                <c:pt idx="14">
                  <c:v>13.009798270893512</c:v>
                </c:pt>
                <c:pt idx="16">
                  <c:v>3.922758620690038</c:v>
                </c:pt>
                <c:pt idx="17">
                  <c:v>13.655172413793224</c:v>
                </c:pt>
                <c:pt idx="18">
                  <c:v>23.387586206896408</c:v>
                </c:pt>
                <c:pt idx="20">
                  <c:v>-8.9280000000000062</c:v>
                </c:pt>
                <c:pt idx="21">
                  <c:v>-5.4000000000000057</c:v>
                </c:pt>
                <c:pt idx="22">
                  <c:v>-1.8720000000000057</c:v>
                </c:pt>
                <c:pt idx="24">
                  <c:v>-10.728000000000003</c:v>
                </c:pt>
                <c:pt idx="25">
                  <c:v>-7.2000000000000028</c:v>
                </c:pt>
                <c:pt idx="26">
                  <c:v>-3.6720000000000028</c:v>
                </c:pt>
                <c:pt idx="28">
                  <c:v>-12.456000000000007</c:v>
                </c:pt>
                <c:pt idx="29">
                  <c:v>-5.4000000000000057</c:v>
                </c:pt>
                <c:pt idx="30">
                  <c:v>1.6559999999999944</c:v>
                </c:pt>
                <c:pt idx="32">
                  <c:v>39.830985915492953</c:v>
                </c:pt>
                <c:pt idx="33">
                  <c:v>59.154929577463903</c:v>
                </c:pt>
                <c:pt idx="34">
                  <c:v>78.478873239434847</c:v>
                </c:pt>
                <c:pt idx="36">
                  <c:v>34.668437363235711</c:v>
                </c:pt>
                <c:pt idx="37">
                  <c:v>90.789912417465203</c:v>
                </c:pt>
                <c:pt idx="38">
                  <c:v>146.9113874716947</c:v>
                </c:pt>
                <c:pt idx="40">
                  <c:v>28.47722342733212</c:v>
                </c:pt>
                <c:pt idx="41">
                  <c:v>84.598698481561613</c:v>
                </c:pt>
                <c:pt idx="42">
                  <c:v>140.7201735357911</c:v>
                </c:pt>
                <c:pt idx="44">
                  <c:v>9.6483200809091869</c:v>
                </c:pt>
                <c:pt idx="45">
                  <c:v>86.500190578263002</c:v>
                </c:pt>
                <c:pt idx="46">
                  <c:v>163.3520610756168</c:v>
                </c:pt>
                <c:pt idx="48">
                  <c:v>-9.7633928571427759</c:v>
                </c:pt>
                <c:pt idx="49">
                  <c:v>4.0178571428572241</c:v>
                </c:pt>
                <c:pt idx="50">
                  <c:v>17.799107142857224</c:v>
                </c:pt>
                <c:pt idx="52">
                  <c:v>3.2360707254979602</c:v>
                </c:pt>
                <c:pt idx="53">
                  <c:v>12.243313045205795</c:v>
                </c:pt>
                <c:pt idx="54">
                  <c:v>21.25055536491363</c:v>
                </c:pt>
              </c:numCache>
            </c:numRef>
          </c:xVal>
          <c:yVal>
            <c:numRef>
              <c:f>fasting!$K$22:$K$76</c:f>
              <c:numCache>
                <c:formatCode>General</c:formatCode>
                <c:ptCount val="5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471-474B-8C1E-52990153A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047832"/>
        <c:axId val="88991416"/>
      </c:scatterChart>
      <c:valAx>
        <c:axId val="330047832"/>
        <c:scaling>
          <c:orientation val="minMax"/>
          <c:max val="500"/>
          <c:min val="-300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8991416"/>
        <c:crosses val="autoZero"/>
        <c:crossBetween val="midCat"/>
      </c:valAx>
      <c:valAx>
        <c:axId val="88991416"/>
        <c:scaling>
          <c:orientation val="minMax"/>
          <c:max val="14"/>
        </c:scaling>
        <c:delete val="1"/>
        <c:axPos val="l"/>
        <c:numFmt formatCode="General" sourceLinked="1"/>
        <c:majorTickMark val="none"/>
        <c:minorTickMark val="none"/>
        <c:tickLblPos val="nextTo"/>
        <c:crossAx val="3300478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'90 graphs'!$AC$3</c:f>
              <c:strCache>
                <c:ptCount val="1"/>
                <c:pt idx="0">
                  <c:v>Control 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1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95AE-4656-9911-B0AD1DF18C9F}"/>
              </c:ext>
            </c:extLst>
          </c:dPt>
          <c:dPt>
            <c:idx val="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95AE-4656-9911-B0AD1DF18C9F}"/>
              </c:ext>
            </c:extLst>
          </c:dPt>
          <c:dPt>
            <c:idx val="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95AE-4656-9911-B0AD1DF18C9F}"/>
              </c:ext>
            </c:extLst>
          </c:dPt>
          <c:xVal>
            <c:numRef>
              <c:f>'90 graphs'!$AC$4:$AC$14</c:f>
              <c:numCache>
                <c:formatCode>General</c:formatCode>
                <c:ptCount val="11"/>
                <c:pt idx="0">
                  <c:v>-4.6685878962530012</c:v>
                </c:pt>
                <c:pt idx="1">
                  <c:v>0</c:v>
                </c:pt>
                <c:pt idx="2">
                  <c:v>4.6685878962530012</c:v>
                </c:pt>
                <c:pt idx="4">
                  <c:v>-8.2758620689655391</c:v>
                </c:pt>
                <c:pt idx="5">
                  <c:v>0</c:v>
                </c:pt>
                <c:pt idx="6">
                  <c:v>8.2758620689655391</c:v>
                </c:pt>
                <c:pt idx="8">
                  <c:v>-7.1429861474830005</c:v>
                </c:pt>
                <c:pt idx="9">
                  <c:v>0</c:v>
                </c:pt>
                <c:pt idx="10">
                  <c:v>7.1429861474830005</c:v>
                </c:pt>
              </c:numCache>
            </c:numRef>
          </c:xVal>
          <c:yVal>
            <c:numRef>
              <c:f>'90 graphs'!$Z$4:$Z$14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5AE-4656-9911-B0AD1DF18C9F}"/>
            </c:ext>
          </c:extLst>
        </c:ser>
        <c:ser>
          <c:idx val="1"/>
          <c:order val="1"/>
          <c:tx>
            <c:strRef>
              <c:f>'90 graphs'!$AD$3</c:f>
              <c:strCache>
                <c:ptCount val="1"/>
                <c:pt idx="0">
                  <c:v>DZX </c:v>
                </c:pt>
              </c:strCache>
            </c:strRef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Pt>
            <c:idx val="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95AE-4656-9911-B0AD1DF18C9F}"/>
              </c:ext>
            </c:extLst>
          </c:dPt>
          <c:dPt>
            <c:idx val="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95AE-4656-9911-B0AD1DF18C9F}"/>
              </c:ext>
            </c:extLst>
          </c:dPt>
          <c:dPt>
            <c:idx val="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95AE-4656-9911-B0AD1DF18C9F}"/>
              </c:ext>
            </c:extLst>
          </c:dPt>
          <c:xVal>
            <c:numRef>
              <c:f>'90 graphs'!$AD$4:$AD$14</c:f>
              <c:numCache>
                <c:formatCode>General</c:formatCode>
                <c:ptCount val="11"/>
                <c:pt idx="0">
                  <c:v>13.227665706052008</c:v>
                </c:pt>
                <c:pt idx="1">
                  <c:v>21.095100864553999</c:v>
                </c:pt>
                <c:pt idx="2">
                  <c:v>28.962536023055989</c:v>
                </c:pt>
                <c:pt idx="4">
                  <c:v>35.586206896551673</c:v>
                </c:pt>
                <c:pt idx="5">
                  <c:v>47.58620689655173</c:v>
                </c:pt>
                <c:pt idx="6">
                  <c:v>59.586206896551786</c:v>
                </c:pt>
                <c:pt idx="8">
                  <c:v>46.941429319655967</c:v>
                </c:pt>
                <c:pt idx="9">
                  <c:v>54.592822698621987</c:v>
                </c:pt>
                <c:pt idx="10">
                  <c:v>62.244216077588007</c:v>
                </c:pt>
              </c:numCache>
            </c:numRef>
          </c:xVal>
          <c:yVal>
            <c:numRef>
              <c:f>'90 graphs'!$Z$4:$Z$14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5AE-4656-9911-B0AD1DF18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006432"/>
        <c:axId val="466006760"/>
      </c:scatterChart>
      <c:valAx>
        <c:axId val="466006432"/>
        <c:scaling>
          <c:orientation val="minMax"/>
          <c:max val="8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6006760"/>
        <c:crosses val="autoZero"/>
        <c:crossBetween val="midCat"/>
      </c:valAx>
      <c:valAx>
        <c:axId val="466006760"/>
        <c:scaling>
          <c:orientation val="minMax"/>
          <c:max val="3"/>
        </c:scaling>
        <c:delete val="1"/>
        <c:axPos val="l"/>
        <c:numFmt formatCode="General" sourceLinked="1"/>
        <c:majorTickMark val="none"/>
        <c:minorTickMark val="none"/>
        <c:tickLblPos val="nextTo"/>
        <c:crossAx val="466006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'90 graphs'!$I$20</c:f>
              <c:strCache>
                <c:ptCount val="1"/>
                <c:pt idx="0">
                  <c:v>Control 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2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BDD7-4EDD-B5B3-5683005D4DFC}"/>
              </c:ext>
            </c:extLst>
          </c:dPt>
          <c:dPt>
            <c:idx val="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BDD7-4EDD-B5B3-5683005D4DFC}"/>
              </c:ext>
            </c:extLst>
          </c:dPt>
          <c:dPt>
            <c:idx val="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DD7-4EDD-B5B3-5683005D4DFC}"/>
              </c:ext>
            </c:extLst>
          </c:dPt>
          <c:xVal>
            <c:numRef>
              <c:f>'90 graphs'!$I$21:$I$31</c:f>
              <c:numCache>
                <c:formatCode>General</c:formatCode>
                <c:ptCount val="11"/>
                <c:pt idx="0">
                  <c:v>-9.1504322766558825</c:v>
                </c:pt>
                <c:pt idx="1">
                  <c:v>0</c:v>
                </c:pt>
                <c:pt idx="2">
                  <c:v>9.1504322766558825</c:v>
                </c:pt>
                <c:pt idx="4">
                  <c:v>-16.220689655172457</c:v>
                </c:pt>
                <c:pt idx="5">
                  <c:v>0</c:v>
                </c:pt>
                <c:pt idx="6">
                  <c:v>16.220689655172457</c:v>
                </c:pt>
                <c:pt idx="8">
                  <c:v>-14.000252849066682</c:v>
                </c:pt>
                <c:pt idx="9">
                  <c:v>0</c:v>
                </c:pt>
                <c:pt idx="10">
                  <c:v>14.000252849066682</c:v>
                </c:pt>
              </c:numCache>
            </c:numRef>
          </c:xVal>
          <c:yVal>
            <c:numRef>
              <c:f>'90 graphs'!$K$21:$K$31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BAB-4EC6-AC07-9FA30DB34002}"/>
            </c:ext>
          </c:extLst>
        </c:ser>
        <c:ser>
          <c:idx val="1"/>
          <c:order val="1"/>
          <c:tx>
            <c:strRef>
              <c:f>'90 graphs'!$J$20</c:f>
              <c:strCache>
                <c:ptCount val="1"/>
                <c:pt idx="0">
                  <c:v>DZX </c:v>
                </c:pt>
              </c:strCache>
            </c:strRef>
          </c:tx>
          <c:spPr>
            <a:ln w="6350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2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BDD7-4EDD-B5B3-5683005D4DFC}"/>
              </c:ext>
            </c:extLst>
          </c:dPt>
          <c:dPt>
            <c:idx val="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BDD7-4EDD-B5B3-5683005D4DFC}"/>
              </c:ext>
            </c:extLst>
          </c:dPt>
          <c:dPt>
            <c:idx val="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BDD7-4EDD-B5B3-5683005D4DFC}"/>
              </c:ext>
            </c:extLst>
          </c:dPt>
          <c:xVal>
            <c:numRef>
              <c:f>'90 graphs'!$J$21:$J$31</c:f>
              <c:numCache>
                <c:formatCode>General</c:formatCode>
                <c:ptCount val="11"/>
                <c:pt idx="0">
                  <c:v>5.6749279538900979</c:v>
                </c:pt>
                <c:pt idx="1">
                  <c:v>21.095100864553999</c:v>
                </c:pt>
                <c:pt idx="2">
                  <c:v>36.515273775217899</c:v>
                </c:pt>
                <c:pt idx="4">
                  <c:v>24.066206896551627</c:v>
                </c:pt>
                <c:pt idx="5">
                  <c:v>47.58620689655173</c:v>
                </c:pt>
                <c:pt idx="6">
                  <c:v>71.106206896551839</c:v>
                </c:pt>
                <c:pt idx="8">
                  <c:v>39.596091675848584</c:v>
                </c:pt>
                <c:pt idx="9">
                  <c:v>54.592822698621987</c:v>
                </c:pt>
                <c:pt idx="10">
                  <c:v>69.58955372139539</c:v>
                </c:pt>
              </c:numCache>
            </c:numRef>
          </c:xVal>
          <c:yVal>
            <c:numRef>
              <c:f>'90 graphs'!$K$21:$K$31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BAB-4EC6-AC07-9FA30DB34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595648"/>
        <c:axId val="500595976"/>
      </c:scatterChart>
      <c:valAx>
        <c:axId val="500595648"/>
        <c:scaling>
          <c:orientation val="minMax"/>
          <c:max val="500"/>
          <c:min val="-3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0595976"/>
        <c:crosses val="autoZero"/>
        <c:crossBetween val="midCat"/>
      </c:valAx>
      <c:valAx>
        <c:axId val="500595976"/>
        <c:scaling>
          <c:orientation val="minMax"/>
          <c:max val="3"/>
        </c:scaling>
        <c:delete val="1"/>
        <c:axPos val="l"/>
        <c:numFmt formatCode="General" sourceLinked="1"/>
        <c:majorTickMark val="none"/>
        <c:minorTickMark val="none"/>
        <c:tickLblPos val="nextTo"/>
        <c:crossAx val="500595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'120 graphs'!$V$2</c:f>
              <c:strCache>
                <c:ptCount val="1"/>
                <c:pt idx="0">
                  <c:v>Control 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tx1"/>
              </a:solidFill>
              <a:ln w="15875">
                <a:solidFill>
                  <a:schemeClr val="tx1"/>
                </a:solidFill>
              </a:ln>
              <a:effectLst/>
            </c:spPr>
          </c:marker>
          <c:dPt>
            <c:idx val="1"/>
            <c:marker>
              <c:symbol val="square"/>
              <c:size val="7"/>
              <c:spPr>
                <a:solidFill>
                  <a:schemeClr val="tx1"/>
                </a:solidFill>
                <a:ln w="1587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1E8B-445D-B5D4-2B67A9D3CF9D}"/>
              </c:ext>
            </c:extLst>
          </c:dPt>
          <c:dPt>
            <c:idx val="5"/>
            <c:marker>
              <c:symbol val="square"/>
              <c:size val="8"/>
              <c:spPr>
                <a:solidFill>
                  <a:schemeClr val="tx1"/>
                </a:solidFill>
                <a:ln w="1587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1E8B-445D-B5D4-2B67A9D3CF9D}"/>
              </c:ext>
            </c:extLst>
          </c:dPt>
          <c:dPt>
            <c:idx val="9"/>
            <c:marker>
              <c:symbol val="square"/>
              <c:size val="8"/>
              <c:spPr>
                <a:solidFill>
                  <a:schemeClr val="tx1"/>
                </a:solidFill>
                <a:ln w="1587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1E8B-445D-B5D4-2B67A9D3CF9D}"/>
              </c:ext>
            </c:extLst>
          </c:dPt>
          <c:dPt>
            <c:idx val="13"/>
            <c:marker>
              <c:symbol val="square"/>
              <c:size val="8"/>
              <c:spPr>
                <a:solidFill>
                  <a:schemeClr val="tx1"/>
                </a:solidFill>
                <a:ln w="1587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1E8B-445D-B5D4-2B67A9D3CF9D}"/>
              </c:ext>
            </c:extLst>
          </c:dPt>
          <c:dPt>
            <c:idx val="17"/>
            <c:marker>
              <c:symbol val="square"/>
              <c:size val="8"/>
              <c:spPr>
                <a:solidFill>
                  <a:schemeClr val="tx1"/>
                </a:solidFill>
                <a:ln w="1587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1E8B-445D-B5D4-2B67A9D3CF9D}"/>
              </c:ext>
            </c:extLst>
          </c:dPt>
          <c:dPt>
            <c:idx val="20"/>
            <c:marker>
              <c:symbol val="square"/>
              <c:size val="8"/>
              <c:spPr>
                <a:solidFill>
                  <a:schemeClr val="tx1"/>
                </a:solidFill>
                <a:ln w="1587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1E8B-445D-B5D4-2B67A9D3CF9D}"/>
              </c:ext>
            </c:extLst>
          </c:dPt>
          <c:dPt>
            <c:idx val="24"/>
            <c:marker>
              <c:symbol val="square"/>
              <c:size val="8"/>
              <c:spPr>
                <a:solidFill>
                  <a:schemeClr val="tx1"/>
                </a:solidFill>
                <a:ln w="1587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1E8B-445D-B5D4-2B67A9D3CF9D}"/>
              </c:ext>
            </c:extLst>
          </c:dPt>
          <c:dPt>
            <c:idx val="29"/>
            <c:marker>
              <c:symbol val="square"/>
              <c:size val="8"/>
              <c:spPr>
                <a:solidFill>
                  <a:schemeClr val="tx1"/>
                </a:solidFill>
                <a:ln w="1587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1E8B-445D-B5D4-2B67A9D3CF9D}"/>
              </c:ext>
            </c:extLst>
          </c:dPt>
          <c:dPt>
            <c:idx val="33"/>
            <c:marker>
              <c:symbol val="square"/>
              <c:size val="8"/>
              <c:spPr>
                <a:solidFill>
                  <a:schemeClr val="tx1"/>
                </a:solidFill>
                <a:ln w="1587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1E8B-445D-B5D4-2B67A9D3CF9D}"/>
              </c:ext>
            </c:extLst>
          </c:dPt>
          <c:dPt>
            <c:idx val="37"/>
            <c:marker>
              <c:symbol val="square"/>
              <c:size val="8"/>
              <c:spPr>
                <a:solidFill>
                  <a:schemeClr val="tx1"/>
                </a:solidFill>
                <a:ln w="1587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1E8B-445D-B5D4-2B67A9D3CF9D}"/>
              </c:ext>
            </c:extLst>
          </c:dPt>
          <c:dPt>
            <c:idx val="41"/>
            <c:marker>
              <c:symbol val="square"/>
              <c:size val="8"/>
              <c:spPr>
                <a:solidFill>
                  <a:schemeClr val="tx1"/>
                </a:solidFill>
                <a:ln w="1587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1E8B-445D-B5D4-2B67A9D3CF9D}"/>
              </c:ext>
            </c:extLst>
          </c:dPt>
          <c:dPt>
            <c:idx val="45"/>
            <c:marker>
              <c:symbol val="square"/>
              <c:size val="8"/>
              <c:spPr>
                <a:solidFill>
                  <a:schemeClr val="tx1"/>
                </a:solidFill>
                <a:ln w="1587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E8B-445D-B5D4-2B67A9D3CF9D}"/>
              </c:ext>
            </c:extLst>
          </c:dPt>
          <c:dPt>
            <c:idx val="49"/>
            <c:marker>
              <c:symbol val="square"/>
              <c:size val="8"/>
              <c:spPr>
                <a:solidFill>
                  <a:schemeClr val="tx1"/>
                </a:solidFill>
                <a:ln w="1587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1E8B-445D-B5D4-2B67A9D3CF9D}"/>
              </c:ext>
            </c:extLst>
          </c:dPt>
          <c:dPt>
            <c:idx val="53"/>
            <c:marker>
              <c:symbol val="square"/>
              <c:size val="8"/>
              <c:spPr>
                <a:solidFill>
                  <a:schemeClr val="tx1"/>
                </a:solidFill>
                <a:ln w="1587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1E8B-445D-B5D4-2B67A9D3CF9D}"/>
              </c:ext>
            </c:extLst>
          </c:dPt>
          <c:dPt>
            <c:idx val="57"/>
            <c:marker>
              <c:symbol val="square"/>
              <c:size val="8"/>
              <c:spPr>
                <a:solidFill>
                  <a:schemeClr val="tx1"/>
                </a:solidFill>
                <a:ln w="1587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E8B-445D-B5D4-2B67A9D3CF9D}"/>
              </c:ext>
            </c:extLst>
          </c:dPt>
          <c:dPt>
            <c:idx val="61"/>
            <c:marker>
              <c:symbol val="square"/>
              <c:size val="8"/>
              <c:spPr>
                <a:solidFill>
                  <a:schemeClr val="tx1"/>
                </a:solidFill>
                <a:ln w="1587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E8B-445D-B5D4-2B67A9D3CF9D}"/>
              </c:ext>
            </c:extLst>
          </c:dPt>
          <c:xVal>
            <c:numRef>
              <c:f>'120 graphs'!$V$3:$V$65</c:f>
              <c:numCache>
                <c:formatCode>General</c:formatCode>
                <c:ptCount val="63"/>
                <c:pt idx="0">
                  <c:v>-0.35491291488661786</c:v>
                </c:pt>
                <c:pt idx="1">
                  <c:v>0</c:v>
                </c:pt>
                <c:pt idx="2">
                  <c:v>0.35491291488661786</c:v>
                </c:pt>
                <c:pt idx="4">
                  <c:v>-1.8039839878735158</c:v>
                </c:pt>
                <c:pt idx="5">
                  <c:v>0</c:v>
                </c:pt>
                <c:pt idx="6">
                  <c:v>1.8039839878735158</c:v>
                </c:pt>
                <c:pt idx="8">
                  <c:v>-1.4599945302726136</c:v>
                </c:pt>
                <c:pt idx="9">
                  <c:v>0</c:v>
                </c:pt>
                <c:pt idx="10">
                  <c:v>1.4599945302726136</c:v>
                </c:pt>
                <c:pt idx="12">
                  <c:v>-2.2478386167147022</c:v>
                </c:pt>
                <c:pt idx="13">
                  <c:v>0</c:v>
                </c:pt>
                <c:pt idx="14">
                  <c:v>2.2478386167147022</c:v>
                </c:pt>
                <c:pt idx="16">
                  <c:v>-3.3103448275861709</c:v>
                </c:pt>
                <c:pt idx="17">
                  <c:v>0</c:v>
                </c:pt>
                <c:pt idx="18">
                  <c:v>3.3103448275861709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-3.6</c:v>
                </c:pt>
                <c:pt idx="29">
                  <c:v>0</c:v>
                </c:pt>
                <c:pt idx="30">
                  <c:v>3.6</c:v>
                </c:pt>
                <c:pt idx="32">
                  <c:v>-3.6</c:v>
                </c:pt>
                <c:pt idx="33">
                  <c:v>0</c:v>
                </c:pt>
                <c:pt idx="34">
                  <c:v>3.6</c:v>
                </c:pt>
                <c:pt idx="36">
                  <c:v>-3.6</c:v>
                </c:pt>
                <c:pt idx="37">
                  <c:v>0</c:v>
                </c:pt>
                <c:pt idx="38">
                  <c:v>3.6</c:v>
                </c:pt>
                <c:pt idx="40">
                  <c:v>-12.676056338028204</c:v>
                </c:pt>
                <c:pt idx="41">
                  <c:v>0</c:v>
                </c:pt>
                <c:pt idx="42">
                  <c:v>12.676056338028204</c:v>
                </c:pt>
                <c:pt idx="44">
                  <c:v>-10.630623930988406</c:v>
                </c:pt>
                <c:pt idx="45">
                  <c:v>0</c:v>
                </c:pt>
                <c:pt idx="46">
                  <c:v>10.630623930988406</c:v>
                </c:pt>
                <c:pt idx="48">
                  <c:v>-14.316702819956589</c:v>
                </c:pt>
                <c:pt idx="49">
                  <c:v>0</c:v>
                </c:pt>
                <c:pt idx="50">
                  <c:v>14.316702819956589</c:v>
                </c:pt>
                <c:pt idx="52">
                  <c:v>-14.347826086955905</c:v>
                </c:pt>
                <c:pt idx="53">
                  <c:v>0</c:v>
                </c:pt>
                <c:pt idx="54">
                  <c:v>14.347826086955905</c:v>
                </c:pt>
                <c:pt idx="56">
                  <c:v>-10.044642857142955</c:v>
                </c:pt>
                <c:pt idx="57">
                  <c:v>0</c:v>
                </c:pt>
                <c:pt idx="58">
                  <c:v>10.044642857142955</c:v>
                </c:pt>
                <c:pt idx="60">
                  <c:v>-3.0612797774927998</c:v>
                </c:pt>
                <c:pt idx="61">
                  <c:v>0</c:v>
                </c:pt>
                <c:pt idx="62">
                  <c:v>3.0612797774927998</c:v>
                </c:pt>
              </c:numCache>
            </c:numRef>
          </c:xVal>
          <c:yVal>
            <c:numRef>
              <c:f>'120 graphs'!$X$3:$X$65</c:f>
              <c:numCache>
                <c:formatCode>General</c:formatCode>
                <c:ptCount val="6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5C2-46E2-92F2-36FA2A003811}"/>
            </c:ext>
          </c:extLst>
        </c:ser>
        <c:ser>
          <c:idx val="1"/>
          <c:order val="1"/>
          <c:tx>
            <c:strRef>
              <c:f>'120 graphs'!$W$2</c:f>
              <c:strCache>
                <c:ptCount val="1"/>
                <c:pt idx="0">
                  <c:v>DZX </c:v>
                </c:pt>
              </c:strCache>
            </c:strRef>
          </c:tx>
          <c:spPr>
            <a:ln w="1587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Pt>
            <c:idx val="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1E8B-445D-B5D4-2B67A9D3CF9D}"/>
              </c:ext>
            </c:extLst>
          </c:dPt>
          <c:dPt>
            <c:idx val="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1E8B-445D-B5D4-2B67A9D3CF9D}"/>
              </c:ext>
            </c:extLst>
          </c:dPt>
          <c:dPt>
            <c:idx val="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1E8B-445D-B5D4-2B67A9D3CF9D}"/>
              </c:ext>
            </c:extLst>
          </c:dPt>
          <c:dPt>
            <c:idx val="13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1E8B-445D-B5D4-2B67A9D3CF9D}"/>
              </c:ext>
            </c:extLst>
          </c:dPt>
          <c:dPt>
            <c:idx val="17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1E8B-445D-B5D4-2B67A9D3CF9D}"/>
              </c:ext>
            </c:extLst>
          </c:dPt>
          <c:dPt>
            <c:idx val="20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1E8B-445D-B5D4-2B67A9D3CF9D}"/>
              </c:ext>
            </c:extLst>
          </c:dPt>
          <c:dPt>
            <c:idx val="24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1E8B-445D-B5D4-2B67A9D3CF9D}"/>
              </c:ext>
            </c:extLst>
          </c:dPt>
          <c:dPt>
            <c:idx val="2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1E8B-445D-B5D4-2B67A9D3CF9D}"/>
              </c:ext>
            </c:extLst>
          </c:dPt>
          <c:dPt>
            <c:idx val="33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1E8B-445D-B5D4-2B67A9D3CF9D}"/>
              </c:ext>
            </c:extLst>
          </c:dPt>
          <c:dPt>
            <c:idx val="37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1E8B-445D-B5D4-2B67A9D3CF9D}"/>
              </c:ext>
            </c:extLst>
          </c:dPt>
          <c:dPt>
            <c:idx val="4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1E8B-445D-B5D4-2B67A9D3CF9D}"/>
              </c:ext>
            </c:extLst>
          </c:dPt>
          <c:dPt>
            <c:idx val="4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1E8B-445D-B5D4-2B67A9D3CF9D}"/>
              </c:ext>
            </c:extLst>
          </c:dPt>
          <c:dPt>
            <c:idx val="4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1E8B-445D-B5D4-2B67A9D3CF9D}"/>
              </c:ext>
            </c:extLst>
          </c:dPt>
          <c:dPt>
            <c:idx val="53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spPr>
              <a:ln w="952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1E8B-445D-B5D4-2B67A9D3CF9D}"/>
              </c:ext>
            </c:extLst>
          </c:dPt>
          <c:dPt>
            <c:idx val="57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1E8B-445D-B5D4-2B67A9D3CF9D}"/>
              </c:ext>
            </c:extLst>
          </c:dPt>
          <c:dPt>
            <c:idx val="6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1E8B-445D-B5D4-2B67A9D3CF9D}"/>
              </c:ext>
            </c:extLst>
          </c:dPt>
          <c:xVal>
            <c:numRef>
              <c:f>'120 graphs'!$W$3:$W$64</c:f>
              <c:numCache>
                <c:formatCode>General</c:formatCode>
                <c:ptCount val="62"/>
                <c:pt idx="0">
                  <c:v>-3.5559691350192462</c:v>
                </c:pt>
                <c:pt idx="1">
                  <c:v>0</c:v>
                </c:pt>
                <c:pt idx="2">
                  <c:v>3.5559691350192462</c:v>
                </c:pt>
                <c:pt idx="4">
                  <c:v>13.806742634031593</c:v>
                </c:pt>
                <c:pt idx="5">
                  <c:v>17.107438016528832</c:v>
                </c:pt>
                <c:pt idx="6">
                  <c:v>20.40813339902607</c:v>
                </c:pt>
                <c:pt idx="8">
                  <c:v>19.945067817007821</c:v>
                </c:pt>
                <c:pt idx="9">
                  <c:v>24.070234753763629</c:v>
                </c:pt>
                <c:pt idx="10">
                  <c:v>28.195401690519436</c:v>
                </c:pt>
                <c:pt idx="12">
                  <c:v>3.2853025936598925</c:v>
                </c:pt>
                <c:pt idx="13">
                  <c:v>6.5706051873198987</c:v>
                </c:pt>
                <c:pt idx="14">
                  <c:v>9.8559077809799049</c:v>
                </c:pt>
                <c:pt idx="16">
                  <c:v>8.6896551724140476</c:v>
                </c:pt>
                <c:pt idx="17">
                  <c:v>13.655172413793224</c:v>
                </c:pt>
                <c:pt idx="18">
                  <c:v>18.620689655172399</c:v>
                </c:pt>
                <c:pt idx="20">
                  <c:v>-1.9072036301758146</c:v>
                </c:pt>
                <c:pt idx="21">
                  <c:v>-1.9072036301758146</c:v>
                </c:pt>
                <c:pt idx="22">
                  <c:v>-1.9072036301758146</c:v>
                </c:pt>
                <c:pt idx="24">
                  <c:v>7.6165626772546062</c:v>
                </c:pt>
                <c:pt idx="25">
                  <c:v>7.6165626772546062</c:v>
                </c:pt>
                <c:pt idx="26">
                  <c:v>7.6165626772546062</c:v>
                </c:pt>
                <c:pt idx="28">
                  <c:v>-7.2000000000000055</c:v>
                </c:pt>
                <c:pt idx="29">
                  <c:v>-5.4000000000000057</c:v>
                </c:pt>
                <c:pt idx="30">
                  <c:v>-3.6000000000000059</c:v>
                </c:pt>
                <c:pt idx="32">
                  <c:v>-9.0000000000000036</c:v>
                </c:pt>
                <c:pt idx="33">
                  <c:v>-7.2000000000000028</c:v>
                </c:pt>
                <c:pt idx="34">
                  <c:v>-5.400000000000003</c:v>
                </c:pt>
                <c:pt idx="36">
                  <c:v>-9.0000000000000053</c:v>
                </c:pt>
                <c:pt idx="37">
                  <c:v>-5.4000000000000057</c:v>
                </c:pt>
                <c:pt idx="38">
                  <c:v>-1.8000000000000056</c:v>
                </c:pt>
                <c:pt idx="40">
                  <c:v>49.295774647886887</c:v>
                </c:pt>
                <c:pt idx="41">
                  <c:v>59.154929577463903</c:v>
                </c:pt>
                <c:pt idx="42">
                  <c:v>69.01408450704092</c:v>
                </c:pt>
                <c:pt idx="44">
                  <c:v>62.156506777552195</c:v>
                </c:pt>
                <c:pt idx="45">
                  <c:v>90.789912417465203</c:v>
                </c:pt>
                <c:pt idx="46">
                  <c:v>119.42331805737821</c:v>
                </c:pt>
                <c:pt idx="48">
                  <c:v>55.965292841648605</c:v>
                </c:pt>
                <c:pt idx="49">
                  <c:v>84.598698481561613</c:v>
                </c:pt>
                <c:pt idx="50">
                  <c:v>113.23210412147462</c:v>
                </c:pt>
                <c:pt idx="52">
                  <c:v>47.290052569409013</c:v>
                </c:pt>
                <c:pt idx="53">
                  <c:v>86.500190578263002</c:v>
                </c:pt>
                <c:pt idx="54">
                  <c:v>125.71032858711699</c:v>
                </c:pt>
                <c:pt idx="56">
                  <c:v>-3.0133928571427759</c:v>
                </c:pt>
                <c:pt idx="57">
                  <c:v>4.0178571428572241</c:v>
                </c:pt>
                <c:pt idx="58">
                  <c:v>11.049107142857224</c:v>
                </c:pt>
                <c:pt idx="60">
                  <c:v>7.6477812494364912</c:v>
                </c:pt>
                <c:pt idx="61">
                  <c:v>12.243313045205795</c:v>
                </c:pt>
              </c:numCache>
            </c:numRef>
          </c:xVal>
          <c:yVal>
            <c:numRef>
              <c:f>'120 graphs'!$X$3:$X$65</c:f>
              <c:numCache>
                <c:formatCode>General</c:formatCode>
                <c:ptCount val="6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5C2-46E2-92F2-36FA2A003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1079824"/>
        <c:axId val="371077856"/>
      </c:scatterChart>
      <c:valAx>
        <c:axId val="371079824"/>
        <c:scaling>
          <c:orientation val="minMax"/>
          <c:max val="400"/>
          <c:min val="-2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1077856"/>
        <c:crosses val="autoZero"/>
        <c:crossBetween val="midCat"/>
      </c:valAx>
      <c:valAx>
        <c:axId val="371077856"/>
        <c:scaling>
          <c:orientation val="minMax"/>
          <c:max val="16"/>
        </c:scaling>
        <c:delete val="1"/>
        <c:axPos val="l"/>
        <c:numFmt formatCode="General" sourceLinked="1"/>
        <c:majorTickMark val="none"/>
        <c:minorTickMark val="none"/>
        <c:tickLblPos val="nextTo"/>
        <c:crossAx val="371079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'120 graphs'!$Z$2</c:f>
              <c:strCache>
                <c:ptCount val="1"/>
                <c:pt idx="0">
                  <c:v>Control 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1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19BE-4CE9-8A91-C117900056B7}"/>
              </c:ext>
            </c:extLst>
          </c:dPt>
          <c:dPt>
            <c:idx val="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19BE-4CE9-8A91-C117900056B7}"/>
              </c:ext>
            </c:extLst>
          </c:dPt>
          <c:dPt>
            <c:idx val="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19BE-4CE9-8A91-C117900056B7}"/>
              </c:ext>
            </c:extLst>
          </c:dPt>
          <c:dPt>
            <c:idx val="13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19BE-4CE9-8A91-C117900056B7}"/>
              </c:ext>
            </c:extLst>
          </c:dPt>
          <c:dPt>
            <c:idx val="17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19BE-4CE9-8A91-C117900056B7}"/>
              </c:ext>
            </c:extLst>
          </c:dPt>
          <c:dPt>
            <c:idx val="20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19BE-4CE9-8A91-C117900056B7}"/>
              </c:ext>
            </c:extLst>
          </c:dPt>
          <c:dPt>
            <c:idx val="24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19BE-4CE9-8A91-C117900056B7}"/>
              </c:ext>
            </c:extLst>
          </c:dPt>
          <c:dPt>
            <c:idx val="2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19BE-4CE9-8A91-C117900056B7}"/>
              </c:ext>
            </c:extLst>
          </c:dPt>
          <c:dPt>
            <c:idx val="33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19BE-4CE9-8A91-C117900056B7}"/>
              </c:ext>
            </c:extLst>
          </c:dPt>
          <c:dPt>
            <c:idx val="37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19BE-4CE9-8A91-C117900056B7}"/>
              </c:ext>
            </c:extLst>
          </c:dPt>
          <c:dPt>
            <c:idx val="41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19BE-4CE9-8A91-C117900056B7}"/>
              </c:ext>
            </c:extLst>
          </c:dPt>
          <c:dPt>
            <c:idx val="4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9BE-4CE9-8A91-C117900056B7}"/>
              </c:ext>
            </c:extLst>
          </c:dPt>
          <c:dPt>
            <c:idx val="4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19BE-4CE9-8A91-C117900056B7}"/>
              </c:ext>
            </c:extLst>
          </c:dPt>
          <c:dPt>
            <c:idx val="53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19BE-4CE9-8A91-C117900056B7}"/>
              </c:ext>
            </c:extLst>
          </c:dPt>
          <c:dPt>
            <c:idx val="57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9BE-4CE9-8A91-C117900056B7}"/>
              </c:ext>
            </c:extLst>
          </c:dPt>
          <c:dPt>
            <c:idx val="61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9BE-4CE9-8A91-C117900056B7}"/>
              </c:ext>
            </c:extLst>
          </c:dPt>
          <c:xVal>
            <c:numRef>
              <c:f>'120 graphs'!$Z$3:$Z$65</c:f>
              <c:numCache>
                <c:formatCode>General</c:formatCode>
                <c:ptCount val="63"/>
                <c:pt idx="0">
                  <c:v>-1.7302004600723049</c:v>
                </c:pt>
                <c:pt idx="1">
                  <c:v>0</c:v>
                </c:pt>
                <c:pt idx="2">
                  <c:v>1.7302004600723049</c:v>
                </c:pt>
                <c:pt idx="4">
                  <c:v>-8.1179279454309601</c:v>
                </c:pt>
                <c:pt idx="5">
                  <c:v>0</c:v>
                </c:pt>
                <c:pt idx="6">
                  <c:v>8.1179279454309601</c:v>
                </c:pt>
                <c:pt idx="8">
                  <c:v>-5.473064855733452</c:v>
                </c:pt>
                <c:pt idx="9">
                  <c:v>0</c:v>
                </c:pt>
                <c:pt idx="10">
                  <c:v>5.473064855733452</c:v>
                </c:pt>
                <c:pt idx="12">
                  <c:v>-4.4956772334300013</c:v>
                </c:pt>
                <c:pt idx="13">
                  <c:v>0</c:v>
                </c:pt>
                <c:pt idx="14">
                  <c:v>4.4956772334300013</c:v>
                </c:pt>
                <c:pt idx="16">
                  <c:v>-6.6206896551723577</c:v>
                </c:pt>
                <c:pt idx="17">
                  <c:v>0</c:v>
                </c:pt>
                <c:pt idx="18">
                  <c:v>6.6206896551723577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-5.3999999999999995</c:v>
                </c:pt>
                <c:pt idx="29">
                  <c:v>0</c:v>
                </c:pt>
                <c:pt idx="30">
                  <c:v>5.3999999999999995</c:v>
                </c:pt>
                <c:pt idx="32">
                  <c:v>-5.3999999999999995</c:v>
                </c:pt>
                <c:pt idx="33">
                  <c:v>0</c:v>
                </c:pt>
                <c:pt idx="34">
                  <c:v>5.3999999999999995</c:v>
                </c:pt>
                <c:pt idx="36">
                  <c:v>-5.3999999999999995</c:v>
                </c:pt>
                <c:pt idx="37">
                  <c:v>0</c:v>
                </c:pt>
                <c:pt idx="38">
                  <c:v>5.3999999999999995</c:v>
                </c:pt>
                <c:pt idx="40">
                  <c:v>-15.492957746478993</c:v>
                </c:pt>
                <c:pt idx="41">
                  <c:v>0</c:v>
                </c:pt>
                <c:pt idx="42">
                  <c:v>15.492957746478993</c:v>
                </c:pt>
                <c:pt idx="44">
                  <c:v>-30.530973451327995</c:v>
                </c:pt>
                <c:pt idx="45">
                  <c:v>0</c:v>
                </c:pt>
                <c:pt idx="46">
                  <c:v>30.530973451327995</c:v>
                </c:pt>
                <c:pt idx="48">
                  <c:v>-27.331887201735995</c:v>
                </c:pt>
                <c:pt idx="49">
                  <c:v>0</c:v>
                </c:pt>
                <c:pt idx="50">
                  <c:v>27.331887201735995</c:v>
                </c:pt>
                <c:pt idx="52">
                  <c:v>-14.347826086957014</c:v>
                </c:pt>
                <c:pt idx="53">
                  <c:v>0</c:v>
                </c:pt>
                <c:pt idx="54">
                  <c:v>14.347826086957014</c:v>
                </c:pt>
                <c:pt idx="56">
                  <c:v>-33.147321428572205</c:v>
                </c:pt>
                <c:pt idx="57">
                  <c:v>0</c:v>
                </c:pt>
                <c:pt idx="58">
                  <c:v>33.147321428572205</c:v>
                </c:pt>
                <c:pt idx="60">
                  <c:v>-4.5937257310046959</c:v>
                </c:pt>
                <c:pt idx="61">
                  <c:v>0</c:v>
                </c:pt>
                <c:pt idx="62">
                  <c:v>4.5937257310046959</c:v>
                </c:pt>
              </c:numCache>
            </c:numRef>
          </c:xVal>
          <c:yVal>
            <c:numRef>
              <c:f>'120 graphs'!$AB$3:$AB$65</c:f>
              <c:numCache>
                <c:formatCode>General</c:formatCode>
                <c:ptCount val="6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F27-4BA1-8E68-1E00E04CE7F8}"/>
            </c:ext>
          </c:extLst>
        </c:ser>
        <c:ser>
          <c:idx val="1"/>
          <c:order val="1"/>
          <c:tx>
            <c:strRef>
              <c:f>'120 graphs'!$AA$2</c:f>
              <c:strCache>
                <c:ptCount val="1"/>
                <c:pt idx="0">
                  <c:v>DZX </c:v>
                </c:pt>
              </c:strCache>
            </c:strRef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Pt>
            <c:idx val="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19BE-4CE9-8A91-C117900056B7}"/>
              </c:ext>
            </c:extLst>
          </c:dPt>
          <c:dPt>
            <c:idx val="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19BE-4CE9-8A91-C117900056B7}"/>
              </c:ext>
            </c:extLst>
          </c:dPt>
          <c:dPt>
            <c:idx val="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19BE-4CE9-8A91-C117900056B7}"/>
              </c:ext>
            </c:extLst>
          </c:dPt>
          <c:dPt>
            <c:idx val="13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19BE-4CE9-8A91-C117900056B7}"/>
              </c:ext>
            </c:extLst>
          </c:dPt>
          <c:dPt>
            <c:idx val="17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19BE-4CE9-8A91-C117900056B7}"/>
              </c:ext>
            </c:extLst>
          </c:dPt>
          <c:dPt>
            <c:idx val="20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19BE-4CE9-8A91-C117900056B7}"/>
              </c:ext>
            </c:extLst>
          </c:dPt>
          <c:dPt>
            <c:idx val="24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19BE-4CE9-8A91-C117900056B7}"/>
              </c:ext>
            </c:extLst>
          </c:dPt>
          <c:dPt>
            <c:idx val="2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19BE-4CE9-8A91-C117900056B7}"/>
              </c:ext>
            </c:extLst>
          </c:dPt>
          <c:dPt>
            <c:idx val="33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19BE-4CE9-8A91-C117900056B7}"/>
              </c:ext>
            </c:extLst>
          </c:dPt>
          <c:dPt>
            <c:idx val="37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19BE-4CE9-8A91-C117900056B7}"/>
              </c:ext>
            </c:extLst>
          </c:dPt>
          <c:dPt>
            <c:idx val="4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19BE-4CE9-8A91-C117900056B7}"/>
              </c:ext>
            </c:extLst>
          </c:dPt>
          <c:dPt>
            <c:idx val="4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19BE-4CE9-8A91-C117900056B7}"/>
              </c:ext>
            </c:extLst>
          </c:dPt>
          <c:dPt>
            <c:idx val="4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19BE-4CE9-8A91-C117900056B7}"/>
              </c:ext>
            </c:extLst>
          </c:dPt>
          <c:dPt>
            <c:idx val="53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19BE-4CE9-8A91-C117900056B7}"/>
              </c:ext>
            </c:extLst>
          </c:dPt>
          <c:dPt>
            <c:idx val="57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19BE-4CE9-8A91-C117900056B7}"/>
              </c:ext>
            </c:extLst>
          </c:dPt>
          <c:dPt>
            <c:idx val="6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19BE-4CE9-8A91-C117900056B7}"/>
              </c:ext>
            </c:extLst>
          </c:dPt>
          <c:xVal>
            <c:numRef>
              <c:f>'120 graphs'!$AA$3:$AA$65</c:f>
              <c:numCache>
                <c:formatCode>General</c:formatCode>
                <c:ptCount val="63"/>
                <c:pt idx="0">
                  <c:v>-11.053711273099704</c:v>
                </c:pt>
                <c:pt idx="1">
                  <c:v>-6.0335195530724945</c:v>
                </c:pt>
                <c:pt idx="2">
                  <c:v>-1.0133278330452855</c:v>
                </c:pt>
                <c:pt idx="4">
                  <c:v>-5.2329827687302686</c:v>
                </c:pt>
                <c:pt idx="5">
                  <c:v>4.4628099173553579</c:v>
                </c:pt>
                <c:pt idx="6">
                  <c:v>14.158602603440984</c:v>
                </c:pt>
                <c:pt idx="8">
                  <c:v>59.03059279943232</c:v>
                </c:pt>
                <c:pt idx="9">
                  <c:v>75.965488645061356</c:v>
                </c:pt>
                <c:pt idx="10">
                  <c:v>92.900384490690385</c:v>
                </c:pt>
                <c:pt idx="12">
                  <c:v>4.4956772334300013</c:v>
                </c:pt>
                <c:pt idx="13">
                  <c:v>10.720461095101001</c:v>
                </c:pt>
                <c:pt idx="14">
                  <c:v>16.945244956772001</c:v>
                </c:pt>
                <c:pt idx="16">
                  <c:v>31.862068965517093</c:v>
                </c:pt>
                <c:pt idx="17">
                  <c:v>47.999999999999844</c:v>
                </c:pt>
                <c:pt idx="18">
                  <c:v>64.137931034482591</c:v>
                </c:pt>
                <c:pt idx="20">
                  <c:v>19.035280771412232</c:v>
                </c:pt>
                <c:pt idx="21">
                  <c:v>19.035280771412232</c:v>
                </c:pt>
                <c:pt idx="22">
                  <c:v>19.035280771412232</c:v>
                </c:pt>
                <c:pt idx="24">
                  <c:v>48.537719795801166</c:v>
                </c:pt>
                <c:pt idx="25">
                  <c:v>48.537719795801166</c:v>
                </c:pt>
                <c:pt idx="26">
                  <c:v>48.537719795801166</c:v>
                </c:pt>
                <c:pt idx="28">
                  <c:v>-14.399999999999999</c:v>
                </c:pt>
                <c:pt idx="29">
                  <c:v>-9</c:v>
                </c:pt>
                <c:pt idx="30">
                  <c:v>-3.6000000000000005</c:v>
                </c:pt>
                <c:pt idx="32">
                  <c:v>-7.2</c:v>
                </c:pt>
                <c:pt idx="33">
                  <c:v>0</c:v>
                </c:pt>
                <c:pt idx="34">
                  <c:v>7.2</c:v>
                </c:pt>
                <c:pt idx="36">
                  <c:v>-5.4000000000000172</c:v>
                </c:pt>
                <c:pt idx="37">
                  <c:v>1.7999999999999829</c:v>
                </c:pt>
                <c:pt idx="38">
                  <c:v>8.9999999999999822</c:v>
                </c:pt>
                <c:pt idx="40">
                  <c:v>154.92957746478902</c:v>
                </c:pt>
                <c:pt idx="41">
                  <c:v>177.46478873239499</c:v>
                </c:pt>
                <c:pt idx="42">
                  <c:v>200.00000000000097</c:v>
                </c:pt>
                <c:pt idx="44">
                  <c:v>242.079187077668</c:v>
                </c:pt>
                <c:pt idx="45">
                  <c:v>296.74296148113899</c:v>
                </c:pt>
                <c:pt idx="46">
                  <c:v>351.40673588460999</c:v>
                </c:pt>
                <c:pt idx="48">
                  <c:v>242.08242950108405</c:v>
                </c:pt>
                <c:pt idx="49">
                  <c:v>296.74620390455505</c:v>
                </c:pt>
                <c:pt idx="50">
                  <c:v>351.40997830802604</c:v>
                </c:pt>
                <c:pt idx="52">
                  <c:v>212.07511425261094</c:v>
                </c:pt>
                <c:pt idx="53">
                  <c:v>265.67462818369398</c:v>
                </c:pt>
                <c:pt idx="54">
                  <c:v>319.27414211477702</c:v>
                </c:pt>
                <c:pt idx="56">
                  <c:v>-119.53124999999875</c:v>
                </c:pt>
                <c:pt idx="57">
                  <c:v>-107.47767857142728</c:v>
                </c:pt>
                <c:pt idx="58">
                  <c:v>-95.424107142855803</c:v>
                </c:pt>
                <c:pt idx="60">
                  <c:v>7.1393740179521075</c:v>
                </c:pt>
                <c:pt idx="61">
                  <c:v>11.731293684191101</c:v>
                </c:pt>
                <c:pt idx="62">
                  <c:v>16.323213350430095</c:v>
                </c:pt>
              </c:numCache>
            </c:numRef>
          </c:xVal>
          <c:yVal>
            <c:numRef>
              <c:f>'120 graphs'!$AB$3:$AB$65</c:f>
              <c:numCache>
                <c:formatCode>General</c:formatCode>
                <c:ptCount val="6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F27-4BA1-8E68-1E00E04CE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1018488"/>
        <c:axId val="371018816"/>
      </c:scatterChart>
      <c:valAx>
        <c:axId val="371018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1018816"/>
        <c:crosses val="autoZero"/>
        <c:crossBetween val="midCat"/>
      </c:valAx>
      <c:valAx>
        <c:axId val="371018816"/>
        <c:scaling>
          <c:orientation val="minMax"/>
          <c:max val="16"/>
        </c:scaling>
        <c:delete val="1"/>
        <c:axPos val="l"/>
        <c:numFmt formatCode="General" sourceLinked="1"/>
        <c:majorTickMark val="none"/>
        <c:minorTickMark val="none"/>
        <c:tickLblPos val="nextTo"/>
        <c:crossAx val="371018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18110236220473E-2"/>
          <c:y val="8.3333333333333329E-2"/>
          <c:w val="0.89997222222222217"/>
          <c:h val="0.8149074074074074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'120 graphs'!$H$42</c:f>
              <c:strCache>
                <c:ptCount val="1"/>
                <c:pt idx="0">
                  <c:v>Control 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2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809A-439D-9513-FB2A94949A3C}"/>
              </c:ext>
            </c:extLst>
          </c:dPt>
          <c:dPt>
            <c:idx val="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809A-439D-9513-FB2A94949A3C}"/>
              </c:ext>
            </c:extLst>
          </c:dPt>
          <c:dPt>
            <c:idx val="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809A-439D-9513-FB2A94949A3C}"/>
              </c:ext>
            </c:extLst>
          </c:dPt>
          <c:dPt>
            <c:idx val="1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809A-439D-9513-FB2A94949A3C}"/>
              </c:ext>
            </c:extLst>
          </c:dPt>
          <c:dPt>
            <c:idx val="17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809A-439D-9513-FB2A94949A3C}"/>
              </c:ext>
            </c:extLst>
          </c:dPt>
          <c:dPt>
            <c:idx val="2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809A-439D-9513-FB2A94949A3C}"/>
              </c:ext>
            </c:extLst>
          </c:dPt>
          <c:dPt>
            <c:idx val="2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809A-439D-9513-FB2A94949A3C}"/>
              </c:ext>
            </c:extLst>
          </c:dPt>
          <c:dPt>
            <c:idx val="2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809A-439D-9513-FB2A94949A3C}"/>
              </c:ext>
            </c:extLst>
          </c:dPt>
          <c:dPt>
            <c:idx val="3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809A-439D-9513-FB2A94949A3C}"/>
              </c:ext>
            </c:extLst>
          </c:dPt>
          <c:dPt>
            <c:idx val="37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809A-439D-9513-FB2A94949A3C}"/>
              </c:ext>
            </c:extLst>
          </c:dPt>
          <c:dPt>
            <c:idx val="4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809A-439D-9513-FB2A94949A3C}"/>
              </c:ext>
            </c:extLst>
          </c:dPt>
          <c:dPt>
            <c:idx val="4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809A-439D-9513-FB2A94949A3C}"/>
              </c:ext>
            </c:extLst>
          </c:dPt>
          <c:dPt>
            <c:idx val="4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809A-439D-9513-FB2A94949A3C}"/>
              </c:ext>
            </c:extLst>
          </c:dPt>
          <c:dPt>
            <c:idx val="5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809A-439D-9513-FB2A94949A3C}"/>
              </c:ext>
            </c:extLst>
          </c:dPt>
          <c:xVal>
            <c:numRef>
              <c:f>'120 graphs'!$H$43:$H$97</c:f>
              <c:numCache>
                <c:formatCode>0.00</c:formatCode>
                <c:ptCount val="55"/>
                <c:pt idx="0">
                  <c:v>-3.3911929017417175</c:v>
                </c:pt>
                <c:pt idx="1">
                  <c:v>0</c:v>
                </c:pt>
                <c:pt idx="2">
                  <c:v>3.3911929017417175</c:v>
                </c:pt>
                <c:pt idx="4">
                  <c:v>-15.911138773044682</c:v>
                </c:pt>
                <c:pt idx="5">
                  <c:v>0</c:v>
                </c:pt>
                <c:pt idx="6">
                  <c:v>15.911138773044682</c:v>
                </c:pt>
                <c:pt idx="8">
                  <c:v>-10.727207117237565</c:v>
                </c:pt>
                <c:pt idx="9">
                  <c:v>0</c:v>
                </c:pt>
                <c:pt idx="10">
                  <c:v>10.727207117237565</c:v>
                </c:pt>
                <c:pt idx="12">
                  <c:v>-8.8115273775228022</c:v>
                </c:pt>
                <c:pt idx="13">
                  <c:v>0</c:v>
                </c:pt>
                <c:pt idx="14">
                  <c:v>8.8115273775228022</c:v>
                </c:pt>
                <c:pt idx="16">
                  <c:v>-12.976551724137821</c:v>
                </c:pt>
                <c:pt idx="17">
                  <c:v>0</c:v>
                </c:pt>
                <c:pt idx="18">
                  <c:v>12.976551724137821</c:v>
                </c:pt>
                <c:pt idx="20">
                  <c:v>-10.584</c:v>
                </c:pt>
                <c:pt idx="21">
                  <c:v>0</c:v>
                </c:pt>
                <c:pt idx="22">
                  <c:v>10.584</c:v>
                </c:pt>
                <c:pt idx="24">
                  <c:v>-10.584</c:v>
                </c:pt>
                <c:pt idx="25">
                  <c:v>0</c:v>
                </c:pt>
                <c:pt idx="26">
                  <c:v>10.584</c:v>
                </c:pt>
                <c:pt idx="28">
                  <c:v>-10.584</c:v>
                </c:pt>
                <c:pt idx="29">
                  <c:v>0</c:v>
                </c:pt>
                <c:pt idx="30">
                  <c:v>10.584</c:v>
                </c:pt>
                <c:pt idx="32">
                  <c:v>-30.366197183098826</c:v>
                </c:pt>
                <c:pt idx="33">
                  <c:v>0</c:v>
                </c:pt>
                <c:pt idx="34">
                  <c:v>30.366197183098826</c:v>
                </c:pt>
                <c:pt idx="36">
                  <c:v>-59.840707964602871</c:v>
                </c:pt>
                <c:pt idx="37">
                  <c:v>0</c:v>
                </c:pt>
                <c:pt idx="38">
                  <c:v>59.840707964602871</c:v>
                </c:pt>
                <c:pt idx="40">
                  <c:v>-53.570498915402553</c:v>
                </c:pt>
                <c:pt idx="41">
                  <c:v>0</c:v>
                </c:pt>
                <c:pt idx="42">
                  <c:v>53.570498915402553</c:v>
                </c:pt>
                <c:pt idx="44">
                  <c:v>-28.121739130435746</c:v>
                </c:pt>
                <c:pt idx="45">
                  <c:v>0</c:v>
                </c:pt>
                <c:pt idx="46">
                  <c:v>28.121739130435746</c:v>
                </c:pt>
                <c:pt idx="48">
                  <c:v>-64.968750000001521</c:v>
                </c:pt>
                <c:pt idx="49">
                  <c:v>0</c:v>
                </c:pt>
                <c:pt idx="50">
                  <c:v>64.968750000001521</c:v>
                </c:pt>
                <c:pt idx="52">
                  <c:v>-9.0037024327692041</c:v>
                </c:pt>
                <c:pt idx="53">
                  <c:v>0</c:v>
                </c:pt>
                <c:pt idx="54">
                  <c:v>9.0037024327692041</c:v>
                </c:pt>
              </c:numCache>
            </c:numRef>
          </c:xVal>
          <c:yVal>
            <c:numRef>
              <c:f>'120 graphs'!$J$43:$J$97</c:f>
              <c:numCache>
                <c:formatCode>General</c:formatCode>
                <c:ptCount val="5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52-47F3-8984-E188CE5C879F}"/>
            </c:ext>
          </c:extLst>
        </c:ser>
        <c:ser>
          <c:idx val="1"/>
          <c:order val="1"/>
          <c:tx>
            <c:strRef>
              <c:f>'120 graphs'!$I$42</c:f>
              <c:strCache>
                <c:ptCount val="1"/>
                <c:pt idx="0">
                  <c:v>DZX</c:v>
                </c:pt>
              </c:strCache>
            </c:strRef>
          </c:tx>
          <c:spPr>
            <a:ln w="6350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2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809A-439D-9513-FB2A94949A3C}"/>
              </c:ext>
            </c:extLst>
          </c:dPt>
          <c:dPt>
            <c:idx val="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809A-439D-9513-FB2A94949A3C}"/>
              </c:ext>
            </c:extLst>
          </c:dPt>
          <c:dPt>
            <c:idx val="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809A-439D-9513-FB2A94949A3C}"/>
              </c:ext>
            </c:extLst>
          </c:dPt>
          <c:dPt>
            <c:idx val="1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809A-439D-9513-FB2A94949A3C}"/>
              </c:ext>
            </c:extLst>
          </c:dPt>
          <c:dPt>
            <c:idx val="17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809A-439D-9513-FB2A94949A3C}"/>
              </c:ext>
            </c:extLst>
          </c:dPt>
          <c:dPt>
            <c:idx val="2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809A-439D-9513-FB2A94949A3C}"/>
              </c:ext>
            </c:extLst>
          </c:dPt>
          <c:dPt>
            <c:idx val="2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809A-439D-9513-FB2A94949A3C}"/>
              </c:ext>
            </c:extLst>
          </c:dPt>
          <c:dPt>
            <c:idx val="2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809A-439D-9513-FB2A94949A3C}"/>
              </c:ext>
            </c:extLst>
          </c:dPt>
          <c:dPt>
            <c:idx val="3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809A-439D-9513-FB2A94949A3C}"/>
              </c:ext>
            </c:extLst>
          </c:dPt>
          <c:dPt>
            <c:idx val="37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809A-439D-9513-FB2A94949A3C}"/>
              </c:ext>
            </c:extLst>
          </c:dPt>
          <c:dPt>
            <c:idx val="4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809A-439D-9513-FB2A94949A3C}"/>
              </c:ext>
            </c:extLst>
          </c:dPt>
          <c:dPt>
            <c:idx val="4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809A-439D-9513-FB2A94949A3C}"/>
              </c:ext>
            </c:extLst>
          </c:dPt>
          <c:dPt>
            <c:idx val="4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809A-439D-9513-FB2A94949A3C}"/>
              </c:ext>
            </c:extLst>
          </c:dPt>
          <c:dPt>
            <c:idx val="5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809A-439D-9513-FB2A94949A3C}"/>
              </c:ext>
            </c:extLst>
          </c:dPt>
          <c:xVal>
            <c:numRef>
              <c:f>'120 graphs'!$I$43:$I$97</c:f>
              <c:numCache>
                <c:formatCode>0.00</c:formatCode>
                <c:ptCount val="55"/>
                <c:pt idx="0">
                  <c:v>-15.873095324325824</c:v>
                </c:pt>
                <c:pt idx="1">
                  <c:v>-6.0335195530724945</c:v>
                </c:pt>
                <c:pt idx="2">
                  <c:v>3.8060562181808351</c:v>
                </c:pt>
                <c:pt idx="4">
                  <c:v>-14.54094374737247</c:v>
                </c:pt>
                <c:pt idx="5">
                  <c:v>4.4628099173553579</c:v>
                </c:pt>
                <c:pt idx="6">
                  <c:v>23.466563582083186</c:v>
                </c:pt>
                <c:pt idx="8">
                  <c:v>42.773092787628443</c:v>
                </c:pt>
                <c:pt idx="9">
                  <c:v>75.965488645061356</c:v>
                </c:pt>
                <c:pt idx="10">
                  <c:v>109.15788450249427</c:v>
                </c:pt>
                <c:pt idx="12">
                  <c:v>-1.4801152737741585</c:v>
                </c:pt>
                <c:pt idx="13">
                  <c:v>10.720461095101001</c:v>
                </c:pt>
                <c:pt idx="14">
                  <c:v>22.921037463976162</c:v>
                </c:pt>
                <c:pt idx="16">
                  <c:v>16.369655172413651</c:v>
                </c:pt>
                <c:pt idx="17">
                  <c:v>47.999999999999844</c:v>
                </c:pt>
                <c:pt idx="18">
                  <c:v>79.630344827586043</c:v>
                </c:pt>
                <c:pt idx="20">
                  <c:v>-19.584</c:v>
                </c:pt>
                <c:pt idx="21">
                  <c:v>-9</c:v>
                </c:pt>
                <c:pt idx="22">
                  <c:v>1.5839999999999996</c:v>
                </c:pt>
                <c:pt idx="24">
                  <c:v>-14.112</c:v>
                </c:pt>
                <c:pt idx="25">
                  <c:v>0</c:v>
                </c:pt>
                <c:pt idx="26">
                  <c:v>14.112</c:v>
                </c:pt>
                <c:pt idx="28">
                  <c:v>-12.312000000000017</c:v>
                </c:pt>
                <c:pt idx="29">
                  <c:v>1.7999999999999829</c:v>
                </c:pt>
                <c:pt idx="30">
                  <c:v>15.911999999999983</c:v>
                </c:pt>
                <c:pt idx="32">
                  <c:v>133.2957746478873</c:v>
                </c:pt>
                <c:pt idx="33">
                  <c:v>177.46478873239499</c:v>
                </c:pt>
                <c:pt idx="34">
                  <c:v>221.63380281690269</c:v>
                </c:pt>
                <c:pt idx="36">
                  <c:v>189.60196365033585</c:v>
                </c:pt>
                <c:pt idx="37">
                  <c:v>296.74296148113899</c:v>
                </c:pt>
                <c:pt idx="38">
                  <c:v>403.88395931194214</c:v>
                </c:pt>
                <c:pt idx="40">
                  <c:v>189.6052060737519</c:v>
                </c:pt>
                <c:pt idx="41">
                  <c:v>296.74620390455505</c:v>
                </c:pt>
                <c:pt idx="42">
                  <c:v>403.88720173535819</c:v>
                </c:pt>
                <c:pt idx="44">
                  <c:v>160.61958087877122</c:v>
                </c:pt>
                <c:pt idx="45">
                  <c:v>265.67462818369398</c:v>
                </c:pt>
                <c:pt idx="46">
                  <c:v>370.72967548861675</c:v>
                </c:pt>
                <c:pt idx="48">
                  <c:v>-131.10267857142736</c:v>
                </c:pt>
                <c:pt idx="49">
                  <c:v>-107.47767857142728</c:v>
                </c:pt>
                <c:pt idx="50">
                  <c:v>-83.852678571427191</c:v>
                </c:pt>
                <c:pt idx="52">
                  <c:v>2.7311311383626737</c:v>
                </c:pt>
                <c:pt idx="53">
                  <c:v>11.731293684191101</c:v>
                </c:pt>
                <c:pt idx="54">
                  <c:v>20.731456230019528</c:v>
                </c:pt>
              </c:numCache>
            </c:numRef>
          </c:xVal>
          <c:yVal>
            <c:numRef>
              <c:f>'120 graphs'!$J$43:$J$97</c:f>
              <c:numCache>
                <c:formatCode>General</c:formatCode>
                <c:ptCount val="5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52-47F3-8984-E188CE5C8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582136"/>
        <c:axId val="372582464"/>
      </c:scatterChart>
      <c:valAx>
        <c:axId val="372582136"/>
        <c:scaling>
          <c:orientation val="minMax"/>
          <c:min val="-300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2582464"/>
        <c:crosses val="autoZero"/>
        <c:crossBetween val="midCat"/>
      </c:valAx>
      <c:valAx>
        <c:axId val="372582464"/>
        <c:scaling>
          <c:orientation val="minMax"/>
          <c:max val="14"/>
        </c:scaling>
        <c:delete val="1"/>
        <c:axPos val="l"/>
        <c:numFmt formatCode="General" sourceLinked="1"/>
        <c:majorTickMark val="none"/>
        <c:minorTickMark val="none"/>
        <c:tickLblPos val="nextTo"/>
        <c:crossAx val="372582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56933508311461E-2"/>
          <c:y val="0.10185185185185185"/>
          <c:w val="0.89302099737532803"/>
          <c:h val="0.7963888888888889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'15 graphs'!$J$32</c:f>
              <c:strCache>
                <c:ptCount val="1"/>
                <c:pt idx="0">
                  <c:v>Control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2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AFF8-4D10-9C89-B3D6DD5BAF92}"/>
              </c:ext>
            </c:extLst>
          </c:dPt>
          <c:dPt>
            <c:idx val="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AFF8-4D10-9C89-B3D6DD5BAF92}"/>
              </c:ext>
            </c:extLst>
          </c:dPt>
          <c:dPt>
            <c:idx val="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AFF8-4D10-9C89-B3D6DD5BAF92}"/>
              </c:ext>
            </c:extLst>
          </c:dPt>
          <c:dPt>
            <c:idx val="1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AFF8-4D10-9C89-B3D6DD5BAF92}"/>
              </c:ext>
            </c:extLst>
          </c:dPt>
          <c:dPt>
            <c:idx val="17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AFF8-4D10-9C89-B3D6DD5BAF92}"/>
              </c:ext>
            </c:extLst>
          </c:dPt>
          <c:dPt>
            <c:idx val="2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FF8-4D10-9C89-B3D6DD5BAF92}"/>
              </c:ext>
            </c:extLst>
          </c:dPt>
          <c:dPt>
            <c:idx val="2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AFF8-4D10-9C89-B3D6DD5BAF92}"/>
              </c:ext>
            </c:extLst>
          </c:dPt>
          <c:xVal>
            <c:numRef>
              <c:f>'15 graphs'!$J$33:$J$59</c:f>
              <c:numCache>
                <c:formatCode>0.00</c:formatCode>
                <c:ptCount val="27"/>
                <c:pt idx="0">
                  <c:v>-3.2441379310342908</c:v>
                </c:pt>
                <c:pt idx="1">
                  <c:v>0</c:v>
                </c:pt>
                <c:pt idx="2">
                  <c:v>3.2441379310342908</c:v>
                </c:pt>
                <c:pt idx="4">
                  <c:v>-46.929577464788771</c:v>
                </c:pt>
                <c:pt idx="5">
                  <c:v>0</c:v>
                </c:pt>
                <c:pt idx="6">
                  <c:v>46.929577464788771</c:v>
                </c:pt>
                <c:pt idx="8">
                  <c:v>-59.8297761582497</c:v>
                </c:pt>
                <c:pt idx="9">
                  <c:v>0</c:v>
                </c:pt>
                <c:pt idx="10">
                  <c:v>59.8297761582497</c:v>
                </c:pt>
                <c:pt idx="12">
                  <c:v>-79.080260303687453</c:v>
                </c:pt>
                <c:pt idx="13">
                  <c:v>0</c:v>
                </c:pt>
                <c:pt idx="14">
                  <c:v>79.080260303687453</c:v>
                </c:pt>
                <c:pt idx="16">
                  <c:v>-89.478260869566256</c:v>
                </c:pt>
                <c:pt idx="17">
                  <c:v>0</c:v>
                </c:pt>
                <c:pt idx="18">
                  <c:v>89.478260869566256</c:v>
                </c:pt>
                <c:pt idx="20">
                  <c:v>-31.129411764706898</c:v>
                </c:pt>
                <c:pt idx="21">
                  <c:v>0</c:v>
                </c:pt>
                <c:pt idx="22">
                  <c:v>31.129411764706898</c:v>
                </c:pt>
                <c:pt idx="24">
                  <c:v>-31.205896805896327</c:v>
                </c:pt>
                <c:pt idx="25">
                  <c:v>0</c:v>
                </c:pt>
                <c:pt idx="26">
                  <c:v>31.205896805896327</c:v>
                </c:pt>
              </c:numCache>
            </c:numRef>
          </c:xVal>
          <c:yVal>
            <c:numRef>
              <c:f>'15 graphs'!$L$33:$L$59</c:f>
              <c:numCache>
                <c:formatCode>General</c:formatCode>
                <c:ptCount val="2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76D-4168-9A5F-73489CCA9FA7}"/>
            </c:ext>
          </c:extLst>
        </c:ser>
        <c:ser>
          <c:idx val="1"/>
          <c:order val="1"/>
          <c:tx>
            <c:strRef>
              <c:f>'15 graphs'!$K$32</c:f>
              <c:strCache>
                <c:ptCount val="1"/>
                <c:pt idx="0">
                  <c:v>DZX</c:v>
                </c:pt>
              </c:strCache>
            </c:strRef>
          </c:tx>
          <c:spPr>
            <a:ln w="6350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2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AFF8-4D10-9C89-B3D6DD5BAF92}"/>
              </c:ext>
            </c:extLst>
          </c:dPt>
          <c:dPt>
            <c:idx val="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AFF8-4D10-9C89-B3D6DD5BAF92}"/>
              </c:ext>
            </c:extLst>
          </c:dPt>
          <c:dPt>
            <c:idx val="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AFF8-4D10-9C89-B3D6DD5BAF92}"/>
              </c:ext>
            </c:extLst>
          </c:dPt>
          <c:dPt>
            <c:idx val="1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AFF8-4D10-9C89-B3D6DD5BAF92}"/>
              </c:ext>
            </c:extLst>
          </c:dPt>
          <c:dPt>
            <c:idx val="17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AFF8-4D10-9C89-B3D6DD5BAF92}"/>
              </c:ext>
            </c:extLst>
          </c:dPt>
          <c:dPt>
            <c:idx val="2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AFF8-4D10-9C89-B3D6DD5BAF92}"/>
              </c:ext>
            </c:extLst>
          </c:dPt>
          <c:dPt>
            <c:idx val="2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AFF8-4D10-9C89-B3D6DD5BAF92}"/>
              </c:ext>
            </c:extLst>
          </c:dPt>
          <c:xVal>
            <c:numRef>
              <c:f>'15 graphs'!$K$33:$K$59</c:f>
              <c:numCache>
                <c:formatCode>0.00</c:formatCode>
                <c:ptCount val="27"/>
                <c:pt idx="0">
                  <c:v>-7.166896551724232</c:v>
                </c:pt>
                <c:pt idx="1">
                  <c:v>6.6206896551723418</c:v>
                </c:pt>
                <c:pt idx="2">
                  <c:v>20.408275862068916</c:v>
                </c:pt>
                <c:pt idx="4">
                  <c:v>180.73239436619804</c:v>
                </c:pt>
                <c:pt idx="5">
                  <c:v>202.81690140845001</c:v>
                </c:pt>
                <c:pt idx="6">
                  <c:v>224.90140845070198</c:v>
                </c:pt>
                <c:pt idx="8">
                  <c:v>18.453751024147465</c:v>
                </c:pt>
                <c:pt idx="9">
                  <c:v>115.39084429963503</c:v>
                </c:pt>
                <c:pt idx="10">
                  <c:v>212.3279375751226</c:v>
                </c:pt>
                <c:pt idx="12">
                  <c:v>-18.845986984814544</c:v>
                </c:pt>
                <c:pt idx="13">
                  <c:v>78.091106290673025</c:v>
                </c:pt>
                <c:pt idx="14">
                  <c:v>175.02819956616059</c:v>
                </c:pt>
                <c:pt idx="16">
                  <c:v>79.403854586898092</c:v>
                </c:pt>
                <c:pt idx="17">
                  <c:v>228.00387194650199</c:v>
                </c:pt>
                <c:pt idx="18">
                  <c:v>376.60388930610588</c:v>
                </c:pt>
                <c:pt idx="20">
                  <c:v>-114.45067873303248</c:v>
                </c:pt>
                <c:pt idx="21">
                  <c:v>-95.294117647058442</c:v>
                </c:pt>
                <c:pt idx="22">
                  <c:v>-76.137556561084409</c:v>
                </c:pt>
                <c:pt idx="24">
                  <c:v>-50.311547911548871</c:v>
                </c:pt>
                <c:pt idx="25">
                  <c:v>19.901719901719275</c:v>
                </c:pt>
                <c:pt idx="26">
                  <c:v>90.114987714987421</c:v>
                </c:pt>
              </c:numCache>
            </c:numRef>
          </c:xVal>
          <c:yVal>
            <c:numRef>
              <c:f>'15 graphs'!$L$33:$L$59</c:f>
              <c:numCache>
                <c:formatCode>General</c:formatCode>
                <c:ptCount val="2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76D-4168-9A5F-73489CCA9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582200"/>
        <c:axId val="500595320"/>
      </c:scatterChart>
      <c:valAx>
        <c:axId val="500582200"/>
        <c:scaling>
          <c:orientation val="minMax"/>
          <c:max val="500"/>
          <c:min val="-300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0595320"/>
        <c:crosses val="autoZero"/>
        <c:crossBetween val="midCat"/>
        <c:majorUnit val="100"/>
      </c:valAx>
      <c:valAx>
        <c:axId val="500595320"/>
        <c:scaling>
          <c:orientation val="minMax"/>
          <c:max val="7"/>
        </c:scaling>
        <c:delete val="1"/>
        <c:axPos val="l"/>
        <c:numFmt formatCode="General" sourceLinked="1"/>
        <c:majorTickMark val="none"/>
        <c:minorTickMark val="none"/>
        <c:tickLblPos val="nextTo"/>
        <c:crossAx val="500582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'30 graphs'!$Z$3</c:f>
              <c:strCache>
                <c:ptCount val="1"/>
                <c:pt idx="0">
                  <c:v>Control 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1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FBAC-4D5F-9565-4335B7EF04B7}"/>
              </c:ext>
            </c:extLst>
          </c:dPt>
          <c:dPt>
            <c:idx val="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FBAC-4D5F-9565-4335B7EF04B7}"/>
              </c:ext>
            </c:extLst>
          </c:dPt>
          <c:dPt>
            <c:idx val="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FBAC-4D5F-9565-4335B7EF04B7}"/>
              </c:ext>
            </c:extLst>
          </c:dPt>
          <c:dPt>
            <c:idx val="13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FBAC-4D5F-9565-4335B7EF04B7}"/>
              </c:ext>
            </c:extLst>
          </c:dPt>
          <c:dPt>
            <c:idx val="17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FBAC-4D5F-9565-4335B7EF04B7}"/>
              </c:ext>
            </c:extLst>
          </c:dPt>
          <c:dPt>
            <c:idx val="21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FBAC-4D5F-9565-4335B7EF04B7}"/>
              </c:ext>
            </c:extLst>
          </c:dPt>
          <c:dPt>
            <c:idx val="2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FBAC-4D5F-9565-4335B7EF04B7}"/>
              </c:ext>
            </c:extLst>
          </c:dPt>
          <c:dPt>
            <c:idx val="2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FBAC-4D5F-9565-4335B7EF04B7}"/>
              </c:ext>
            </c:extLst>
          </c:dPt>
          <c:dPt>
            <c:idx val="33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FBAC-4D5F-9565-4335B7EF04B7}"/>
              </c:ext>
            </c:extLst>
          </c:dPt>
          <c:dPt>
            <c:idx val="37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FBAC-4D5F-9565-4335B7EF04B7}"/>
              </c:ext>
            </c:extLst>
          </c:dPt>
          <c:dPt>
            <c:idx val="41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FBAC-4D5F-9565-4335B7EF04B7}"/>
              </c:ext>
            </c:extLst>
          </c:dPt>
          <c:dPt>
            <c:idx val="4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FBAC-4D5F-9565-4335B7EF04B7}"/>
              </c:ext>
            </c:extLst>
          </c:dPt>
          <c:xVal>
            <c:numRef>
              <c:f>'30 graphs'!$Z$4:$Z$50</c:f>
              <c:numCache>
                <c:formatCode>General</c:formatCode>
                <c:ptCount val="47"/>
                <c:pt idx="0">
                  <c:v>-0.35</c:v>
                </c:pt>
                <c:pt idx="1">
                  <c:v>0</c:v>
                </c:pt>
                <c:pt idx="2">
                  <c:v>0.35</c:v>
                </c:pt>
                <c:pt idx="4">
                  <c:v>-1.8039839878735158</c:v>
                </c:pt>
                <c:pt idx="5">
                  <c:v>0</c:v>
                </c:pt>
                <c:pt idx="6">
                  <c:v>1.8039839878735158</c:v>
                </c:pt>
                <c:pt idx="8">
                  <c:v>-1.4599945302726136</c:v>
                </c:pt>
                <c:pt idx="9">
                  <c:v>0</c:v>
                </c:pt>
                <c:pt idx="10">
                  <c:v>1.4599945302726136</c:v>
                </c:pt>
                <c:pt idx="12">
                  <c:v>-2.2478386167147022</c:v>
                </c:pt>
                <c:pt idx="13">
                  <c:v>0</c:v>
                </c:pt>
                <c:pt idx="14">
                  <c:v>2.2478386167147022</c:v>
                </c:pt>
                <c:pt idx="16">
                  <c:v>-15.882352941176462</c:v>
                </c:pt>
                <c:pt idx="17">
                  <c:v>0</c:v>
                </c:pt>
                <c:pt idx="18">
                  <c:v>15.882352941176462</c:v>
                </c:pt>
                <c:pt idx="20">
                  <c:v>-9.2874692874691824</c:v>
                </c:pt>
                <c:pt idx="21">
                  <c:v>0</c:v>
                </c:pt>
                <c:pt idx="22">
                  <c:v>9.2874692874691824</c:v>
                </c:pt>
                <c:pt idx="24">
                  <c:v>-12.676056338028204</c:v>
                </c:pt>
                <c:pt idx="25">
                  <c:v>0</c:v>
                </c:pt>
                <c:pt idx="26">
                  <c:v>12.676056338028204</c:v>
                </c:pt>
                <c:pt idx="28">
                  <c:v>-10.630623930988406</c:v>
                </c:pt>
                <c:pt idx="29">
                  <c:v>0</c:v>
                </c:pt>
                <c:pt idx="30">
                  <c:v>10.630623930988406</c:v>
                </c:pt>
                <c:pt idx="32">
                  <c:v>-14.316702819956589</c:v>
                </c:pt>
                <c:pt idx="33">
                  <c:v>0</c:v>
                </c:pt>
                <c:pt idx="34">
                  <c:v>14.316702819956589</c:v>
                </c:pt>
                <c:pt idx="36">
                  <c:v>-14.347826086955905</c:v>
                </c:pt>
                <c:pt idx="37">
                  <c:v>0</c:v>
                </c:pt>
                <c:pt idx="38">
                  <c:v>14.347826086955905</c:v>
                </c:pt>
                <c:pt idx="40">
                  <c:v>-10.044642857142955</c:v>
                </c:pt>
                <c:pt idx="41">
                  <c:v>0</c:v>
                </c:pt>
                <c:pt idx="42">
                  <c:v>10.044642857142955</c:v>
                </c:pt>
                <c:pt idx="44">
                  <c:v>-3.0612797774927998</c:v>
                </c:pt>
                <c:pt idx="45">
                  <c:v>0</c:v>
                </c:pt>
                <c:pt idx="46">
                  <c:v>3.0612797774927998</c:v>
                </c:pt>
              </c:numCache>
            </c:numRef>
          </c:xVal>
          <c:yVal>
            <c:numRef>
              <c:f>'30 graphs'!$AB$4:$AB$50</c:f>
              <c:numCache>
                <c:formatCode>General</c:formatCode>
                <c:ptCount val="4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BAC-4D5F-9565-4335B7EF04B7}"/>
            </c:ext>
          </c:extLst>
        </c:ser>
        <c:ser>
          <c:idx val="1"/>
          <c:order val="1"/>
          <c:tx>
            <c:strRef>
              <c:f>'30 graphs'!$AA$3</c:f>
              <c:strCache>
                <c:ptCount val="1"/>
                <c:pt idx="0">
                  <c:v>DZX </c:v>
                </c:pt>
              </c:strCache>
            </c:strRef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Pt>
            <c:idx val="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FBAC-4D5F-9565-4335B7EF04B7}"/>
              </c:ext>
            </c:extLst>
          </c:dPt>
          <c:dPt>
            <c:idx val="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FBAC-4D5F-9565-4335B7EF04B7}"/>
              </c:ext>
            </c:extLst>
          </c:dPt>
          <c:dPt>
            <c:idx val="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FBAC-4D5F-9565-4335B7EF04B7}"/>
              </c:ext>
            </c:extLst>
          </c:dPt>
          <c:dPt>
            <c:idx val="13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FBAC-4D5F-9565-4335B7EF04B7}"/>
              </c:ext>
            </c:extLst>
          </c:dPt>
          <c:dPt>
            <c:idx val="17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FBAC-4D5F-9565-4335B7EF04B7}"/>
              </c:ext>
            </c:extLst>
          </c:dPt>
          <c:dPt>
            <c:idx val="2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FBAC-4D5F-9565-4335B7EF04B7}"/>
              </c:ext>
            </c:extLst>
          </c:dPt>
          <c:dPt>
            <c:idx val="2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FBAC-4D5F-9565-4335B7EF04B7}"/>
              </c:ext>
            </c:extLst>
          </c:dPt>
          <c:dPt>
            <c:idx val="2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FBAC-4D5F-9565-4335B7EF04B7}"/>
              </c:ext>
            </c:extLst>
          </c:dPt>
          <c:dPt>
            <c:idx val="33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FBAC-4D5F-9565-4335B7EF04B7}"/>
              </c:ext>
            </c:extLst>
          </c:dPt>
          <c:dPt>
            <c:idx val="37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FBAC-4D5F-9565-4335B7EF04B7}"/>
              </c:ext>
            </c:extLst>
          </c:dPt>
          <c:dPt>
            <c:idx val="4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FBAC-4D5F-9565-4335B7EF04B7}"/>
              </c:ext>
            </c:extLst>
          </c:dPt>
          <c:dPt>
            <c:idx val="4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FBAC-4D5F-9565-4335B7EF04B7}"/>
              </c:ext>
            </c:extLst>
          </c:dPt>
          <c:xVal>
            <c:numRef>
              <c:f>'30 graphs'!$AA$4:$AA$50</c:f>
              <c:numCache>
                <c:formatCode>General</c:formatCode>
                <c:ptCount val="47"/>
                <c:pt idx="0">
                  <c:v>-3.56</c:v>
                </c:pt>
                <c:pt idx="1">
                  <c:v>0</c:v>
                </c:pt>
                <c:pt idx="2">
                  <c:v>3.56</c:v>
                </c:pt>
                <c:pt idx="4">
                  <c:v>13.806742634031593</c:v>
                </c:pt>
                <c:pt idx="5">
                  <c:v>17.107438016528832</c:v>
                </c:pt>
                <c:pt idx="6">
                  <c:v>20.40813339902607</c:v>
                </c:pt>
                <c:pt idx="8">
                  <c:v>19.945067817007821</c:v>
                </c:pt>
                <c:pt idx="9">
                  <c:v>24.070234753763629</c:v>
                </c:pt>
                <c:pt idx="10">
                  <c:v>28.195401690519436</c:v>
                </c:pt>
                <c:pt idx="12">
                  <c:v>3.2853025936598925</c:v>
                </c:pt>
                <c:pt idx="13">
                  <c:v>6.5706051873198987</c:v>
                </c:pt>
                <c:pt idx="14">
                  <c:v>9.8559077809799049</c:v>
                </c:pt>
                <c:pt idx="16">
                  <c:v>-48.868778280543125</c:v>
                </c:pt>
                <c:pt idx="17">
                  <c:v>-37.8733031674209</c:v>
                </c:pt>
                <c:pt idx="18">
                  <c:v>-26.877828054298671</c:v>
                </c:pt>
                <c:pt idx="20">
                  <c:v>-6.6339066339064807</c:v>
                </c:pt>
                <c:pt idx="21">
                  <c:v>2.6535626535627017</c:v>
                </c:pt>
                <c:pt idx="22">
                  <c:v>11.941031941031884</c:v>
                </c:pt>
                <c:pt idx="24">
                  <c:v>49.295774647886887</c:v>
                </c:pt>
                <c:pt idx="25">
                  <c:v>59.154929577463903</c:v>
                </c:pt>
                <c:pt idx="26">
                  <c:v>69.01408450704092</c:v>
                </c:pt>
                <c:pt idx="28">
                  <c:v>62.156506777552195</c:v>
                </c:pt>
                <c:pt idx="29">
                  <c:v>90.789912417465203</c:v>
                </c:pt>
                <c:pt idx="30">
                  <c:v>119.42331805737821</c:v>
                </c:pt>
                <c:pt idx="32">
                  <c:v>55.965292841648605</c:v>
                </c:pt>
                <c:pt idx="33">
                  <c:v>84.598698481561613</c:v>
                </c:pt>
                <c:pt idx="34">
                  <c:v>113.23210412147462</c:v>
                </c:pt>
                <c:pt idx="36">
                  <c:v>47.290052569409013</c:v>
                </c:pt>
                <c:pt idx="37">
                  <c:v>86.500190578263002</c:v>
                </c:pt>
                <c:pt idx="38">
                  <c:v>125.71032858711699</c:v>
                </c:pt>
                <c:pt idx="40">
                  <c:v>-3.0133928571427759</c:v>
                </c:pt>
                <c:pt idx="41">
                  <c:v>4.0178571428572241</c:v>
                </c:pt>
                <c:pt idx="42">
                  <c:v>11.049107142857224</c:v>
                </c:pt>
                <c:pt idx="44">
                  <c:v>7.6477812494364912</c:v>
                </c:pt>
                <c:pt idx="45">
                  <c:v>12.243313045205795</c:v>
                </c:pt>
                <c:pt idx="46">
                  <c:v>16.838844840975099</c:v>
                </c:pt>
              </c:numCache>
            </c:numRef>
          </c:xVal>
          <c:yVal>
            <c:numRef>
              <c:f>'30 graphs'!$AB$4:$AB$50</c:f>
              <c:numCache>
                <c:formatCode>General</c:formatCode>
                <c:ptCount val="4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BAC-4D5F-9565-4335B7EF0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051368"/>
        <c:axId val="466046776"/>
      </c:scatterChart>
      <c:valAx>
        <c:axId val="466051368"/>
        <c:scaling>
          <c:orientation val="minMax"/>
          <c:max val="400"/>
          <c:min val="-300"/>
        </c:scaling>
        <c:delete val="0"/>
        <c:axPos val="b"/>
        <c:numFmt formatCode="#,##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6046776"/>
        <c:crosses val="autoZero"/>
        <c:crossBetween val="midCat"/>
        <c:majorUnit val="100"/>
      </c:valAx>
      <c:valAx>
        <c:axId val="466046776"/>
        <c:scaling>
          <c:orientation val="minMax"/>
          <c:max val="12"/>
        </c:scaling>
        <c:delete val="1"/>
        <c:axPos val="l"/>
        <c:numFmt formatCode="General" sourceLinked="1"/>
        <c:majorTickMark val="none"/>
        <c:minorTickMark val="none"/>
        <c:tickLblPos val="nextTo"/>
        <c:crossAx val="466051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'30 graphs'!$AC$3</c:f>
              <c:strCache>
                <c:ptCount val="1"/>
                <c:pt idx="0">
                  <c:v>Control 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1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BA70-4A0E-92F3-87B5A4D8EEB1}"/>
              </c:ext>
            </c:extLst>
          </c:dPt>
          <c:dPt>
            <c:idx val="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BA70-4A0E-92F3-87B5A4D8EEB1}"/>
              </c:ext>
            </c:extLst>
          </c:dPt>
          <c:dPt>
            <c:idx val="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BA70-4A0E-92F3-87B5A4D8EEB1}"/>
              </c:ext>
            </c:extLst>
          </c:dPt>
          <c:dPt>
            <c:idx val="13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BA70-4A0E-92F3-87B5A4D8EEB1}"/>
              </c:ext>
            </c:extLst>
          </c:dPt>
          <c:dPt>
            <c:idx val="17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BA70-4A0E-92F3-87B5A4D8EEB1}"/>
              </c:ext>
            </c:extLst>
          </c:dPt>
          <c:dPt>
            <c:idx val="21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BA70-4A0E-92F3-87B5A4D8EEB1}"/>
              </c:ext>
            </c:extLst>
          </c:dPt>
          <c:dPt>
            <c:idx val="2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BA70-4A0E-92F3-87B5A4D8EEB1}"/>
              </c:ext>
            </c:extLst>
          </c:dPt>
          <c:dPt>
            <c:idx val="2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BA70-4A0E-92F3-87B5A4D8EEB1}"/>
              </c:ext>
            </c:extLst>
          </c:dPt>
          <c:dPt>
            <c:idx val="33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BA70-4A0E-92F3-87B5A4D8EEB1}"/>
              </c:ext>
            </c:extLst>
          </c:dPt>
          <c:dPt>
            <c:idx val="37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BA70-4A0E-92F3-87B5A4D8EEB1}"/>
              </c:ext>
            </c:extLst>
          </c:dPt>
          <c:dPt>
            <c:idx val="41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BA70-4A0E-92F3-87B5A4D8EEB1}"/>
              </c:ext>
            </c:extLst>
          </c:dPt>
          <c:dPt>
            <c:idx val="4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BA70-4A0E-92F3-87B5A4D8EEB1}"/>
              </c:ext>
            </c:extLst>
          </c:dPt>
          <c:xVal>
            <c:numRef>
              <c:f>'30 graphs'!$AC$4:$AC$50</c:f>
              <c:numCache>
                <c:formatCode>General</c:formatCode>
                <c:ptCount val="47"/>
                <c:pt idx="0">
                  <c:v>-1.6414722313506431</c:v>
                </c:pt>
                <c:pt idx="1">
                  <c:v>0</c:v>
                </c:pt>
                <c:pt idx="2">
                  <c:v>1.6414722313506431</c:v>
                </c:pt>
                <c:pt idx="4">
                  <c:v>-5.2315535648333151</c:v>
                </c:pt>
                <c:pt idx="5">
                  <c:v>0</c:v>
                </c:pt>
                <c:pt idx="6">
                  <c:v>5.2315535648333151</c:v>
                </c:pt>
                <c:pt idx="8">
                  <c:v>-6.0196054881912309</c:v>
                </c:pt>
                <c:pt idx="9">
                  <c:v>0</c:v>
                </c:pt>
                <c:pt idx="10">
                  <c:v>6.0196054881912309</c:v>
                </c:pt>
                <c:pt idx="12">
                  <c:v>-3.8040345821320045</c:v>
                </c:pt>
                <c:pt idx="13">
                  <c:v>0</c:v>
                </c:pt>
                <c:pt idx="14">
                  <c:v>3.8040345821320045</c:v>
                </c:pt>
                <c:pt idx="16">
                  <c:v>-19.547511312216614</c:v>
                </c:pt>
                <c:pt idx="17">
                  <c:v>0</c:v>
                </c:pt>
                <c:pt idx="18">
                  <c:v>19.547511312216614</c:v>
                </c:pt>
                <c:pt idx="20">
                  <c:v>-11.94103194103187</c:v>
                </c:pt>
                <c:pt idx="21">
                  <c:v>0</c:v>
                </c:pt>
                <c:pt idx="22">
                  <c:v>11.94103194103187</c:v>
                </c:pt>
                <c:pt idx="24">
                  <c:v>-25.352112676057004</c:v>
                </c:pt>
                <c:pt idx="25">
                  <c:v>0</c:v>
                </c:pt>
                <c:pt idx="26">
                  <c:v>25.352112676057004</c:v>
                </c:pt>
                <c:pt idx="28">
                  <c:v>-29.192384918569019</c:v>
                </c:pt>
                <c:pt idx="29">
                  <c:v>0</c:v>
                </c:pt>
                <c:pt idx="30">
                  <c:v>29.192384918569019</c:v>
                </c:pt>
                <c:pt idx="32">
                  <c:v>-35.140997830802007</c:v>
                </c:pt>
                <c:pt idx="33">
                  <c:v>0</c:v>
                </c:pt>
                <c:pt idx="34">
                  <c:v>35.140997830802007</c:v>
                </c:pt>
                <c:pt idx="36">
                  <c:v>-19.565217391304003</c:v>
                </c:pt>
                <c:pt idx="37">
                  <c:v>0</c:v>
                </c:pt>
                <c:pt idx="38">
                  <c:v>19.565217391304003</c:v>
                </c:pt>
                <c:pt idx="40">
                  <c:v>-24.10714285714262</c:v>
                </c:pt>
                <c:pt idx="41">
                  <c:v>0</c:v>
                </c:pt>
                <c:pt idx="42">
                  <c:v>24.10714285714262</c:v>
                </c:pt>
                <c:pt idx="44">
                  <c:v>-9.1820332677129954</c:v>
                </c:pt>
                <c:pt idx="45">
                  <c:v>0</c:v>
                </c:pt>
                <c:pt idx="46">
                  <c:v>9.1820332677129954</c:v>
                </c:pt>
              </c:numCache>
            </c:numRef>
          </c:xVal>
          <c:yVal>
            <c:numRef>
              <c:f>'30 graphs'!$AE$4:$AE$50</c:f>
              <c:numCache>
                <c:formatCode>General</c:formatCode>
                <c:ptCount val="4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A70-4A0E-92F3-87B5A4D8EEB1}"/>
            </c:ext>
          </c:extLst>
        </c:ser>
        <c:ser>
          <c:idx val="1"/>
          <c:order val="1"/>
          <c:tx>
            <c:strRef>
              <c:f>'30 graphs'!$AD$3</c:f>
              <c:strCache>
                <c:ptCount val="1"/>
                <c:pt idx="0">
                  <c:v>DZX </c:v>
                </c:pt>
              </c:strCache>
            </c:strRef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Pt>
            <c:idx val="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BA70-4A0E-92F3-87B5A4D8EEB1}"/>
              </c:ext>
            </c:extLst>
          </c:dPt>
          <c:dPt>
            <c:idx val="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BA70-4A0E-92F3-87B5A4D8EEB1}"/>
              </c:ext>
            </c:extLst>
          </c:dPt>
          <c:dPt>
            <c:idx val="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BA70-4A0E-92F3-87B5A4D8EEB1}"/>
              </c:ext>
            </c:extLst>
          </c:dPt>
          <c:dPt>
            <c:idx val="13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BA70-4A0E-92F3-87B5A4D8EEB1}"/>
              </c:ext>
            </c:extLst>
          </c:dPt>
          <c:dPt>
            <c:idx val="17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BA70-4A0E-92F3-87B5A4D8EEB1}"/>
              </c:ext>
            </c:extLst>
          </c:dPt>
          <c:dPt>
            <c:idx val="2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BA70-4A0E-92F3-87B5A4D8EEB1}"/>
              </c:ext>
            </c:extLst>
          </c:dPt>
          <c:dPt>
            <c:idx val="2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BA70-4A0E-92F3-87B5A4D8EEB1}"/>
              </c:ext>
            </c:extLst>
          </c:dPt>
          <c:dPt>
            <c:idx val="2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BA70-4A0E-92F3-87B5A4D8EEB1}"/>
              </c:ext>
            </c:extLst>
          </c:dPt>
          <c:dPt>
            <c:idx val="33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BA70-4A0E-92F3-87B5A4D8EEB1}"/>
              </c:ext>
            </c:extLst>
          </c:dPt>
          <c:dPt>
            <c:idx val="37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BA70-4A0E-92F3-87B5A4D8EEB1}"/>
              </c:ext>
            </c:extLst>
          </c:dPt>
          <c:dPt>
            <c:idx val="4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BA70-4A0E-92F3-87B5A4D8EEB1}"/>
              </c:ext>
            </c:extLst>
          </c:dPt>
          <c:dPt>
            <c:idx val="4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BA70-4A0E-92F3-87B5A4D8EEB1}"/>
              </c:ext>
            </c:extLst>
          </c:dPt>
          <c:xVal>
            <c:numRef>
              <c:f>'30 graphs'!$AD$4:$AD$50</c:f>
              <c:numCache>
                <c:formatCode>General</c:formatCode>
                <c:ptCount val="47"/>
                <c:pt idx="0">
                  <c:v>-0.8692440619647428</c:v>
                </c:pt>
                <c:pt idx="1">
                  <c:v>6.0335195530726793</c:v>
                </c:pt>
                <c:pt idx="2">
                  <c:v>12.936283168110101</c:v>
                </c:pt>
                <c:pt idx="4">
                  <c:v>9.8436177913735889</c:v>
                </c:pt>
                <c:pt idx="5">
                  <c:v>15.619834710743746</c:v>
                </c:pt>
                <c:pt idx="6">
                  <c:v>21.396051630113902</c:v>
                </c:pt>
                <c:pt idx="8">
                  <c:v>33.33052031237338</c:v>
                </c:pt>
                <c:pt idx="9">
                  <c:v>41.362911457004316</c:v>
                </c:pt>
                <c:pt idx="10">
                  <c:v>49.395302601635251</c:v>
                </c:pt>
                <c:pt idx="12">
                  <c:v>2.5936599423639848</c:v>
                </c:pt>
                <c:pt idx="13">
                  <c:v>7.1757925072049886</c:v>
                </c:pt>
                <c:pt idx="14">
                  <c:v>11.757925072045992</c:v>
                </c:pt>
                <c:pt idx="16">
                  <c:v>-246.78733031674193</c:v>
                </c:pt>
                <c:pt idx="17">
                  <c:v>-229.68325791855176</c:v>
                </c:pt>
                <c:pt idx="18">
                  <c:v>-212.57918552036159</c:v>
                </c:pt>
                <c:pt idx="20">
                  <c:v>-33.169533169532599</c:v>
                </c:pt>
                <c:pt idx="21">
                  <c:v>6.6339066339066619</c:v>
                </c:pt>
                <c:pt idx="22">
                  <c:v>46.437346437345923</c:v>
                </c:pt>
                <c:pt idx="24">
                  <c:v>177.46478873239397</c:v>
                </c:pt>
                <c:pt idx="25">
                  <c:v>194.366197183098</c:v>
                </c:pt>
                <c:pt idx="26">
                  <c:v>211.26760563380202</c:v>
                </c:pt>
                <c:pt idx="28">
                  <c:v>85.999643172109955</c:v>
                </c:pt>
                <c:pt idx="29">
                  <c:v>143.26645445193597</c:v>
                </c:pt>
                <c:pt idx="30">
                  <c:v>200.53326573176199</c:v>
                </c:pt>
                <c:pt idx="32">
                  <c:v>92.407809110629955</c:v>
                </c:pt>
                <c:pt idx="33">
                  <c:v>149.67462039045597</c:v>
                </c:pt>
                <c:pt idx="34">
                  <c:v>206.94143167028199</c:v>
                </c:pt>
                <c:pt idx="36">
                  <c:v>106.69261801700503</c:v>
                </c:pt>
                <c:pt idx="37">
                  <c:v>192.96117109399501</c:v>
                </c:pt>
                <c:pt idx="38">
                  <c:v>279.22972417098498</c:v>
                </c:pt>
                <c:pt idx="40">
                  <c:v>-50.223214285714789</c:v>
                </c:pt>
                <c:pt idx="41">
                  <c:v>-29.129464285714789</c:v>
                </c:pt>
                <c:pt idx="42">
                  <c:v>-8.0357142857147892</c:v>
                </c:pt>
                <c:pt idx="44">
                  <c:v>-4.081706369991025</c:v>
                </c:pt>
                <c:pt idx="45">
                  <c:v>2.5510664812439927</c:v>
                </c:pt>
                <c:pt idx="46">
                  <c:v>9.1838393324790104</c:v>
                </c:pt>
              </c:numCache>
            </c:numRef>
          </c:xVal>
          <c:yVal>
            <c:numRef>
              <c:f>'30 graphs'!$AE$4:$AE$50</c:f>
              <c:numCache>
                <c:formatCode>General</c:formatCode>
                <c:ptCount val="4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A70-4A0E-92F3-87B5A4D8E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030048"/>
        <c:axId val="466028736"/>
      </c:scatterChart>
      <c:valAx>
        <c:axId val="46603004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alpha val="98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6028736"/>
        <c:crosses val="autoZero"/>
        <c:crossBetween val="midCat"/>
      </c:valAx>
      <c:valAx>
        <c:axId val="466028736"/>
        <c:scaling>
          <c:orientation val="minMax"/>
          <c:max val="12"/>
        </c:scaling>
        <c:delete val="1"/>
        <c:axPos val="l"/>
        <c:numFmt formatCode="General" sourceLinked="1"/>
        <c:majorTickMark val="none"/>
        <c:minorTickMark val="none"/>
        <c:tickLblPos val="nextTo"/>
        <c:crossAx val="466030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18110236220473E-2"/>
          <c:y val="8.3333333333333329E-2"/>
          <c:w val="0.90692366579177608"/>
          <c:h val="0.8149074074074074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'30 graphs'!$J$42</c:f>
              <c:strCache>
                <c:ptCount val="1"/>
                <c:pt idx="0">
                  <c:v>Control 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2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F890-446F-9007-6D062A16E030}"/>
              </c:ext>
            </c:extLst>
          </c:dPt>
          <c:dPt>
            <c:idx val="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F890-446F-9007-6D062A16E030}"/>
              </c:ext>
            </c:extLst>
          </c:dPt>
          <c:dPt>
            <c:idx val="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F890-446F-9007-6D062A16E030}"/>
              </c:ext>
            </c:extLst>
          </c:dPt>
          <c:dPt>
            <c:idx val="1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F890-446F-9007-6D062A16E030}"/>
              </c:ext>
            </c:extLst>
          </c:dPt>
          <c:dPt>
            <c:idx val="17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F890-446F-9007-6D062A16E030}"/>
              </c:ext>
            </c:extLst>
          </c:dPt>
          <c:dPt>
            <c:idx val="2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F890-446F-9007-6D062A16E030}"/>
              </c:ext>
            </c:extLst>
          </c:dPt>
          <c:dPt>
            <c:idx val="2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F890-446F-9007-6D062A16E030}"/>
              </c:ext>
            </c:extLst>
          </c:dPt>
          <c:dPt>
            <c:idx val="2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F890-446F-9007-6D062A16E030}"/>
              </c:ext>
            </c:extLst>
          </c:dPt>
          <c:dPt>
            <c:idx val="3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F890-446F-9007-6D062A16E030}"/>
              </c:ext>
            </c:extLst>
          </c:dPt>
          <c:dPt>
            <c:idx val="37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F890-446F-9007-6D062A16E030}"/>
              </c:ext>
            </c:extLst>
          </c:dPt>
          <c:dPt>
            <c:idx val="4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F890-446F-9007-6D062A16E030}"/>
              </c:ext>
            </c:extLst>
          </c:dPt>
          <c:dPt>
            <c:idx val="4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F890-446F-9007-6D062A16E030}"/>
              </c:ext>
            </c:extLst>
          </c:dPt>
          <c:xVal>
            <c:numRef>
              <c:f>'30 graphs'!$J$43:$J$89</c:f>
              <c:numCache>
                <c:formatCode>General</c:formatCode>
                <c:ptCount val="47"/>
                <c:pt idx="0" formatCode="0.00">
                  <c:v>-3.2172855734472603</c:v>
                </c:pt>
                <c:pt idx="1">
                  <c:v>0</c:v>
                </c:pt>
                <c:pt idx="2" formatCode="0.00">
                  <c:v>3.2172855734472603</c:v>
                </c:pt>
                <c:pt idx="4" formatCode="0.00">
                  <c:v>-10.253844987073297</c:v>
                </c:pt>
                <c:pt idx="5">
                  <c:v>0</c:v>
                </c:pt>
                <c:pt idx="6" formatCode="0.00">
                  <c:v>10.253844987073297</c:v>
                </c:pt>
                <c:pt idx="8" formatCode="0.00">
                  <c:v>-11.798426756854813</c:v>
                </c:pt>
                <c:pt idx="9">
                  <c:v>0</c:v>
                </c:pt>
                <c:pt idx="10" formatCode="0.00">
                  <c:v>11.798426756854813</c:v>
                </c:pt>
                <c:pt idx="12" formatCode="0.00">
                  <c:v>-7.4559077809787286</c:v>
                </c:pt>
                <c:pt idx="13">
                  <c:v>0</c:v>
                </c:pt>
                <c:pt idx="14" formatCode="0.00">
                  <c:v>7.4559077809787286</c:v>
                </c:pt>
                <c:pt idx="16" formatCode="0.00">
                  <c:v>-38.313122171944563</c:v>
                </c:pt>
                <c:pt idx="17">
                  <c:v>0</c:v>
                </c:pt>
                <c:pt idx="18" formatCode="0.00">
                  <c:v>38.313122171944563</c:v>
                </c:pt>
                <c:pt idx="20" formatCode="0.00">
                  <c:v>-23.404422604422464</c:v>
                </c:pt>
                <c:pt idx="21">
                  <c:v>0</c:v>
                </c:pt>
                <c:pt idx="22" formatCode="0.00">
                  <c:v>23.404422604422464</c:v>
                </c:pt>
                <c:pt idx="24" formatCode="0.00">
                  <c:v>-49.690140845071724</c:v>
                </c:pt>
                <c:pt idx="25">
                  <c:v>0</c:v>
                </c:pt>
                <c:pt idx="26" formatCode="0.00">
                  <c:v>49.690140845071724</c:v>
                </c:pt>
                <c:pt idx="28" formatCode="0.00">
                  <c:v>-57.217074440395272</c:v>
                </c:pt>
                <c:pt idx="29">
                  <c:v>0</c:v>
                </c:pt>
                <c:pt idx="30" formatCode="0.00">
                  <c:v>57.217074440395272</c:v>
                </c:pt>
                <c:pt idx="32" formatCode="0.00">
                  <c:v>-68.876355748371935</c:v>
                </c:pt>
                <c:pt idx="33">
                  <c:v>0</c:v>
                </c:pt>
                <c:pt idx="34" formatCode="0.00">
                  <c:v>68.876355748371935</c:v>
                </c:pt>
                <c:pt idx="36" formatCode="0.00">
                  <c:v>-38.347826086955848</c:v>
                </c:pt>
                <c:pt idx="37">
                  <c:v>0</c:v>
                </c:pt>
                <c:pt idx="38" formatCode="0.00">
                  <c:v>38.347826086955848</c:v>
                </c:pt>
                <c:pt idx="40" formatCode="0.00">
                  <c:v>-47.249999999999531</c:v>
                </c:pt>
                <c:pt idx="41">
                  <c:v>0</c:v>
                </c:pt>
                <c:pt idx="42" formatCode="0.00">
                  <c:v>47.249999999999531</c:v>
                </c:pt>
                <c:pt idx="44" formatCode="0.00">
                  <c:v>-17.996785204717472</c:v>
                </c:pt>
                <c:pt idx="45">
                  <c:v>0</c:v>
                </c:pt>
                <c:pt idx="46" formatCode="0.00">
                  <c:v>17.996785204717472</c:v>
                </c:pt>
              </c:numCache>
            </c:numRef>
          </c:xVal>
          <c:yVal>
            <c:numRef>
              <c:f>'30 graphs'!$L$43:$L$89</c:f>
              <c:numCache>
                <c:formatCode>General</c:formatCode>
                <c:ptCount val="4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FCC-457B-B581-21F9C06F3DB5}"/>
            </c:ext>
          </c:extLst>
        </c:ser>
        <c:ser>
          <c:idx val="1"/>
          <c:order val="1"/>
          <c:tx>
            <c:strRef>
              <c:f>'30 graphs'!$K$43:$K$89</c:f>
              <c:strCache>
                <c:ptCount val="47"/>
                <c:pt idx="0">
                  <c:v>-7.50</c:v>
                </c:pt>
                <c:pt idx="1">
                  <c:v>6.03</c:v>
                </c:pt>
                <c:pt idx="2">
                  <c:v>19.56</c:v>
                </c:pt>
                <c:pt idx="4">
                  <c:v>4.30</c:v>
                </c:pt>
                <c:pt idx="5">
                  <c:v>15.62</c:v>
                </c:pt>
                <c:pt idx="6">
                  <c:v>26.94</c:v>
                </c:pt>
                <c:pt idx="8">
                  <c:v>25.62</c:v>
                </c:pt>
                <c:pt idx="9">
                  <c:v>41.36</c:v>
                </c:pt>
                <c:pt idx="10">
                  <c:v>57.11</c:v>
                </c:pt>
                <c:pt idx="12">
                  <c:v>-1.81</c:v>
                </c:pt>
                <c:pt idx="13">
                  <c:v>7.18</c:v>
                </c:pt>
                <c:pt idx="14">
                  <c:v>16.16</c:v>
                </c:pt>
                <c:pt idx="16">
                  <c:v>-263.21</c:v>
                </c:pt>
                <c:pt idx="17">
                  <c:v>-229.68</c:v>
                </c:pt>
                <c:pt idx="18">
                  <c:v>-196.16</c:v>
                </c:pt>
                <c:pt idx="20">
                  <c:v>-71.38</c:v>
                </c:pt>
                <c:pt idx="21">
                  <c:v>6.63</c:v>
                </c:pt>
                <c:pt idx="22">
                  <c:v>84.65</c:v>
                </c:pt>
                <c:pt idx="24">
                  <c:v>161.24</c:v>
                </c:pt>
                <c:pt idx="25">
                  <c:v>194.37</c:v>
                </c:pt>
                <c:pt idx="26">
                  <c:v>227.49</c:v>
                </c:pt>
                <c:pt idx="28">
                  <c:v>31.02</c:v>
                </c:pt>
                <c:pt idx="29">
                  <c:v>143.27</c:v>
                </c:pt>
                <c:pt idx="30">
                  <c:v>255.51</c:v>
                </c:pt>
                <c:pt idx="32">
                  <c:v>37.43</c:v>
                </c:pt>
                <c:pt idx="33">
                  <c:v>149.67</c:v>
                </c:pt>
                <c:pt idx="34">
                  <c:v>261.92</c:v>
                </c:pt>
                <c:pt idx="36">
                  <c:v>23.87</c:v>
                </c:pt>
                <c:pt idx="37">
                  <c:v>192.96</c:v>
                </c:pt>
                <c:pt idx="38">
                  <c:v>362.05</c:v>
                </c:pt>
                <c:pt idx="40">
                  <c:v>-70.47</c:v>
                </c:pt>
                <c:pt idx="41">
                  <c:v>-29.13</c:v>
                </c:pt>
                <c:pt idx="42">
                  <c:v>12.21</c:v>
                </c:pt>
                <c:pt idx="44">
                  <c:v>-10.45</c:v>
                </c:pt>
                <c:pt idx="45">
                  <c:v>2.55</c:v>
                </c:pt>
                <c:pt idx="46">
                  <c:v>15.55</c:v>
                </c:pt>
              </c:strCache>
            </c:strRef>
          </c:tx>
          <c:spPr>
            <a:ln w="6350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2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F890-446F-9007-6D062A16E030}"/>
              </c:ext>
            </c:extLst>
          </c:dPt>
          <c:dPt>
            <c:idx val="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F890-446F-9007-6D062A16E030}"/>
              </c:ext>
            </c:extLst>
          </c:dPt>
          <c:dPt>
            <c:idx val="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F890-446F-9007-6D062A16E030}"/>
              </c:ext>
            </c:extLst>
          </c:dPt>
          <c:dPt>
            <c:idx val="1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F890-446F-9007-6D062A16E030}"/>
              </c:ext>
            </c:extLst>
          </c:dPt>
          <c:dPt>
            <c:idx val="17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F890-446F-9007-6D062A16E030}"/>
              </c:ext>
            </c:extLst>
          </c:dPt>
          <c:dPt>
            <c:idx val="2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F890-446F-9007-6D062A16E030}"/>
              </c:ext>
            </c:extLst>
          </c:dPt>
          <c:dPt>
            <c:idx val="2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F890-446F-9007-6D062A16E030}"/>
              </c:ext>
            </c:extLst>
          </c:dPt>
          <c:dPt>
            <c:idx val="2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F890-446F-9007-6D062A16E030}"/>
              </c:ext>
            </c:extLst>
          </c:dPt>
          <c:dPt>
            <c:idx val="3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F890-446F-9007-6D062A16E030}"/>
              </c:ext>
            </c:extLst>
          </c:dPt>
          <c:dPt>
            <c:idx val="37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F890-446F-9007-6D062A16E030}"/>
              </c:ext>
            </c:extLst>
          </c:dPt>
          <c:dPt>
            <c:idx val="4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F890-446F-9007-6D062A16E030}"/>
              </c:ext>
            </c:extLst>
          </c:dPt>
          <c:dPt>
            <c:idx val="4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F890-446F-9007-6D062A16E030}"/>
              </c:ext>
            </c:extLst>
          </c:dPt>
          <c:xVal>
            <c:numRef>
              <c:f>'30 graphs'!$K$43:$K$89</c:f>
              <c:numCache>
                <c:formatCode>0.00</c:formatCode>
                <c:ptCount val="47"/>
                <c:pt idx="0">
                  <c:v>-7.4958971324006676</c:v>
                </c:pt>
                <c:pt idx="1">
                  <c:v>6.0335195530726793</c:v>
                </c:pt>
                <c:pt idx="2">
                  <c:v>19.562936238546026</c:v>
                </c:pt>
                <c:pt idx="4">
                  <c:v>4.2984495487782368</c:v>
                </c:pt>
                <c:pt idx="5">
                  <c:v>15.619834710743746</c:v>
                </c:pt>
                <c:pt idx="6">
                  <c:v>26.941219872709254</c:v>
                </c:pt>
                <c:pt idx="8">
                  <c:v>25.619424813527676</c:v>
                </c:pt>
                <c:pt idx="9">
                  <c:v>41.362911457004316</c:v>
                </c:pt>
                <c:pt idx="10">
                  <c:v>57.106398100480959</c:v>
                </c:pt>
                <c:pt idx="12">
                  <c:v>-1.8051873198833785</c:v>
                </c:pt>
                <c:pt idx="13">
                  <c:v>7.1757925072049886</c:v>
                </c:pt>
                <c:pt idx="14">
                  <c:v>16.156772334293358</c:v>
                </c:pt>
                <c:pt idx="16">
                  <c:v>-263.20723981900449</c:v>
                </c:pt>
                <c:pt idx="17">
                  <c:v>-229.68325791855176</c:v>
                </c:pt>
                <c:pt idx="18">
                  <c:v>-196.15927601809901</c:v>
                </c:pt>
                <c:pt idx="20">
                  <c:v>-71.380835380834284</c:v>
                </c:pt>
                <c:pt idx="21">
                  <c:v>6.6339066339066619</c:v>
                </c:pt>
                <c:pt idx="22">
                  <c:v>84.648648648647608</c:v>
                </c:pt>
                <c:pt idx="24">
                  <c:v>161.23943661971811</c:v>
                </c:pt>
                <c:pt idx="25">
                  <c:v>194.366197183098</c:v>
                </c:pt>
                <c:pt idx="26">
                  <c:v>227.49295774647788</c:v>
                </c:pt>
                <c:pt idx="28">
                  <c:v>31.023504343476986</c:v>
                </c:pt>
                <c:pt idx="29">
                  <c:v>143.26645445193597</c:v>
                </c:pt>
                <c:pt idx="30">
                  <c:v>255.50940456039496</c:v>
                </c:pt>
                <c:pt idx="32">
                  <c:v>37.431670281996986</c:v>
                </c:pt>
                <c:pt idx="33">
                  <c:v>149.67462039045597</c:v>
                </c:pt>
                <c:pt idx="34">
                  <c:v>261.91757049891498</c:v>
                </c:pt>
                <c:pt idx="36">
                  <c:v>23.874807063094664</c:v>
                </c:pt>
                <c:pt idx="37">
                  <c:v>192.96117109399501</c:v>
                </c:pt>
                <c:pt idx="38">
                  <c:v>362.04753512489538</c:v>
                </c:pt>
                <c:pt idx="40">
                  <c:v>-70.473214285714789</c:v>
                </c:pt>
                <c:pt idx="41">
                  <c:v>-29.129464285714789</c:v>
                </c:pt>
                <c:pt idx="42">
                  <c:v>12.214285714285211</c:v>
                </c:pt>
                <c:pt idx="44">
                  <c:v>-10.449168307176642</c:v>
                </c:pt>
                <c:pt idx="45">
                  <c:v>2.5510664812439927</c:v>
                </c:pt>
                <c:pt idx="46">
                  <c:v>15.551301269664627</c:v>
                </c:pt>
              </c:numCache>
            </c:numRef>
          </c:xVal>
          <c:yVal>
            <c:numRef>
              <c:f>'30 graphs'!$L$43:$L$89</c:f>
              <c:numCache>
                <c:formatCode>General</c:formatCode>
                <c:ptCount val="4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FCC-457B-B581-21F9C06F3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572688"/>
        <c:axId val="500575640"/>
      </c:scatterChart>
      <c:valAx>
        <c:axId val="500572688"/>
        <c:scaling>
          <c:orientation val="minMax"/>
          <c:max val="500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0575640"/>
        <c:crosses val="autoZero"/>
        <c:crossBetween val="midCat"/>
      </c:valAx>
      <c:valAx>
        <c:axId val="500575640"/>
        <c:scaling>
          <c:orientation val="minMax"/>
          <c:max val="12"/>
        </c:scaling>
        <c:delete val="1"/>
        <c:axPos val="l"/>
        <c:numFmt formatCode="General" sourceLinked="1"/>
        <c:majorTickMark val="none"/>
        <c:minorTickMark val="none"/>
        <c:tickLblPos val="nextTo"/>
        <c:crossAx val="500572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'60 graphs '!$AA$3</c:f>
              <c:strCache>
                <c:ptCount val="1"/>
                <c:pt idx="0">
                  <c:v>Control 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1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4276-4A7F-B06F-4B9754A42251}"/>
              </c:ext>
            </c:extLst>
          </c:dPt>
          <c:dPt>
            <c:idx val="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4276-4A7F-B06F-4B9754A42251}"/>
              </c:ext>
            </c:extLst>
          </c:dPt>
          <c:dPt>
            <c:idx val="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4276-4A7F-B06F-4B9754A42251}"/>
              </c:ext>
            </c:extLst>
          </c:dPt>
          <c:dPt>
            <c:idx val="13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4276-4A7F-B06F-4B9754A42251}"/>
              </c:ext>
            </c:extLst>
          </c:dPt>
          <c:dPt>
            <c:idx val="17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4276-4A7F-B06F-4B9754A42251}"/>
              </c:ext>
            </c:extLst>
          </c:dPt>
          <c:dPt>
            <c:idx val="21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4276-4A7F-B06F-4B9754A42251}"/>
              </c:ext>
            </c:extLst>
          </c:dPt>
          <c:dPt>
            <c:idx val="2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4276-4A7F-B06F-4B9754A42251}"/>
              </c:ext>
            </c:extLst>
          </c:dPt>
          <c:dPt>
            <c:idx val="2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4276-4A7F-B06F-4B9754A42251}"/>
              </c:ext>
            </c:extLst>
          </c:dPt>
          <c:dPt>
            <c:idx val="33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4276-4A7F-B06F-4B9754A42251}"/>
              </c:ext>
            </c:extLst>
          </c:dPt>
          <c:dPt>
            <c:idx val="37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4276-4A7F-B06F-4B9754A42251}"/>
              </c:ext>
            </c:extLst>
          </c:dPt>
          <c:dPt>
            <c:idx val="41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4276-4A7F-B06F-4B9754A42251}"/>
              </c:ext>
            </c:extLst>
          </c:dPt>
          <c:dPt>
            <c:idx val="4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4276-4A7F-B06F-4B9754A42251}"/>
              </c:ext>
            </c:extLst>
          </c:dPt>
          <c:dPt>
            <c:idx val="4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4276-4A7F-B06F-4B9754A42251}"/>
              </c:ext>
            </c:extLst>
          </c:dPt>
          <c:xVal>
            <c:numRef>
              <c:f>'60 graphs '!$AA$4:$AA$54</c:f>
              <c:numCache>
                <c:formatCode>General</c:formatCode>
                <c:ptCount val="51"/>
                <c:pt idx="0">
                  <c:v>-0.35491291488661786</c:v>
                </c:pt>
                <c:pt idx="1">
                  <c:v>0</c:v>
                </c:pt>
                <c:pt idx="2">
                  <c:v>0.35491291488661786</c:v>
                </c:pt>
                <c:pt idx="4">
                  <c:v>-1.8039839878735158</c:v>
                </c:pt>
                <c:pt idx="5">
                  <c:v>0</c:v>
                </c:pt>
                <c:pt idx="6">
                  <c:v>1.8039839878735158</c:v>
                </c:pt>
                <c:pt idx="8">
                  <c:v>-1.4599945302726136</c:v>
                </c:pt>
                <c:pt idx="9">
                  <c:v>0</c:v>
                </c:pt>
                <c:pt idx="10">
                  <c:v>1.4599945302726136</c:v>
                </c:pt>
                <c:pt idx="12">
                  <c:v>-2.2478386167147022</c:v>
                </c:pt>
                <c:pt idx="13">
                  <c:v>0</c:v>
                </c:pt>
                <c:pt idx="14">
                  <c:v>2.2478386167147022</c:v>
                </c:pt>
                <c:pt idx="16">
                  <c:v>-3.3103448275861709</c:v>
                </c:pt>
                <c:pt idx="17">
                  <c:v>0</c:v>
                </c:pt>
                <c:pt idx="18">
                  <c:v>3.3103448275861709</c:v>
                </c:pt>
                <c:pt idx="20">
                  <c:v>-12.676056338028204</c:v>
                </c:pt>
                <c:pt idx="21">
                  <c:v>0</c:v>
                </c:pt>
                <c:pt idx="22">
                  <c:v>12.676056338028204</c:v>
                </c:pt>
                <c:pt idx="24">
                  <c:v>-10.630623930988406</c:v>
                </c:pt>
                <c:pt idx="25">
                  <c:v>0</c:v>
                </c:pt>
                <c:pt idx="26">
                  <c:v>10.630623930988406</c:v>
                </c:pt>
                <c:pt idx="28">
                  <c:v>-14.316702819956589</c:v>
                </c:pt>
                <c:pt idx="29">
                  <c:v>0</c:v>
                </c:pt>
                <c:pt idx="30">
                  <c:v>14.316702819956589</c:v>
                </c:pt>
                <c:pt idx="32">
                  <c:v>-14.347826086955905</c:v>
                </c:pt>
                <c:pt idx="33">
                  <c:v>0</c:v>
                </c:pt>
                <c:pt idx="34">
                  <c:v>14.347826086955905</c:v>
                </c:pt>
                <c:pt idx="36">
                  <c:v>-10.044642857142955</c:v>
                </c:pt>
                <c:pt idx="37">
                  <c:v>0</c:v>
                </c:pt>
                <c:pt idx="38">
                  <c:v>10.044642857142955</c:v>
                </c:pt>
                <c:pt idx="40">
                  <c:v>-15.882352941176462</c:v>
                </c:pt>
                <c:pt idx="41">
                  <c:v>0</c:v>
                </c:pt>
                <c:pt idx="42">
                  <c:v>15.882352941176462</c:v>
                </c:pt>
                <c:pt idx="44">
                  <c:v>-9.2874692874691824</c:v>
                </c:pt>
                <c:pt idx="45">
                  <c:v>0</c:v>
                </c:pt>
                <c:pt idx="46">
                  <c:v>9.2874692874691824</c:v>
                </c:pt>
                <c:pt idx="48">
                  <c:v>-3.0612797774927998</c:v>
                </c:pt>
                <c:pt idx="49">
                  <c:v>0</c:v>
                </c:pt>
                <c:pt idx="50">
                  <c:v>3.0612797774927998</c:v>
                </c:pt>
              </c:numCache>
            </c:numRef>
          </c:xVal>
          <c:yVal>
            <c:numRef>
              <c:f>'60 graphs '!$Z$4:$Z$54</c:f>
              <c:numCache>
                <c:formatCode>General</c:formatCode>
                <c:ptCount val="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276-4A7F-B06F-4B9754A42251}"/>
            </c:ext>
          </c:extLst>
        </c:ser>
        <c:ser>
          <c:idx val="1"/>
          <c:order val="1"/>
          <c:tx>
            <c:strRef>
              <c:f>'60 graphs '!$AB$3</c:f>
              <c:strCache>
                <c:ptCount val="1"/>
                <c:pt idx="0">
                  <c:v>DZX </c:v>
                </c:pt>
              </c:strCache>
            </c:strRef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Pt>
            <c:idx val="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4276-4A7F-B06F-4B9754A42251}"/>
              </c:ext>
            </c:extLst>
          </c:dPt>
          <c:dPt>
            <c:idx val="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4276-4A7F-B06F-4B9754A42251}"/>
              </c:ext>
            </c:extLst>
          </c:dPt>
          <c:dPt>
            <c:idx val="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4276-4A7F-B06F-4B9754A42251}"/>
              </c:ext>
            </c:extLst>
          </c:dPt>
          <c:dPt>
            <c:idx val="13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4276-4A7F-B06F-4B9754A42251}"/>
              </c:ext>
            </c:extLst>
          </c:dPt>
          <c:dPt>
            <c:idx val="17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4276-4A7F-B06F-4B9754A42251}"/>
              </c:ext>
            </c:extLst>
          </c:dPt>
          <c:dPt>
            <c:idx val="2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4276-4A7F-B06F-4B9754A42251}"/>
              </c:ext>
            </c:extLst>
          </c:dPt>
          <c:dPt>
            <c:idx val="2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4276-4A7F-B06F-4B9754A42251}"/>
              </c:ext>
            </c:extLst>
          </c:dPt>
          <c:dPt>
            <c:idx val="2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4276-4A7F-B06F-4B9754A42251}"/>
              </c:ext>
            </c:extLst>
          </c:dPt>
          <c:dPt>
            <c:idx val="33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4276-4A7F-B06F-4B9754A42251}"/>
              </c:ext>
            </c:extLst>
          </c:dPt>
          <c:dPt>
            <c:idx val="4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4276-4A7F-B06F-4B9754A42251}"/>
              </c:ext>
            </c:extLst>
          </c:dPt>
          <c:dPt>
            <c:idx val="4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4276-4A7F-B06F-4B9754A42251}"/>
              </c:ext>
            </c:extLst>
          </c:dPt>
          <c:dPt>
            <c:idx val="4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4276-4A7F-B06F-4B9754A42251}"/>
              </c:ext>
            </c:extLst>
          </c:dPt>
          <c:xVal>
            <c:numRef>
              <c:f>'60 graphs '!$AB$4:$AB$54</c:f>
              <c:numCache>
                <c:formatCode>General</c:formatCode>
                <c:ptCount val="51"/>
                <c:pt idx="0">
                  <c:v>-3.5559691350192462</c:v>
                </c:pt>
                <c:pt idx="1">
                  <c:v>0</c:v>
                </c:pt>
                <c:pt idx="2">
                  <c:v>3.5559691350192462</c:v>
                </c:pt>
                <c:pt idx="4">
                  <c:v>13.806742634031593</c:v>
                </c:pt>
                <c:pt idx="5">
                  <c:v>17.107438016528832</c:v>
                </c:pt>
                <c:pt idx="6">
                  <c:v>20.40813339902607</c:v>
                </c:pt>
                <c:pt idx="8">
                  <c:v>19.945067817007821</c:v>
                </c:pt>
                <c:pt idx="9">
                  <c:v>24.070234753763629</c:v>
                </c:pt>
                <c:pt idx="10">
                  <c:v>28.195401690519436</c:v>
                </c:pt>
                <c:pt idx="12">
                  <c:v>3.2853025936598925</c:v>
                </c:pt>
                <c:pt idx="13">
                  <c:v>6.5706051873198987</c:v>
                </c:pt>
                <c:pt idx="14">
                  <c:v>9.8559077809799049</c:v>
                </c:pt>
                <c:pt idx="16">
                  <c:v>8.6896551724140476</c:v>
                </c:pt>
                <c:pt idx="17">
                  <c:v>13.655172413793224</c:v>
                </c:pt>
                <c:pt idx="18">
                  <c:v>18.620689655172399</c:v>
                </c:pt>
                <c:pt idx="20">
                  <c:v>49.295774647886887</c:v>
                </c:pt>
                <c:pt idx="21">
                  <c:v>59.154929577463903</c:v>
                </c:pt>
                <c:pt idx="22">
                  <c:v>69.01408450704092</c:v>
                </c:pt>
                <c:pt idx="24">
                  <c:v>62.156506777552195</c:v>
                </c:pt>
                <c:pt idx="25">
                  <c:v>90.789912417465203</c:v>
                </c:pt>
                <c:pt idx="26">
                  <c:v>119.42331805737821</c:v>
                </c:pt>
                <c:pt idx="28">
                  <c:v>55.965292841648605</c:v>
                </c:pt>
                <c:pt idx="29">
                  <c:v>84.598698481561613</c:v>
                </c:pt>
                <c:pt idx="30">
                  <c:v>113.23210412147462</c:v>
                </c:pt>
                <c:pt idx="32">
                  <c:v>47.290052569409013</c:v>
                </c:pt>
                <c:pt idx="33">
                  <c:v>86.500190578263002</c:v>
                </c:pt>
                <c:pt idx="34">
                  <c:v>125.71032858711699</c:v>
                </c:pt>
                <c:pt idx="36">
                  <c:v>-3.0133928571427759</c:v>
                </c:pt>
                <c:pt idx="37">
                  <c:v>4.0178571428572241</c:v>
                </c:pt>
                <c:pt idx="38">
                  <c:v>11.049107142857224</c:v>
                </c:pt>
                <c:pt idx="40">
                  <c:v>-48.868778280543125</c:v>
                </c:pt>
                <c:pt idx="41">
                  <c:v>-37.8733031674209</c:v>
                </c:pt>
                <c:pt idx="42">
                  <c:v>-26.877828054298671</c:v>
                </c:pt>
                <c:pt idx="44">
                  <c:v>-6.6339066339064807</c:v>
                </c:pt>
                <c:pt idx="45">
                  <c:v>2.6535626535627017</c:v>
                </c:pt>
                <c:pt idx="46">
                  <c:v>11.941031941031884</c:v>
                </c:pt>
                <c:pt idx="48">
                  <c:v>7.6477812494364912</c:v>
                </c:pt>
                <c:pt idx="49">
                  <c:v>12.243313045205795</c:v>
                </c:pt>
                <c:pt idx="50">
                  <c:v>16.838844840975099</c:v>
                </c:pt>
              </c:numCache>
            </c:numRef>
          </c:xVal>
          <c:yVal>
            <c:numRef>
              <c:f>'60 graphs '!$Z$4:$Z$54</c:f>
              <c:numCache>
                <c:formatCode>General</c:formatCode>
                <c:ptCount val="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276-4A7F-B06F-4B9754A42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020208"/>
        <c:axId val="466020864"/>
      </c:scatterChart>
      <c:valAx>
        <c:axId val="466020208"/>
        <c:scaling>
          <c:orientation val="minMax"/>
          <c:max val="400"/>
          <c:min val="-3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6020864"/>
        <c:crosses val="autoZero"/>
        <c:crossBetween val="midCat"/>
        <c:majorUnit val="100"/>
      </c:valAx>
      <c:valAx>
        <c:axId val="466020864"/>
        <c:scaling>
          <c:orientation val="minMax"/>
          <c:max val="13"/>
          <c:min val="0"/>
        </c:scaling>
        <c:delete val="1"/>
        <c:axPos val="l"/>
        <c:numFmt formatCode="General" sourceLinked="1"/>
        <c:majorTickMark val="none"/>
        <c:minorTickMark val="none"/>
        <c:tickLblPos val="nextTo"/>
        <c:crossAx val="466020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'60 graphs '!$AC$3</c:f>
              <c:strCache>
                <c:ptCount val="1"/>
                <c:pt idx="0">
                  <c:v>Control 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1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B688-482C-B004-39E5EA95BA62}"/>
              </c:ext>
            </c:extLst>
          </c:dPt>
          <c:dPt>
            <c:idx val="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B688-482C-B004-39E5EA95BA62}"/>
              </c:ext>
            </c:extLst>
          </c:dPt>
          <c:dPt>
            <c:idx val="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B688-482C-B004-39E5EA95BA62}"/>
              </c:ext>
            </c:extLst>
          </c:dPt>
          <c:dPt>
            <c:idx val="13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B688-482C-B004-39E5EA95BA62}"/>
              </c:ext>
            </c:extLst>
          </c:dPt>
          <c:dPt>
            <c:idx val="17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B688-482C-B004-39E5EA95BA62}"/>
              </c:ext>
            </c:extLst>
          </c:dPt>
          <c:dPt>
            <c:idx val="21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B688-482C-B004-39E5EA95BA62}"/>
              </c:ext>
            </c:extLst>
          </c:dPt>
          <c:dPt>
            <c:idx val="2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B688-482C-B004-39E5EA95BA62}"/>
              </c:ext>
            </c:extLst>
          </c:dPt>
          <c:dPt>
            <c:idx val="2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B688-482C-B004-39E5EA95BA62}"/>
              </c:ext>
            </c:extLst>
          </c:dPt>
          <c:dPt>
            <c:idx val="33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B688-482C-B004-39E5EA95BA62}"/>
              </c:ext>
            </c:extLst>
          </c:dPt>
          <c:dPt>
            <c:idx val="37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B688-482C-B004-39E5EA95BA62}"/>
              </c:ext>
            </c:extLst>
          </c:dPt>
          <c:dPt>
            <c:idx val="41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B688-482C-B004-39E5EA95BA62}"/>
              </c:ext>
            </c:extLst>
          </c:dPt>
          <c:dPt>
            <c:idx val="4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B688-482C-B004-39E5EA95BA62}"/>
              </c:ext>
            </c:extLst>
          </c:dPt>
          <c:dPt>
            <c:idx val="4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B688-482C-B004-39E5EA95BA62}"/>
              </c:ext>
            </c:extLst>
          </c:dPt>
          <c:xVal>
            <c:numRef>
              <c:f>'60 graphs '!$AC$4:$AC$54</c:f>
              <c:numCache>
                <c:formatCode>General</c:formatCode>
                <c:ptCount val="51"/>
                <c:pt idx="0">
                  <c:v>-8.7853355100476271</c:v>
                </c:pt>
                <c:pt idx="1">
                  <c:v>0</c:v>
                </c:pt>
                <c:pt idx="2">
                  <c:v>8.7853355100476271</c:v>
                </c:pt>
                <c:pt idx="4">
                  <c:v>-9.489499224679129</c:v>
                </c:pt>
                <c:pt idx="5">
                  <c:v>0</c:v>
                </c:pt>
                <c:pt idx="6">
                  <c:v>9.489499224679129</c:v>
                </c:pt>
                <c:pt idx="8">
                  <c:v>-14.762097993444478</c:v>
                </c:pt>
                <c:pt idx="9">
                  <c:v>0</c:v>
                </c:pt>
                <c:pt idx="10">
                  <c:v>14.762097993444478</c:v>
                </c:pt>
                <c:pt idx="12">
                  <c:v>-6.0518731988479999</c:v>
                </c:pt>
                <c:pt idx="13">
                  <c:v>0</c:v>
                </c:pt>
                <c:pt idx="14">
                  <c:v>6.0518731988479999</c:v>
                </c:pt>
                <c:pt idx="16">
                  <c:v>-7.0344827586206851</c:v>
                </c:pt>
                <c:pt idx="17">
                  <c:v>0</c:v>
                </c:pt>
                <c:pt idx="18">
                  <c:v>7.0344827586206851</c:v>
                </c:pt>
                <c:pt idx="20">
                  <c:v>-21.126760563380003</c:v>
                </c:pt>
                <c:pt idx="21">
                  <c:v>0</c:v>
                </c:pt>
                <c:pt idx="22">
                  <c:v>21.126760563380003</c:v>
                </c:pt>
                <c:pt idx="24">
                  <c:v>-30.53655090354701</c:v>
                </c:pt>
                <c:pt idx="25">
                  <c:v>0</c:v>
                </c:pt>
                <c:pt idx="26">
                  <c:v>30.53655090354701</c:v>
                </c:pt>
                <c:pt idx="28">
                  <c:v>-28.633405639913008</c:v>
                </c:pt>
                <c:pt idx="29">
                  <c:v>0</c:v>
                </c:pt>
                <c:pt idx="30">
                  <c:v>28.633405639913008</c:v>
                </c:pt>
                <c:pt idx="32">
                  <c:v>-15.65217391304401</c:v>
                </c:pt>
                <c:pt idx="33">
                  <c:v>0</c:v>
                </c:pt>
                <c:pt idx="34">
                  <c:v>15.65217391304401</c:v>
                </c:pt>
                <c:pt idx="36">
                  <c:v>-38.16964285714262</c:v>
                </c:pt>
                <c:pt idx="37">
                  <c:v>0</c:v>
                </c:pt>
                <c:pt idx="38">
                  <c:v>38.16964285714262</c:v>
                </c:pt>
                <c:pt idx="40">
                  <c:v>-15.88235294117699</c:v>
                </c:pt>
                <c:pt idx="41">
                  <c:v>0</c:v>
                </c:pt>
                <c:pt idx="42">
                  <c:v>15.88235294117699</c:v>
                </c:pt>
                <c:pt idx="44">
                  <c:v>-15.921375921376013</c:v>
                </c:pt>
                <c:pt idx="45">
                  <c:v>0</c:v>
                </c:pt>
                <c:pt idx="46">
                  <c:v>15.921375921376013</c:v>
                </c:pt>
                <c:pt idx="48">
                  <c:v>-10.202459860211007</c:v>
                </c:pt>
                <c:pt idx="49">
                  <c:v>0</c:v>
                </c:pt>
                <c:pt idx="50">
                  <c:v>10.202459860211007</c:v>
                </c:pt>
              </c:numCache>
            </c:numRef>
          </c:xVal>
          <c:yVal>
            <c:numRef>
              <c:f>'60 graphs '!$Z$4:$Z$54</c:f>
              <c:numCache>
                <c:formatCode>General</c:formatCode>
                <c:ptCount val="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688-482C-B004-39E5EA95BA62}"/>
            </c:ext>
          </c:extLst>
        </c:ser>
        <c:ser>
          <c:idx val="1"/>
          <c:order val="1"/>
          <c:tx>
            <c:strRef>
              <c:f>'60 graphs '!$AD$3</c:f>
              <c:strCache>
                <c:ptCount val="1"/>
                <c:pt idx="0">
                  <c:v>DZX </c:v>
                </c:pt>
              </c:strCache>
            </c:strRef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Pt>
            <c:idx val="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B688-482C-B004-39E5EA95BA62}"/>
              </c:ext>
            </c:extLst>
          </c:dPt>
          <c:dPt>
            <c:idx val="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B688-482C-B004-39E5EA95BA62}"/>
              </c:ext>
            </c:extLst>
          </c:dPt>
          <c:dPt>
            <c:idx val="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B688-482C-B004-39E5EA95BA62}"/>
              </c:ext>
            </c:extLst>
          </c:dPt>
          <c:dPt>
            <c:idx val="13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B688-482C-B004-39E5EA95BA62}"/>
              </c:ext>
            </c:extLst>
          </c:dPt>
          <c:dPt>
            <c:idx val="17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B688-482C-B004-39E5EA95BA62}"/>
              </c:ext>
            </c:extLst>
          </c:dPt>
          <c:dPt>
            <c:idx val="2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B688-482C-B004-39E5EA95BA62}"/>
              </c:ext>
            </c:extLst>
          </c:dPt>
          <c:dPt>
            <c:idx val="2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B688-482C-B004-39E5EA95BA62}"/>
              </c:ext>
            </c:extLst>
          </c:dPt>
          <c:dPt>
            <c:idx val="2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B688-482C-B004-39E5EA95BA62}"/>
              </c:ext>
            </c:extLst>
          </c:dPt>
          <c:dPt>
            <c:idx val="33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B688-482C-B004-39E5EA95BA62}"/>
              </c:ext>
            </c:extLst>
          </c:dPt>
          <c:dPt>
            <c:idx val="37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B688-482C-B004-39E5EA95BA62}"/>
              </c:ext>
            </c:extLst>
          </c:dPt>
          <c:dPt>
            <c:idx val="4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B688-482C-B004-39E5EA95BA62}"/>
              </c:ext>
            </c:extLst>
          </c:dPt>
          <c:dPt>
            <c:idx val="4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B688-482C-B004-39E5EA95BA62}"/>
              </c:ext>
            </c:extLst>
          </c:dPt>
          <c:dPt>
            <c:idx val="4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B688-482C-B004-39E5EA95BA62}"/>
              </c:ext>
            </c:extLst>
          </c:dPt>
          <c:xVal>
            <c:numRef>
              <c:f>'60 graphs '!$AD$4:$AD$54</c:f>
              <c:numCache>
                <c:formatCode>General</c:formatCode>
                <c:ptCount val="51"/>
                <c:pt idx="0">
                  <c:v>10.603023332237804</c:v>
                </c:pt>
                <c:pt idx="1">
                  <c:v>12.821229050279214</c:v>
                </c:pt>
                <c:pt idx="2">
                  <c:v>15.039434768320625</c:v>
                </c:pt>
                <c:pt idx="4">
                  <c:v>-29.732591994801563</c:v>
                </c:pt>
                <c:pt idx="5">
                  <c:v>-23.057851239669432</c:v>
                </c:pt>
                <c:pt idx="6">
                  <c:v>-16.383110484537301</c:v>
                </c:pt>
                <c:pt idx="8">
                  <c:v>-69.180417824236002</c:v>
                </c:pt>
                <c:pt idx="9">
                  <c:v>-62.43046695585592</c:v>
                </c:pt>
                <c:pt idx="10">
                  <c:v>-55.68051608747583</c:v>
                </c:pt>
                <c:pt idx="12">
                  <c:v>1.902017291065988</c:v>
                </c:pt>
                <c:pt idx="13">
                  <c:v>9.5100864553309918</c:v>
                </c:pt>
                <c:pt idx="14">
                  <c:v>17.118155619595996</c:v>
                </c:pt>
                <c:pt idx="16">
                  <c:v>12.413793103448416</c:v>
                </c:pt>
                <c:pt idx="17">
                  <c:v>21.517241379310434</c:v>
                </c:pt>
                <c:pt idx="18">
                  <c:v>30.620689655172452</c:v>
                </c:pt>
                <c:pt idx="20">
                  <c:v>180.28169014084497</c:v>
                </c:pt>
                <c:pt idx="21">
                  <c:v>199.99999999999997</c:v>
                </c:pt>
                <c:pt idx="22">
                  <c:v>219.71830985915497</c:v>
                </c:pt>
                <c:pt idx="24">
                  <c:v>129.37582784635197</c:v>
                </c:pt>
                <c:pt idx="25">
                  <c:v>178.83352849711099</c:v>
                </c:pt>
                <c:pt idx="26">
                  <c:v>228.29122914787001</c:v>
                </c:pt>
                <c:pt idx="28">
                  <c:v>148.37310195227798</c:v>
                </c:pt>
                <c:pt idx="29">
                  <c:v>197.830802603037</c:v>
                </c:pt>
                <c:pt idx="30">
                  <c:v>247.28850325379602</c:v>
                </c:pt>
                <c:pt idx="32">
                  <c:v>193.23922666737204</c:v>
                </c:pt>
                <c:pt idx="33">
                  <c:v>238.99567142043102</c:v>
                </c:pt>
                <c:pt idx="34">
                  <c:v>284.75211617348998</c:v>
                </c:pt>
                <c:pt idx="36">
                  <c:v>-125.558035714287</c:v>
                </c:pt>
                <c:pt idx="37">
                  <c:v>-83.370535714287001</c:v>
                </c:pt>
                <c:pt idx="38">
                  <c:v>-41.183035714287001</c:v>
                </c:pt>
                <c:pt idx="40">
                  <c:v>-210.13574660633299</c:v>
                </c:pt>
                <c:pt idx="41">
                  <c:v>-197.91855203619758</c:v>
                </c:pt>
                <c:pt idx="42">
                  <c:v>-185.70135746606218</c:v>
                </c:pt>
                <c:pt idx="44">
                  <c:v>-9.2874692874693494</c:v>
                </c:pt>
                <c:pt idx="45">
                  <c:v>1.3267813267812727</c:v>
                </c:pt>
                <c:pt idx="46">
                  <c:v>11.941031941031895</c:v>
                </c:pt>
                <c:pt idx="48">
                  <c:v>14.282360165434994</c:v>
                </c:pt>
                <c:pt idx="49">
                  <c:v>24.998645451426</c:v>
                </c:pt>
                <c:pt idx="50">
                  <c:v>35.714930737417006</c:v>
                </c:pt>
              </c:numCache>
            </c:numRef>
          </c:xVal>
          <c:yVal>
            <c:numRef>
              <c:f>'60 graphs '!$Z$4:$Z$54</c:f>
              <c:numCache>
                <c:formatCode>General</c:formatCode>
                <c:ptCount val="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688-482C-B004-39E5EA95B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044808"/>
        <c:axId val="466054648"/>
      </c:scatterChart>
      <c:valAx>
        <c:axId val="466044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6054648"/>
        <c:crosses val="autoZero"/>
        <c:crossBetween val="midCat"/>
      </c:valAx>
      <c:valAx>
        <c:axId val="466054648"/>
        <c:scaling>
          <c:orientation val="minMax"/>
          <c:max val="13"/>
          <c:min val="0"/>
        </c:scaling>
        <c:delete val="1"/>
        <c:axPos val="l"/>
        <c:numFmt formatCode="General" sourceLinked="1"/>
        <c:majorTickMark val="none"/>
        <c:minorTickMark val="none"/>
        <c:tickLblPos val="nextTo"/>
        <c:crossAx val="466044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56933508311461E-2"/>
          <c:y val="8.7962962962962965E-2"/>
          <c:w val="0.89302099737532803"/>
          <c:h val="0.8611111111111111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'60 graphs '!$I$42</c:f>
              <c:strCache>
                <c:ptCount val="1"/>
                <c:pt idx="0">
                  <c:v>Control 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2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DC35-42A9-8AB0-267C194D0D3A}"/>
              </c:ext>
            </c:extLst>
          </c:dPt>
          <c:dPt>
            <c:idx val="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DC35-42A9-8AB0-267C194D0D3A}"/>
              </c:ext>
            </c:extLst>
          </c:dPt>
          <c:dPt>
            <c:idx val="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DC35-42A9-8AB0-267C194D0D3A}"/>
              </c:ext>
            </c:extLst>
          </c:dPt>
          <c:dPt>
            <c:idx val="1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DC35-42A9-8AB0-267C194D0D3A}"/>
              </c:ext>
            </c:extLst>
          </c:dPt>
          <c:dPt>
            <c:idx val="17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DC35-42A9-8AB0-267C194D0D3A}"/>
              </c:ext>
            </c:extLst>
          </c:dPt>
          <c:dPt>
            <c:idx val="2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DC35-42A9-8AB0-267C194D0D3A}"/>
              </c:ext>
            </c:extLst>
          </c:dPt>
          <c:dPt>
            <c:idx val="2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DC35-42A9-8AB0-267C194D0D3A}"/>
              </c:ext>
            </c:extLst>
          </c:dPt>
          <c:dPt>
            <c:idx val="2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DC35-42A9-8AB0-267C194D0D3A}"/>
              </c:ext>
            </c:extLst>
          </c:dPt>
          <c:dPt>
            <c:idx val="33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DC35-42A9-8AB0-267C194D0D3A}"/>
              </c:ext>
            </c:extLst>
          </c:dPt>
          <c:dPt>
            <c:idx val="37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DC35-42A9-8AB0-267C194D0D3A}"/>
              </c:ext>
            </c:extLst>
          </c:dPt>
          <c:dPt>
            <c:idx val="41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DC35-42A9-8AB0-267C194D0D3A}"/>
              </c:ext>
            </c:extLst>
          </c:dPt>
          <c:dPt>
            <c:idx val="45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C35-42A9-8AB0-267C194D0D3A}"/>
              </c:ext>
            </c:extLst>
          </c:dPt>
          <c:dPt>
            <c:idx val="49"/>
            <c:marker>
              <c:symbol val="square"/>
              <c:size val="5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DC35-42A9-8AB0-267C194D0D3A}"/>
              </c:ext>
            </c:extLst>
          </c:dPt>
          <c:xVal>
            <c:numRef>
              <c:f>'60 graphs '!$I$43:$I$93</c:f>
              <c:numCache>
                <c:formatCode>0.00</c:formatCode>
                <c:ptCount val="51"/>
                <c:pt idx="0">
                  <c:v>-17.21925759969335</c:v>
                </c:pt>
                <c:pt idx="1">
                  <c:v>0</c:v>
                </c:pt>
                <c:pt idx="2">
                  <c:v>17.21925759969335</c:v>
                </c:pt>
                <c:pt idx="4">
                  <c:v>-18.599418480371092</c:v>
                </c:pt>
                <c:pt idx="5">
                  <c:v>0</c:v>
                </c:pt>
                <c:pt idx="6">
                  <c:v>18.599418480371092</c:v>
                </c:pt>
                <c:pt idx="8">
                  <c:v>-28.933712067151177</c:v>
                </c:pt>
                <c:pt idx="9">
                  <c:v>0</c:v>
                </c:pt>
                <c:pt idx="10">
                  <c:v>28.933712067151177</c:v>
                </c:pt>
                <c:pt idx="12">
                  <c:v>-11.861671469742079</c:v>
                </c:pt>
                <c:pt idx="13">
                  <c:v>0</c:v>
                </c:pt>
                <c:pt idx="14">
                  <c:v>11.861671469742079</c:v>
                </c:pt>
                <c:pt idx="16">
                  <c:v>-13.787586206896542</c:v>
                </c:pt>
                <c:pt idx="17">
                  <c:v>0</c:v>
                </c:pt>
                <c:pt idx="18">
                  <c:v>13.787586206896542</c:v>
                </c:pt>
                <c:pt idx="20">
                  <c:v>-41.408450704224805</c:v>
                </c:pt>
                <c:pt idx="21">
                  <c:v>0</c:v>
                </c:pt>
                <c:pt idx="22">
                  <c:v>41.408450704224805</c:v>
                </c:pt>
                <c:pt idx="24">
                  <c:v>-59.85163977095214</c:v>
                </c:pt>
                <c:pt idx="25">
                  <c:v>0</c:v>
                </c:pt>
                <c:pt idx="26">
                  <c:v>59.85163977095214</c:v>
                </c:pt>
                <c:pt idx="28">
                  <c:v>-56.121475054229492</c:v>
                </c:pt>
                <c:pt idx="29">
                  <c:v>0</c:v>
                </c:pt>
                <c:pt idx="30">
                  <c:v>56.121475054229492</c:v>
                </c:pt>
                <c:pt idx="32">
                  <c:v>-30.678260869566259</c:v>
                </c:pt>
                <c:pt idx="33">
                  <c:v>0</c:v>
                </c:pt>
                <c:pt idx="34">
                  <c:v>30.678260869566259</c:v>
                </c:pt>
                <c:pt idx="36">
                  <c:v>-74.812499999999531</c:v>
                </c:pt>
                <c:pt idx="37">
                  <c:v>0</c:v>
                </c:pt>
                <c:pt idx="38">
                  <c:v>74.812499999999531</c:v>
                </c:pt>
                <c:pt idx="40">
                  <c:v>-31.129411764706898</c:v>
                </c:pt>
                <c:pt idx="41">
                  <c:v>0</c:v>
                </c:pt>
                <c:pt idx="42">
                  <c:v>31.129411764706898</c:v>
                </c:pt>
                <c:pt idx="44">
                  <c:v>-31.205896805896984</c:v>
                </c:pt>
                <c:pt idx="45">
                  <c:v>0</c:v>
                </c:pt>
                <c:pt idx="46">
                  <c:v>31.205896805896984</c:v>
                </c:pt>
                <c:pt idx="48">
                  <c:v>-19.996821326013574</c:v>
                </c:pt>
                <c:pt idx="49">
                  <c:v>0</c:v>
                </c:pt>
                <c:pt idx="50">
                  <c:v>19.996821326013574</c:v>
                </c:pt>
              </c:numCache>
            </c:numRef>
          </c:xVal>
          <c:yVal>
            <c:numRef>
              <c:f>'60 graphs '!$K$43:$K$93</c:f>
              <c:numCache>
                <c:formatCode>General</c:formatCode>
                <c:ptCount val="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50-4097-8D2A-AA6AA1A11BF9}"/>
            </c:ext>
          </c:extLst>
        </c:ser>
        <c:ser>
          <c:idx val="1"/>
          <c:order val="1"/>
          <c:tx>
            <c:strRef>
              <c:f>'60 graphs '!$J$42</c:f>
              <c:strCache>
                <c:ptCount val="1"/>
                <c:pt idx="0">
                  <c:v>DZX</c:v>
                </c:pt>
              </c:strCache>
            </c:strRef>
          </c:tx>
          <c:spPr>
            <a:ln w="6350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2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DC35-42A9-8AB0-267C194D0D3A}"/>
              </c:ext>
            </c:extLst>
          </c:dPt>
          <c:dPt>
            <c:idx val="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DC35-42A9-8AB0-267C194D0D3A}"/>
              </c:ext>
            </c:extLst>
          </c:dPt>
          <c:dPt>
            <c:idx val="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DC35-42A9-8AB0-267C194D0D3A}"/>
              </c:ext>
            </c:extLst>
          </c:dPt>
          <c:dPt>
            <c:idx val="1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DC35-42A9-8AB0-267C194D0D3A}"/>
              </c:ext>
            </c:extLst>
          </c:dPt>
          <c:dPt>
            <c:idx val="17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DC35-42A9-8AB0-267C194D0D3A}"/>
              </c:ext>
            </c:extLst>
          </c:dPt>
          <c:dPt>
            <c:idx val="2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DC35-42A9-8AB0-267C194D0D3A}"/>
              </c:ext>
            </c:extLst>
          </c:dPt>
          <c:dPt>
            <c:idx val="2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DC35-42A9-8AB0-267C194D0D3A}"/>
              </c:ext>
            </c:extLst>
          </c:dPt>
          <c:dPt>
            <c:idx val="2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DC35-42A9-8AB0-267C194D0D3A}"/>
              </c:ext>
            </c:extLst>
          </c:dPt>
          <c:dPt>
            <c:idx val="33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DC35-42A9-8AB0-267C194D0D3A}"/>
              </c:ext>
            </c:extLst>
          </c:dPt>
          <c:dPt>
            <c:idx val="37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DC35-42A9-8AB0-267C194D0D3A}"/>
              </c:ext>
            </c:extLst>
          </c:dPt>
          <c:dPt>
            <c:idx val="41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DC35-42A9-8AB0-267C194D0D3A}"/>
              </c:ext>
            </c:extLst>
          </c:dPt>
          <c:dPt>
            <c:idx val="45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DC35-42A9-8AB0-267C194D0D3A}"/>
              </c:ext>
            </c:extLst>
          </c:dPt>
          <c:dPt>
            <c:idx val="49"/>
            <c:marker>
              <c:symbol val="square"/>
              <c:size val="5"/>
              <c:spPr>
                <a:solidFill>
                  <a:srgbClr val="C0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DC35-42A9-8AB0-267C194D0D3A}"/>
              </c:ext>
            </c:extLst>
          </c:dPt>
          <c:xVal>
            <c:numRef>
              <c:f>'60 graphs '!$J$43:$J$93</c:f>
              <c:numCache>
                <c:formatCode>0.00</c:formatCode>
                <c:ptCount val="51"/>
                <c:pt idx="0">
                  <c:v>8.4735458429180497</c:v>
                </c:pt>
                <c:pt idx="1">
                  <c:v>12.821229050279214</c:v>
                </c:pt>
                <c:pt idx="2">
                  <c:v>17.168912257640379</c:v>
                </c:pt>
                <c:pt idx="4">
                  <c:v>-36.140343119728406</c:v>
                </c:pt>
                <c:pt idx="5">
                  <c:v>-23.057851239669432</c:v>
                </c:pt>
                <c:pt idx="6">
                  <c:v>-9.9753593596104562</c:v>
                </c:pt>
                <c:pt idx="8">
                  <c:v>-75.66037065788089</c:v>
                </c:pt>
                <c:pt idx="9">
                  <c:v>-62.43046695585592</c:v>
                </c:pt>
                <c:pt idx="10">
                  <c:v>-49.200563253830943</c:v>
                </c:pt>
                <c:pt idx="12">
                  <c:v>-5.4017291066284159</c:v>
                </c:pt>
                <c:pt idx="13">
                  <c:v>9.5100864553309918</c:v>
                </c:pt>
                <c:pt idx="14">
                  <c:v>24.4219020172904</c:v>
                </c:pt>
                <c:pt idx="16">
                  <c:v>3.6744827586208793</c:v>
                </c:pt>
                <c:pt idx="17">
                  <c:v>21.517241379310434</c:v>
                </c:pt>
                <c:pt idx="18">
                  <c:v>39.359999999999985</c:v>
                </c:pt>
                <c:pt idx="20">
                  <c:v>161.35211267605618</c:v>
                </c:pt>
                <c:pt idx="21">
                  <c:v>199.99999999999997</c:v>
                </c:pt>
                <c:pt idx="22">
                  <c:v>238.64788732394376</c:v>
                </c:pt>
                <c:pt idx="24">
                  <c:v>81.896435221623307</c:v>
                </c:pt>
                <c:pt idx="25">
                  <c:v>178.83352849711099</c:v>
                </c:pt>
                <c:pt idx="26">
                  <c:v>275.7706217725987</c:v>
                </c:pt>
                <c:pt idx="28">
                  <c:v>100.89370932754932</c:v>
                </c:pt>
                <c:pt idx="29">
                  <c:v>197.830802603037</c:v>
                </c:pt>
                <c:pt idx="30">
                  <c:v>294.76789587852466</c:v>
                </c:pt>
                <c:pt idx="32">
                  <c:v>149.31303970443543</c:v>
                </c:pt>
                <c:pt idx="33">
                  <c:v>238.99567142043102</c:v>
                </c:pt>
                <c:pt idx="34">
                  <c:v>328.67830313642662</c:v>
                </c:pt>
                <c:pt idx="36">
                  <c:v>-166.058035714287</c:v>
                </c:pt>
                <c:pt idx="37">
                  <c:v>-83.370535714287001</c:v>
                </c:pt>
                <c:pt idx="38">
                  <c:v>-0.68303571428700138</c:v>
                </c:pt>
                <c:pt idx="40">
                  <c:v>-221.86425339366301</c:v>
                </c:pt>
                <c:pt idx="41">
                  <c:v>-197.91855203619758</c:v>
                </c:pt>
                <c:pt idx="42">
                  <c:v>-173.97285067873216</c:v>
                </c:pt>
                <c:pt idx="44">
                  <c:v>-19.477149877149945</c:v>
                </c:pt>
                <c:pt idx="45">
                  <c:v>1.3267813267812727</c:v>
                </c:pt>
                <c:pt idx="46">
                  <c:v>22.13071253071249</c:v>
                </c:pt>
                <c:pt idx="48">
                  <c:v>3.9947262908836301</c:v>
                </c:pt>
                <c:pt idx="49">
                  <c:v>24.998645451426</c:v>
                </c:pt>
                <c:pt idx="50">
                  <c:v>46.002564611968367</c:v>
                </c:pt>
              </c:numCache>
            </c:numRef>
          </c:xVal>
          <c:yVal>
            <c:numRef>
              <c:f>'60 graphs '!$K$43:$K$93</c:f>
              <c:numCache>
                <c:formatCode>General</c:formatCode>
                <c:ptCount val="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750-4097-8D2A-AA6AA1A1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554320"/>
        <c:axId val="500551040"/>
      </c:scatterChart>
      <c:valAx>
        <c:axId val="500554320"/>
        <c:scaling>
          <c:orientation val="minMax"/>
          <c:max val="500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0551040"/>
        <c:crosses val="autoZero"/>
        <c:crossBetween val="midCat"/>
      </c:valAx>
      <c:valAx>
        <c:axId val="500551040"/>
        <c:scaling>
          <c:orientation val="minMax"/>
          <c:max val="13"/>
        </c:scaling>
        <c:delete val="1"/>
        <c:axPos val="l"/>
        <c:numFmt formatCode="General" sourceLinked="1"/>
        <c:majorTickMark val="none"/>
        <c:minorTickMark val="none"/>
        <c:tickLblPos val="nextTo"/>
        <c:crossAx val="500554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'90 graphs'!$AA$3</c:f>
              <c:strCache>
                <c:ptCount val="1"/>
                <c:pt idx="0">
                  <c:v>Control 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1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FB21-4404-9242-11D6004BA20B}"/>
              </c:ext>
            </c:extLst>
          </c:dPt>
          <c:dPt>
            <c:idx val="5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FB21-4404-9242-11D6004BA20B}"/>
              </c:ext>
            </c:extLst>
          </c:dPt>
          <c:dPt>
            <c:idx val="9"/>
            <c:marker>
              <c:symbol val="square"/>
              <c:size val="8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FB21-4404-9242-11D6004BA20B}"/>
              </c:ext>
            </c:extLst>
          </c:dPt>
          <c:xVal>
            <c:numRef>
              <c:f>'90 graphs'!$AA$4:$AA$14</c:f>
              <c:numCache>
                <c:formatCode>General</c:formatCode>
                <c:ptCount val="11"/>
                <c:pt idx="0">
                  <c:v>-2.2478386167147022</c:v>
                </c:pt>
                <c:pt idx="1">
                  <c:v>0</c:v>
                </c:pt>
                <c:pt idx="2">
                  <c:v>2.2478386167147022</c:v>
                </c:pt>
                <c:pt idx="4">
                  <c:v>-3.3103448275861709</c:v>
                </c:pt>
                <c:pt idx="5">
                  <c:v>0</c:v>
                </c:pt>
                <c:pt idx="6">
                  <c:v>3.3103448275861709</c:v>
                </c:pt>
                <c:pt idx="8">
                  <c:v>-3.0612797774927998</c:v>
                </c:pt>
                <c:pt idx="9">
                  <c:v>0</c:v>
                </c:pt>
                <c:pt idx="10">
                  <c:v>3.0612797774927998</c:v>
                </c:pt>
              </c:numCache>
            </c:numRef>
          </c:xVal>
          <c:yVal>
            <c:numRef>
              <c:f>'90 graphs'!$Z$4:$Z$14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B21-4404-9242-11D6004BA20B}"/>
            </c:ext>
          </c:extLst>
        </c:ser>
        <c:ser>
          <c:idx val="1"/>
          <c:order val="1"/>
          <c:tx>
            <c:strRef>
              <c:f>'90 graphs'!$AB$3</c:f>
              <c:strCache>
                <c:ptCount val="1"/>
                <c:pt idx="0">
                  <c:v>DZX </c:v>
                </c:pt>
              </c:strCache>
            </c:strRef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Pt>
            <c:idx val="1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FB21-4404-9242-11D6004BA20B}"/>
              </c:ext>
            </c:extLst>
          </c:dPt>
          <c:dPt>
            <c:idx val="5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FB21-4404-9242-11D6004BA20B}"/>
              </c:ext>
            </c:extLst>
          </c:dPt>
          <c:dPt>
            <c:idx val="9"/>
            <c:marker>
              <c:symbol val="square"/>
              <c:size val="8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FB21-4404-9242-11D6004BA20B}"/>
              </c:ext>
            </c:extLst>
          </c:dPt>
          <c:xVal>
            <c:numRef>
              <c:f>'90 graphs'!$AB$4:$AB$14</c:f>
              <c:numCache>
                <c:formatCode>General</c:formatCode>
                <c:ptCount val="11"/>
                <c:pt idx="0">
                  <c:v>3.2853025936598925</c:v>
                </c:pt>
                <c:pt idx="1">
                  <c:v>6.5706051873198987</c:v>
                </c:pt>
                <c:pt idx="2">
                  <c:v>9.8559077809799049</c:v>
                </c:pt>
                <c:pt idx="4">
                  <c:v>8.6896551724140476</c:v>
                </c:pt>
                <c:pt idx="5">
                  <c:v>13.655172413793224</c:v>
                </c:pt>
                <c:pt idx="6">
                  <c:v>18.620689655172399</c:v>
                </c:pt>
                <c:pt idx="8">
                  <c:v>7.6477812494364912</c:v>
                </c:pt>
                <c:pt idx="9">
                  <c:v>12.243313045205795</c:v>
                </c:pt>
                <c:pt idx="10">
                  <c:v>16.838844840975099</c:v>
                </c:pt>
              </c:numCache>
            </c:numRef>
          </c:xVal>
          <c:yVal>
            <c:numRef>
              <c:f>'90 graphs'!$Z$4:$Z$15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B21-4404-9242-11D6004BA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014304"/>
        <c:axId val="466015288"/>
      </c:scatterChart>
      <c:valAx>
        <c:axId val="466014304"/>
        <c:scaling>
          <c:orientation val="minMax"/>
          <c:max val="80"/>
          <c:min val="-2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6015288"/>
        <c:crosses val="autoZero"/>
        <c:crossBetween val="midCat"/>
      </c:valAx>
      <c:valAx>
        <c:axId val="466015288"/>
        <c:scaling>
          <c:orientation val="minMax"/>
          <c:max val="3"/>
        </c:scaling>
        <c:delete val="1"/>
        <c:axPos val="l"/>
        <c:numFmt formatCode="General" sourceLinked="1"/>
        <c:majorTickMark val="none"/>
        <c:minorTickMark val="none"/>
        <c:tickLblPos val="nextTo"/>
        <c:crossAx val="46601430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19</xdr:row>
      <xdr:rowOff>119062</xdr:rowOff>
    </xdr:from>
    <xdr:to>
      <xdr:col>21</xdr:col>
      <xdr:colOff>352425</xdr:colOff>
      <xdr:row>34</xdr:row>
      <xdr:rowOff>4762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488C875-1F6F-4E6C-AAEF-44A629E34E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247650</xdr:colOff>
      <xdr:row>31</xdr:row>
      <xdr:rowOff>147637</xdr:rowOff>
    </xdr:from>
    <xdr:to>
      <xdr:col>19</xdr:col>
      <xdr:colOff>552450</xdr:colOff>
      <xdr:row>46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2029CC-76F2-4FEC-AB4B-F6CE2E37A1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269592</xdr:colOff>
      <xdr:row>0</xdr:row>
      <xdr:rowOff>201727</xdr:rowOff>
    </xdr:from>
    <xdr:to>
      <xdr:col>38</xdr:col>
      <xdr:colOff>555342</xdr:colOff>
      <xdr:row>13</xdr:row>
      <xdr:rowOff>112940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866CBF4-F3BF-4AAE-AFD2-F79348BB1B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223345</xdr:colOff>
      <xdr:row>14</xdr:row>
      <xdr:rowOff>142546</xdr:rowOff>
    </xdr:from>
    <xdr:to>
      <xdr:col>38</xdr:col>
      <xdr:colOff>518949</xdr:colOff>
      <xdr:row>28</xdr:row>
      <xdr:rowOff>28246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9868280-EF93-4DB2-92D9-E551F29BDC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276225</xdr:colOff>
      <xdr:row>40</xdr:row>
      <xdr:rowOff>166687</xdr:rowOff>
    </xdr:from>
    <xdr:to>
      <xdr:col>19</xdr:col>
      <xdr:colOff>171450</xdr:colOff>
      <xdr:row>55</xdr:row>
      <xdr:rowOff>52387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79CC07B-8BAB-44DD-B43E-57D9967950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295275</xdr:colOff>
      <xdr:row>0</xdr:row>
      <xdr:rowOff>160733</xdr:rowOff>
    </xdr:from>
    <xdr:to>
      <xdr:col>37</xdr:col>
      <xdr:colOff>597693</xdr:colOff>
      <xdr:row>13</xdr:row>
      <xdr:rowOff>34527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3EC61C0-78D9-44CD-A409-8DCF147C1D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306586</xdr:colOff>
      <xdr:row>14</xdr:row>
      <xdr:rowOff>29769</xdr:rowOff>
    </xdr:from>
    <xdr:to>
      <xdr:col>38</xdr:col>
      <xdr:colOff>20836</xdr:colOff>
      <xdr:row>27</xdr:row>
      <xdr:rowOff>105969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656CC01-D5B7-4D8E-A7D5-C305563F2D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257175</xdr:colOff>
      <xdr:row>40</xdr:row>
      <xdr:rowOff>119062</xdr:rowOff>
    </xdr:from>
    <xdr:to>
      <xdr:col>18</xdr:col>
      <xdr:colOff>314325</xdr:colOff>
      <xdr:row>55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7359DC-F792-4E01-9773-1D808F4AC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238125</xdr:colOff>
      <xdr:row>0</xdr:row>
      <xdr:rowOff>138112</xdr:rowOff>
    </xdr:from>
    <xdr:to>
      <xdr:col>37</xdr:col>
      <xdr:colOff>542925</xdr:colOff>
      <xdr:row>12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2BB9B0-B172-48B5-9364-757DEEF9DA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342900</xdr:colOff>
      <xdr:row>13</xdr:row>
      <xdr:rowOff>109537</xdr:rowOff>
    </xdr:from>
    <xdr:to>
      <xdr:col>38</xdr:col>
      <xdr:colOff>38100</xdr:colOff>
      <xdr:row>27</xdr:row>
      <xdr:rowOff>185737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4EF53B-57FD-4D49-9569-F01C8A11A5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219075</xdr:colOff>
      <xdr:row>17</xdr:row>
      <xdr:rowOff>119062</xdr:rowOff>
    </xdr:from>
    <xdr:to>
      <xdr:col>18</xdr:col>
      <xdr:colOff>523875</xdr:colOff>
      <xdr:row>31</xdr:row>
      <xdr:rowOff>4762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6FAEA5B-0D7B-41D6-ABD5-5D2CD427C4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592904</xdr:colOff>
      <xdr:row>0</xdr:row>
      <xdr:rowOff>137417</xdr:rowOff>
    </xdr:from>
    <xdr:to>
      <xdr:col>38</xdr:col>
      <xdr:colOff>502652</xdr:colOff>
      <xdr:row>16</xdr:row>
      <xdr:rowOff>123934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84A2D6D-360D-462A-875D-50020D889C4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25686</xdr:colOff>
      <xdr:row>19</xdr:row>
      <xdr:rowOff>30395</xdr:rowOff>
    </xdr:from>
    <xdr:to>
      <xdr:col>38</xdr:col>
      <xdr:colOff>545462</xdr:colOff>
      <xdr:row>35</xdr:row>
      <xdr:rowOff>188147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4D38C7E-6B93-4B39-9C69-FA414A65975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172640</xdr:colOff>
      <xdr:row>43</xdr:row>
      <xdr:rowOff>146446</xdr:rowOff>
    </xdr:from>
    <xdr:to>
      <xdr:col>17</xdr:col>
      <xdr:colOff>494109</xdr:colOff>
      <xdr:row>58</xdr:row>
      <xdr:rowOff>32146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957BA31-7741-4A97-B5D7-81B794E656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DE99B-A286-4446-A7D0-E1CE582ED51E}">
  <dimension ref="A1:L13"/>
  <sheetViews>
    <sheetView topLeftCell="F7" zoomScale="93" zoomScaleNormal="93" workbookViewId="0">
      <selection activeCell="L8" sqref="L8"/>
    </sheetView>
  </sheetViews>
  <sheetFormatPr defaultRowHeight="14.5" x14ac:dyDescent="0.35"/>
  <cols>
    <col min="1" max="1" width="9.1796875" style="12"/>
    <col min="2" max="2" width="20.54296875" customWidth="1"/>
    <col min="3" max="3" width="35.453125" customWidth="1"/>
    <col min="4" max="4" width="37.1796875" customWidth="1"/>
    <col min="5" max="5" width="25.26953125" customWidth="1"/>
    <col min="6" max="6" width="24" customWidth="1"/>
    <col min="7" max="7" width="31.453125" customWidth="1"/>
    <col min="8" max="8" width="36.7265625" customWidth="1"/>
    <col min="9" max="9" width="33.453125" customWidth="1"/>
    <col min="10" max="10" width="13" customWidth="1"/>
    <col min="11" max="11" width="15.26953125" customWidth="1"/>
    <col min="12" max="12" width="24.26953125" customWidth="1"/>
  </cols>
  <sheetData>
    <row r="1" spans="1:12" ht="15.5" x14ac:dyDescent="0.35">
      <c r="A1" s="155" t="s">
        <v>20</v>
      </c>
      <c r="B1" s="155"/>
      <c r="C1" s="155"/>
    </row>
    <row r="3" spans="1:12" s="1" customFormat="1" ht="33.75" customHeight="1" x14ac:dyDescent="0.35">
      <c r="A3" s="8" t="s">
        <v>0</v>
      </c>
      <c r="B3" s="6" t="s">
        <v>1</v>
      </c>
      <c r="C3" s="6" t="s">
        <v>5</v>
      </c>
      <c r="D3" s="6" t="s">
        <v>6</v>
      </c>
      <c r="E3" s="6" t="s">
        <v>27</v>
      </c>
      <c r="F3" s="6" t="s">
        <v>2</v>
      </c>
      <c r="G3" s="6" t="s">
        <v>10</v>
      </c>
      <c r="H3" s="6" t="s">
        <v>3</v>
      </c>
      <c r="I3" s="7" t="s">
        <v>4</v>
      </c>
      <c r="J3" s="6" t="s">
        <v>32</v>
      </c>
      <c r="K3" s="6" t="s">
        <v>33</v>
      </c>
      <c r="L3" s="6" t="s">
        <v>47</v>
      </c>
    </row>
    <row r="4" spans="1:12" s="5" customFormat="1" ht="76.5" customHeight="1" x14ac:dyDescent="0.35">
      <c r="A4" s="4">
        <v>1</v>
      </c>
      <c r="B4" s="5" t="s">
        <v>7</v>
      </c>
      <c r="C4" s="5" t="s">
        <v>9</v>
      </c>
      <c r="D4" s="5" t="s">
        <v>8</v>
      </c>
      <c r="E4" s="5" t="s">
        <v>28</v>
      </c>
      <c r="F4" s="5" t="s">
        <v>17</v>
      </c>
      <c r="G4" s="5" t="s">
        <v>11</v>
      </c>
      <c r="H4" s="5" t="s">
        <v>13</v>
      </c>
      <c r="I4" s="5" t="s">
        <v>12</v>
      </c>
      <c r="J4" s="5" t="s">
        <v>87</v>
      </c>
      <c r="K4" s="5" t="s">
        <v>85</v>
      </c>
    </row>
    <row r="5" spans="1:12" s="2" customFormat="1" ht="82.5" customHeight="1" x14ac:dyDescent="0.35">
      <c r="A5" s="9">
        <v>2</v>
      </c>
      <c r="B5" s="2" t="s">
        <v>14</v>
      </c>
      <c r="C5" s="1" t="s">
        <v>31</v>
      </c>
      <c r="D5" s="2" t="s">
        <v>15</v>
      </c>
      <c r="E5" s="2" t="s">
        <v>28</v>
      </c>
      <c r="F5" s="2" t="s">
        <v>16</v>
      </c>
      <c r="G5" s="2" t="s">
        <v>18</v>
      </c>
      <c r="H5" s="2" t="s">
        <v>21</v>
      </c>
      <c r="I5" s="1" t="s">
        <v>19</v>
      </c>
      <c r="J5" s="2" t="s">
        <v>87</v>
      </c>
      <c r="K5" s="2" t="s">
        <v>85</v>
      </c>
    </row>
    <row r="6" spans="1:12" s="1" customFormat="1" ht="52.5" customHeight="1" x14ac:dyDescent="0.35">
      <c r="A6" s="10">
        <v>3</v>
      </c>
      <c r="B6" s="1" t="s">
        <v>22</v>
      </c>
      <c r="C6" s="1" t="s">
        <v>24</v>
      </c>
      <c r="D6" s="1" t="s">
        <v>23</v>
      </c>
      <c r="E6" s="1" t="s">
        <v>28</v>
      </c>
      <c r="F6" s="1" t="s">
        <v>25</v>
      </c>
      <c r="G6" s="1" t="s">
        <v>26</v>
      </c>
      <c r="H6" s="1" t="s">
        <v>29</v>
      </c>
      <c r="I6" s="1" t="s">
        <v>30</v>
      </c>
      <c r="J6" s="1" t="s">
        <v>87</v>
      </c>
      <c r="K6" s="1" t="s">
        <v>86</v>
      </c>
    </row>
    <row r="7" spans="1:12" s="1" customFormat="1" ht="43.5" x14ac:dyDescent="0.35">
      <c r="A7" s="10">
        <v>4</v>
      </c>
      <c r="B7" s="1" t="s">
        <v>34</v>
      </c>
      <c r="C7" s="1" t="s">
        <v>35</v>
      </c>
      <c r="D7" s="1" t="s">
        <v>36</v>
      </c>
      <c r="E7" s="1" t="s">
        <v>28</v>
      </c>
      <c r="F7" s="1" t="s">
        <v>37</v>
      </c>
      <c r="G7" s="1" t="s">
        <v>38</v>
      </c>
      <c r="H7" s="1" t="s">
        <v>39</v>
      </c>
      <c r="I7" s="1" t="s">
        <v>30</v>
      </c>
      <c r="J7" s="1" t="s">
        <v>40</v>
      </c>
      <c r="K7" s="1" t="s">
        <v>88</v>
      </c>
    </row>
    <row r="8" spans="1:12" ht="87" customHeight="1" x14ac:dyDescent="0.35">
      <c r="A8" s="11">
        <v>5</v>
      </c>
      <c r="B8" s="1" t="s">
        <v>41</v>
      </c>
      <c r="C8" s="1" t="s">
        <v>42</v>
      </c>
      <c r="D8" s="1" t="s">
        <v>89</v>
      </c>
      <c r="E8" s="1" t="s">
        <v>28</v>
      </c>
      <c r="F8" s="1" t="s">
        <v>43</v>
      </c>
      <c r="G8" s="1" t="s">
        <v>44</v>
      </c>
      <c r="H8" s="3" t="s">
        <v>45</v>
      </c>
      <c r="I8" s="3" t="s">
        <v>30</v>
      </c>
      <c r="J8" s="3" t="s">
        <v>40</v>
      </c>
      <c r="L8" s="3" t="s">
        <v>46</v>
      </c>
    </row>
    <row r="9" spans="1:12" ht="72.5" x14ac:dyDescent="0.35">
      <c r="A9" s="11">
        <v>6</v>
      </c>
      <c r="B9" s="1" t="s">
        <v>48</v>
      </c>
      <c r="C9" s="1" t="s">
        <v>49</v>
      </c>
      <c r="D9" s="1" t="s">
        <v>51</v>
      </c>
      <c r="E9" s="1" t="s">
        <v>28</v>
      </c>
      <c r="F9" s="1" t="s">
        <v>37</v>
      </c>
      <c r="G9" s="1" t="s">
        <v>50</v>
      </c>
      <c r="H9" s="3" t="s">
        <v>52</v>
      </c>
      <c r="I9" s="3" t="s">
        <v>30</v>
      </c>
      <c r="J9" s="3" t="s">
        <v>40</v>
      </c>
      <c r="K9" s="3" t="s">
        <v>65</v>
      </c>
      <c r="L9" s="3" t="s">
        <v>53</v>
      </c>
    </row>
    <row r="10" spans="1:12" ht="43.5" x14ac:dyDescent="0.35">
      <c r="A10" s="11">
        <v>7</v>
      </c>
      <c r="B10" s="1" t="s">
        <v>54</v>
      </c>
      <c r="C10" s="1" t="s">
        <v>84</v>
      </c>
      <c r="D10" s="2" t="s">
        <v>56</v>
      </c>
      <c r="E10" s="1" t="s">
        <v>55</v>
      </c>
      <c r="F10" s="1" t="s">
        <v>16</v>
      </c>
      <c r="G10" s="1" t="s">
        <v>57</v>
      </c>
      <c r="H10" s="3" t="s">
        <v>58</v>
      </c>
      <c r="I10" s="3" t="s">
        <v>30</v>
      </c>
      <c r="J10" s="3" t="s">
        <v>40</v>
      </c>
      <c r="K10" s="3" t="s">
        <v>65</v>
      </c>
      <c r="L10" s="1" t="s">
        <v>83</v>
      </c>
    </row>
    <row r="11" spans="1:12" ht="61.5" customHeight="1" x14ac:dyDescent="0.35">
      <c r="A11" s="11">
        <v>8</v>
      </c>
      <c r="B11" s="1" t="s">
        <v>59</v>
      </c>
      <c r="C11" s="1" t="s">
        <v>60</v>
      </c>
      <c r="D11" s="1" t="s">
        <v>61</v>
      </c>
      <c r="E11" s="1" t="s">
        <v>62</v>
      </c>
      <c r="F11" s="1" t="s">
        <v>63</v>
      </c>
      <c r="G11" s="1" t="s">
        <v>64</v>
      </c>
      <c r="H11" s="3" t="s">
        <v>67</v>
      </c>
      <c r="I11" s="3" t="s">
        <v>30</v>
      </c>
      <c r="J11" s="3" t="s">
        <v>65</v>
      </c>
      <c r="K11" s="3" t="s">
        <v>65</v>
      </c>
      <c r="L11" s="1" t="s">
        <v>66</v>
      </c>
    </row>
    <row r="12" spans="1:12" ht="87" x14ac:dyDescent="0.35">
      <c r="A12" s="11">
        <v>9</v>
      </c>
      <c r="B12" s="1" t="s">
        <v>68</v>
      </c>
      <c r="C12" s="1" t="s">
        <v>69</v>
      </c>
      <c r="D12" s="1" t="s">
        <v>70</v>
      </c>
      <c r="E12" s="1" t="s">
        <v>28</v>
      </c>
      <c r="F12" s="1" t="s">
        <v>71</v>
      </c>
      <c r="G12" s="1" t="s">
        <v>72</v>
      </c>
      <c r="H12" s="1" t="s">
        <v>75</v>
      </c>
      <c r="I12" s="3" t="s">
        <v>73</v>
      </c>
      <c r="J12" s="3" t="s">
        <v>65</v>
      </c>
      <c r="K12" s="3" t="s">
        <v>65</v>
      </c>
      <c r="L12" s="1" t="s">
        <v>74</v>
      </c>
    </row>
    <row r="13" spans="1:12" ht="87" x14ac:dyDescent="0.35">
      <c r="A13" s="11">
        <v>10</v>
      </c>
      <c r="B13" s="1" t="s">
        <v>76</v>
      </c>
      <c r="C13" s="1" t="s">
        <v>78</v>
      </c>
      <c r="D13" s="1" t="s">
        <v>77</v>
      </c>
      <c r="E13" s="1" t="s">
        <v>28</v>
      </c>
      <c r="F13" s="1" t="s">
        <v>79</v>
      </c>
      <c r="G13" s="1" t="s">
        <v>80</v>
      </c>
      <c r="H13" s="1" t="s">
        <v>82</v>
      </c>
      <c r="I13" s="3" t="s">
        <v>81</v>
      </c>
      <c r="J13" s="3" t="s">
        <v>65</v>
      </c>
      <c r="K13" s="3" t="s">
        <v>65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02BC9-0CAC-4259-9DBD-7AEF99B351BA}">
  <dimension ref="A2:X20"/>
  <sheetViews>
    <sheetView zoomScale="60" zoomScaleNormal="60" workbookViewId="0">
      <selection activeCell="D18" sqref="D18"/>
    </sheetView>
  </sheetViews>
  <sheetFormatPr defaultRowHeight="14.5" x14ac:dyDescent="0.35"/>
  <cols>
    <col min="2" max="2" width="27.1796875" style="19" customWidth="1"/>
    <col min="3" max="3" width="34.453125" style="19" customWidth="1"/>
    <col min="4" max="11" width="12.81640625" customWidth="1"/>
  </cols>
  <sheetData>
    <row r="2" spans="1:24" ht="15.5" x14ac:dyDescent="0.35">
      <c r="B2" s="156" t="s">
        <v>90</v>
      </c>
      <c r="C2" s="158" t="s">
        <v>104</v>
      </c>
      <c r="D2" s="160" t="s">
        <v>91</v>
      </c>
      <c r="E2" s="161"/>
      <c r="F2" s="161"/>
      <c r="G2" s="162"/>
      <c r="H2" s="160" t="s">
        <v>92</v>
      </c>
      <c r="I2" s="161"/>
      <c r="J2" s="161"/>
      <c r="K2" s="162"/>
      <c r="L2" s="182" t="s">
        <v>123</v>
      </c>
      <c r="M2" s="183"/>
      <c r="N2" s="183"/>
      <c r="O2" s="183"/>
      <c r="P2" s="183"/>
      <c r="Q2" s="184"/>
      <c r="S2" s="182" t="s">
        <v>127</v>
      </c>
      <c r="T2" s="183"/>
      <c r="U2" s="183"/>
      <c r="V2" s="183"/>
      <c r="W2" s="183"/>
      <c r="X2" s="184"/>
    </row>
    <row r="3" spans="1:24" x14ac:dyDescent="0.35">
      <c r="B3" s="157"/>
      <c r="C3" s="159"/>
      <c r="D3" s="163" t="s">
        <v>102</v>
      </c>
      <c r="E3" s="164"/>
      <c r="F3" s="163" t="s">
        <v>97</v>
      </c>
      <c r="G3" s="164"/>
      <c r="H3" s="163" t="s">
        <v>103</v>
      </c>
      <c r="I3" s="164"/>
      <c r="J3" s="165" t="s">
        <v>97</v>
      </c>
      <c r="K3" s="164"/>
      <c r="L3" s="163" t="s">
        <v>128</v>
      </c>
      <c r="M3" s="165"/>
      <c r="N3" s="164"/>
      <c r="O3" s="160" t="s">
        <v>93</v>
      </c>
      <c r="P3" s="161"/>
      <c r="Q3" s="162"/>
      <c r="S3" s="163" t="s">
        <v>128</v>
      </c>
      <c r="T3" s="165"/>
      <c r="U3" s="164"/>
      <c r="V3" s="160" t="s">
        <v>93</v>
      </c>
      <c r="W3" s="161"/>
      <c r="X3" s="162"/>
    </row>
    <row r="4" spans="1:24" ht="43.5" x14ac:dyDescent="0.35">
      <c r="B4" s="157"/>
      <c r="C4" s="159"/>
      <c r="D4" s="61" t="s">
        <v>94</v>
      </c>
      <c r="E4" s="62" t="s">
        <v>95</v>
      </c>
      <c r="F4" s="61" t="s">
        <v>107</v>
      </c>
      <c r="G4" s="62" t="s">
        <v>95</v>
      </c>
      <c r="H4" s="61" t="s">
        <v>94</v>
      </c>
      <c r="I4" s="62" t="s">
        <v>95</v>
      </c>
      <c r="J4" s="33" t="s">
        <v>94</v>
      </c>
      <c r="K4" s="24" t="s">
        <v>95</v>
      </c>
      <c r="L4" s="40" t="s">
        <v>129</v>
      </c>
      <c r="M4" s="41" t="s">
        <v>130</v>
      </c>
      <c r="N4" s="40" t="s">
        <v>131</v>
      </c>
      <c r="O4" s="42" t="s">
        <v>124</v>
      </c>
      <c r="P4" s="43" t="s">
        <v>125</v>
      </c>
      <c r="Q4" s="44" t="s">
        <v>126</v>
      </c>
      <c r="R4" s="138"/>
      <c r="S4" s="40" t="s">
        <v>129</v>
      </c>
      <c r="T4" s="41" t="s">
        <v>130</v>
      </c>
      <c r="U4" s="40" t="s">
        <v>131</v>
      </c>
      <c r="V4" s="42" t="s">
        <v>124</v>
      </c>
      <c r="W4" s="43" t="s">
        <v>125</v>
      </c>
      <c r="X4" s="44" t="s">
        <v>126</v>
      </c>
    </row>
    <row r="5" spans="1:24" ht="15" customHeight="1" x14ac:dyDescent="0.35">
      <c r="A5" s="177">
        <v>1</v>
      </c>
      <c r="B5" s="174" t="s">
        <v>96</v>
      </c>
      <c r="C5" s="14" t="s">
        <v>100</v>
      </c>
      <c r="D5" s="140">
        <v>79.189944134078161</v>
      </c>
      <c r="E5" s="26">
        <v>0.35491291488661786</v>
      </c>
      <c r="F5" s="25">
        <v>79.189944134078161</v>
      </c>
      <c r="G5" s="26">
        <v>3.5559691350192462</v>
      </c>
      <c r="H5" s="25">
        <v>113.88268156424562</v>
      </c>
      <c r="I5" s="26">
        <v>1.7302004600723049</v>
      </c>
      <c r="J5" s="25">
        <v>107.84916201117312</v>
      </c>
      <c r="K5" s="27">
        <v>5.020191720027209</v>
      </c>
      <c r="L5" s="45">
        <f>(F5-D5)-G5</f>
        <v>-3.5559691350192462</v>
      </c>
      <c r="M5" s="46">
        <f t="shared" ref="M5:M18" si="0">F5-D5</f>
        <v>0</v>
      </c>
      <c r="N5" s="47">
        <f>(F5-D5)+G5</f>
        <v>3.5559691350192462</v>
      </c>
      <c r="O5" s="27">
        <f>0-E5</f>
        <v>-0.35491291488661786</v>
      </c>
      <c r="P5" s="27">
        <v>0</v>
      </c>
      <c r="Q5" s="26">
        <f>E5</f>
        <v>0.35491291488661786</v>
      </c>
      <c r="R5" s="138">
        <v>1</v>
      </c>
      <c r="S5" s="25">
        <f>(J5-H5)-K5</f>
        <v>-11.053711273099704</v>
      </c>
      <c r="T5" s="27">
        <f>J5-H5</f>
        <v>-6.0335195530724945</v>
      </c>
      <c r="U5" s="26">
        <f>(J5-H5)+K5</f>
        <v>-1.0133278330452855</v>
      </c>
      <c r="V5" s="25">
        <f>0-I5</f>
        <v>-1.7302004600723049</v>
      </c>
      <c r="W5" s="27">
        <v>0</v>
      </c>
      <c r="X5" s="26">
        <f>I5</f>
        <v>1.7302004600723049</v>
      </c>
    </row>
    <row r="6" spans="1:24" x14ac:dyDescent="0.35">
      <c r="A6" s="178"/>
      <c r="B6" s="175"/>
      <c r="C6" s="59" t="s">
        <v>98</v>
      </c>
      <c r="D6" s="141">
        <v>72.892561983470998</v>
      </c>
      <c r="E6" s="28">
        <v>1.8039839878735158</v>
      </c>
      <c r="F6" s="34">
        <v>89.999999999999829</v>
      </c>
      <c r="G6" s="28">
        <v>3.300695382497238</v>
      </c>
      <c r="H6" s="34">
        <v>116.77685950413216</v>
      </c>
      <c r="I6" s="28">
        <v>8.1179279454309601</v>
      </c>
      <c r="J6" s="34">
        <v>121.23966942148752</v>
      </c>
      <c r="K6" s="23">
        <v>9.6957926860856265</v>
      </c>
      <c r="L6" s="48">
        <f t="shared" ref="L6:L20" si="1">(F6-D6)-G6</f>
        <v>13.806742634031593</v>
      </c>
      <c r="M6" s="49">
        <f t="shared" si="0"/>
        <v>17.107438016528832</v>
      </c>
      <c r="N6" s="50">
        <f t="shared" ref="N6:N20" si="2">(F6-D6)+G6</f>
        <v>20.40813339902607</v>
      </c>
      <c r="O6" s="22">
        <f t="shared" ref="O6:O18" si="3">0-E6</f>
        <v>-1.8039839878735158</v>
      </c>
      <c r="P6" s="22">
        <v>0</v>
      </c>
      <c r="Q6" s="21">
        <f t="shared" ref="Q6:Q18" si="4">E6</f>
        <v>1.8039839878735158</v>
      </c>
      <c r="R6" s="138">
        <v>2</v>
      </c>
      <c r="S6" s="20">
        <f t="shared" ref="S6:S18" si="5">(J6-H6)-K6</f>
        <v>-5.2329827687302686</v>
      </c>
      <c r="T6" s="22">
        <f t="shared" ref="T6:T18" si="6">J6-H6</f>
        <v>4.4628099173553579</v>
      </c>
      <c r="U6" s="21">
        <f t="shared" ref="U6:U18" si="7">(J6-H6)+K6</f>
        <v>14.158602603440984</v>
      </c>
      <c r="V6" s="20">
        <f t="shared" ref="V6:V18" si="8">0-I6</f>
        <v>-8.1179279454309601</v>
      </c>
      <c r="W6" s="22">
        <v>0</v>
      </c>
      <c r="X6" s="21">
        <f t="shared" ref="X6:X18" si="9">I6</f>
        <v>8.1179279454309601</v>
      </c>
    </row>
    <row r="7" spans="1:24" x14ac:dyDescent="0.35">
      <c r="A7" s="179"/>
      <c r="B7" s="176"/>
      <c r="C7" s="16" t="s">
        <v>99</v>
      </c>
      <c r="D7" s="142">
        <v>76.795100791018029</v>
      </c>
      <c r="E7" s="30">
        <v>1.4599945302726136</v>
      </c>
      <c r="F7" s="35">
        <v>100.86533554478166</v>
      </c>
      <c r="G7" s="30">
        <v>4.1251669367558081</v>
      </c>
      <c r="H7" s="35">
        <v>108.63326103597845</v>
      </c>
      <c r="I7" s="30">
        <v>5.473064855733452</v>
      </c>
      <c r="J7" s="35">
        <v>184.59874968103981</v>
      </c>
      <c r="K7" s="29">
        <v>16.934895845629036</v>
      </c>
      <c r="L7" s="48">
        <f t="shared" si="1"/>
        <v>19.945067817007821</v>
      </c>
      <c r="M7" s="49">
        <f t="shared" si="0"/>
        <v>24.070234753763629</v>
      </c>
      <c r="N7" s="50">
        <f t="shared" si="2"/>
        <v>28.195401690519436</v>
      </c>
      <c r="O7" s="22">
        <f t="shared" si="3"/>
        <v>-1.4599945302726136</v>
      </c>
      <c r="P7" s="22">
        <v>0</v>
      </c>
      <c r="Q7" s="21">
        <f t="shared" si="4"/>
        <v>1.4599945302726136</v>
      </c>
      <c r="R7" s="138">
        <v>3</v>
      </c>
      <c r="S7" s="20">
        <f t="shared" si="5"/>
        <v>59.03059279943232</v>
      </c>
      <c r="T7" s="22">
        <f t="shared" si="6"/>
        <v>75.965488645061356</v>
      </c>
      <c r="U7" s="21">
        <f t="shared" si="7"/>
        <v>92.900384490690385</v>
      </c>
      <c r="V7" s="20">
        <f t="shared" si="8"/>
        <v>-5.473064855733452</v>
      </c>
      <c r="W7" s="22">
        <v>0</v>
      </c>
      <c r="X7" s="21">
        <f t="shared" si="9"/>
        <v>5.473064855733452</v>
      </c>
    </row>
    <row r="8" spans="1:24" x14ac:dyDescent="0.35">
      <c r="A8" s="17">
        <v>2</v>
      </c>
      <c r="B8" s="70" t="s">
        <v>101</v>
      </c>
      <c r="C8" s="18" t="s">
        <v>105</v>
      </c>
      <c r="D8" s="143">
        <v>92.622478386167103</v>
      </c>
      <c r="E8" s="32">
        <v>2.2478386167147022</v>
      </c>
      <c r="F8" s="36">
        <v>99.193083573487002</v>
      </c>
      <c r="G8" s="32">
        <v>3.2853025936600062</v>
      </c>
      <c r="H8" s="36">
        <v>107.665706051873</v>
      </c>
      <c r="I8" s="32">
        <v>4.4956772334300013</v>
      </c>
      <c r="J8" s="36">
        <v>118.386167146974</v>
      </c>
      <c r="K8" s="31">
        <v>6.2247838616709998</v>
      </c>
      <c r="L8" s="48">
        <f t="shared" si="1"/>
        <v>3.2853025936598925</v>
      </c>
      <c r="M8" s="49">
        <f t="shared" si="0"/>
        <v>6.5706051873198987</v>
      </c>
      <c r="N8" s="50">
        <f t="shared" si="2"/>
        <v>9.8559077809799049</v>
      </c>
      <c r="O8" s="22">
        <f t="shared" si="3"/>
        <v>-2.2478386167147022</v>
      </c>
      <c r="P8" s="22">
        <v>0</v>
      </c>
      <c r="Q8" s="21">
        <f t="shared" si="4"/>
        <v>2.2478386167147022</v>
      </c>
      <c r="R8" s="138">
        <v>4</v>
      </c>
      <c r="S8" s="20">
        <f t="shared" si="5"/>
        <v>4.4956772334300013</v>
      </c>
      <c r="T8" s="22">
        <f t="shared" si="6"/>
        <v>10.720461095101001</v>
      </c>
      <c r="U8" s="21">
        <f t="shared" si="7"/>
        <v>16.945244956772001</v>
      </c>
      <c r="V8" s="20">
        <f t="shared" si="8"/>
        <v>-4.4956772334300013</v>
      </c>
      <c r="W8" s="22">
        <v>0</v>
      </c>
      <c r="X8" s="21">
        <f t="shared" si="9"/>
        <v>4.4956772334300013</v>
      </c>
    </row>
    <row r="9" spans="1:24" x14ac:dyDescent="0.35">
      <c r="A9" s="17">
        <v>3</v>
      </c>
      <c r="B9" s="70" t="s">
        <v>106</v>
      </c>
      <c r="C9" s="18" t="s">
        <v>105</v>
      </c>
      <c r="D9" s="143">
        <v>99.517241379310207</v>
      </c>
      <c r="E9" s="32">
        <v>3.3103448275861709</v>
      </c>
      <c r="F9" s="36">
        <v>113.17241379310343</v>
      </c>
      <c r="G9" s="32">
        <v>4.9655172413791764</v>
      </c>
      <c r="H9" s="36">
        <v>101.58620689655173</v>
      </c>
      <c r="I9" s="32">
        <v>6.6206896551723577</v>
      </c>
      <c r="J9" s="36">
        <v>149.58620689655157</v>
      </c>
      <c r="K9" s="31">
        <v>16.137931034482751</v>
      </c>
      <c r="L9" s="48">
        <f t="shared" si="1"/>
        <v>8.6896551724140476</v>
      </c>
      <c r="M9" s="49">
        <f t="shared" si="0"/>
        <v>13.655172413793224</v>
      </c>
      <c r="N9" s="50">
        <f t="shared" si="2"/>
        <v>18.620689655172399</v>
      </c>
      <c r="O9" s="22">
        <f t="shared" si="3"/>
        <v>-3.3103448275861709</v>
      </c>
      <c r="P9" s="22">
        <v>0</v>
      </c>
      <c r="Q9" s="21">
        <f t="shared" si="4"/>
        <v>3.3103448275861709</v>
      </c>
      <c r="R9" s="138">
        <v>5</v>
      </c>
      <c r="S9" s="20">
        <f t="shared" si="5"/>
        <v>31.862068965517093</v>
      </c>
      <c r="T9" s="22">
        <f t="shared" si="6"/>
        <v>47.999999999999844</v>
      </c>
      <c r="U9" s="21">
        <f t="shared" si="7"/>
        <v>64.137931034482591</v>
      </c>
      <c r="V9" s="20">
        <f t="shared" si="8"/>
        <v>-6.6206896551723577</v>
      </c>
      <c r="W9" s="22">
        <v>0</v>
      </c>
      <c r="X9" s="21">
        <f t="shared" si="9"/>
        <v>6.6206896551723577</v>
      </c>
    </row>
    <row r="10" spans="1:24" x14ac:dyDescent="0.35">
      <c r="A10" s="180">
        <v>4</v>
      </c>
      <c r="B10" s="169" t="s">
        <v>108</v>
      </c>
      <c r="C10" s="14" t="s">
        <v>109</v>
      </c>
      <c r="D10" s="25">
        <v>111.3284174702211</v>
      </c>
      <c r="E10" s="26"/>
      <c r="F10" s="25">
        <v>109.42121384004528</v>
      </c>
      <c r="G10" s="26"/>
      <c r="H10" s="25">
        <v>146.53204764605783</v>
      </c>
      <c r="I10" s="26"/>
      <c r="J10" s="25">
        <v>165.56732841747007</v>
      </c>
      <c r="K10" s="27"/>
      <c r="L10" s="48">
        <f t="shared" si="1"/>
        <v>-1.9072036301758146</v>
      </c>
      <c r="M10" s="49">
        <f t="shared" si="0"/>
        <v>-1.9072036301758146</v>
      </c>
      <c r="N10" s="50">
        <f t="shared" si="2"/>
        <v>-1.9072036301758146</v>
      </c>
      <c r="O10" s="22">
        <f t="shared" si="3"/>
        <v>0</v>
      </c>
      <c r="P10" s="22">
        <v>0</v>
      </c>
      <c r="Q10" s="21">
        <f t="shared" si="4"/>
        <v>0</v>
      </c>
      <c r="R10" s="139"/>
      <c r="S10" s="20">
        <f t="shared" si="5"/>
        <v>19.035280771412232</v>
      </c>
      <c r="T10" s="22">
        <f t="shared" si="6"/>
        <v>19.035280771412232</v>
      </c>
      <c r="U10" s="21">
        <f t="shared" si="7"/>
        <v>19.035280771412232</v>
      </c>
      <c r="V10" s="20">
        <f t="shared" si="8"/>
        <v>0</v>
      </c>
      <c r="W10" s="22">
        <v>0</v>
      </c>
      <c r="X10" s="21">
        <f t="shared" si="9"/>
        <v>0</v>
      </c>
    </row>
    <row r="11" spans="1:24" x14ac:dyDescent="0.35">
      <c r="A11" s="181"/>
      <c r="B11" s="171"/>
      <c r="C11" s="16" t="s">
        <v>110</v>
      </c>
      <c r="D11" s="37">
        <v>106.57061826432211</v>
      </c>
      <c r="E11" s="38"/>
      <c r="F11" s="37">
        <v>114.18718094157671</v>
      </c>
      <c r="G11" s="38"/>
      <c r="H11" s="37">
        <v>137.96392512762324</v>
      </c>
      <c r="I11" s="38"/>
      <c r="J11" s="37">
        <v>186.50164492342441</v>
      </c>
      <c r="K11" s="39"/>
      <c r="L11" s="48">
        <f t="shared" si="1"/>
        <v>7.6165626772546062</v>
      </c>
      <c r="M11" s="49">
        <f t="shared" si="0"/>
        <v>7.6165626772546062</v>
      </c>
      <c r="N11" s="50">
        <f t="shared" si="2"/>
        <v>7.6165626772546062</v>
      </c>
      <c r="O11" s="22">
        <f t="shared" si="3"/>
        <v>0</v>
      </c>
      <c r="P11" s="22">
        <v>0</v>
      </c>
      <c r="Q11" s="21">
        <f t="shared" si="4"/>
        <v>0</v>
      </c>
      <c r="R11" s="139"/>
      <c r="S11" s="20">
        <f t="shared" si="5"/>
        <v>48.537719795801166</v>
      </c>
      <c r="T11" s="22">
        <f t="shared" si="6"/>
        <v>48.537719795801166</v>
      </c>
      <c r="U11" s="21">
        <f t="shared" si="7"/>
        <v>48.537719795801166</v>
      </c>
      <c r="V11" s="20">
        <f t="shared" si="8"/>
        <v>0</v>
      </c>
      <c r="W11" s="22">
        <v>0</v>
      </c>
      <c r="X11" s="21">
        <f t="shared" si="9"/>
        <v>0</v>
      </c>
    </row>
    <row r="12" spans="1:24" x14ac:dyDescent="0.35">
      <c r="A12" s="166">
        <v>5</v>
      </c>
      <c r="B12" s="169" t="s">
        <v>114</v>
      </c>
      <c r="C12" s="14" t="s">
        <v>111</v>
      </c>
      <c r="D12" s="140">
        <v>106.2</v>
      </c>
      <c r="E12" s="26">
        <v>3.6</v>
      </c>
      <c r="F12" s="25">
        <v>100.8</v>
      </c>
      <c r="G12" s="26">
        <v>1.8</v>
      </c>
      <c r="H12" s="25">
        <v>102.60000000000001</v>
      </c>
      <c r="I12" s="26">
        <v>5.3999999999999995</v>
      </c>
      <c r="J12" s="25">
        <v>93.600000000000009</v>
      </c>
      <c r="K12" s="27">
        <v>5.3999999999999995</v>
      </c>
      <c r="L12" s="48">
        <f t="shared" si="1"/>
        <v>-7.2000000000000055</v>
      </c>
      <c r="M12" s="49">
        <f t="shared" si="0"/>
        <v>-5.4000000000000057</v>
      </c>
      <c r="N12" s="50">
        <f t="shared" si="2"/>
        <v>-3.6000000000000059</v>
      </c>
      <c r="O12" s="22">
        <f t="shared" si="3"/>
        <v>-3.6</v>
      </c>
      <c r="P12" s="22">
        <v>0</v>
      </c>
      <c r="Q12" s="21">
        <f t="shared" si="4"/>
        <v>3.6</v>
      </c>
      <c r="R12" s="139">
        <v>6</v>
      </c>
      <c r="S12" s="20">
        <f t="shared" si="5"/>
        <v>-14.399999999999999</v>
      </c>
      <c r="T12" s="22">
        <f t="shared" si="6"/>
        <v>-9</v>
      </c>
      <c r="U12" s="21">
        <f t="shared" si="7"/>
        <v>-3.6000000000000005</v>
      </c>
      <c r="V12" s="20">
        <f t="shared" si="8"/>
        <v>-5.3999999999999995</v>
      </c>
      <c r="W12" s="22">
        <v>0</v>
      </c>
      <c r="X12" s="21">
        <f t="shared" si="9"/>
        <v>5.3999999999999995</v>
      </c>
    </row>
    <row r="13" spans="1:24" x14ac:dyDescent="0.35">
      <c r="A13" s="167"/>
      <c r="B13" s="170"/>
      <c r="C13" s="15" t="s">
        <v>112</v>
      </c>
      <c r="D13" s="141">
        <v>106.2</v>
      </c>
      <c r="E13" s="21">
        <v>3.6</v>
      </c>
      <c r="F13" s="20">
        <v>99</v>
      </c>
      <c r="G13" s="21">
        <v>1.8</v>
      </c>
      <c r="H13" s="20">
        <v>102.60000000000001</v>
      </c>
      <c r="I13" s="21">
        <v>5.3999999999999995</v>
      </c>
      <c r="J13" s="20">
        <v>102.60000000000001</v>
      </c>
      <c r="K13" s="22">
        <v>7.2</v>
      </c>
      <c r="L13" s="48">
        <f t="shared" si="1"/>
        <v>-9.0000000000000036</v>
      </c>
      <c r="M13" s="49">
        <f t="shared" si="0"/>
        <v>-7.2000000000000028</v>
      </c>
      <c r="N13" s="50">
        <f t="shared" si="2"/>
        <v>-5.400000000000003</v>
      </c>
      <c r="O13" s="22">
        <f t="shared" si="3"/>
        <v>-3.6</v>
      </c>
      <c r="P13" s="22">
        <v>0</v>
      </c>
      <c r="Q13" s="21">
        <f t="shared" si="4"/>
        <v>3.6</v>
      </c>
      <c r="R13" s="139">
        <v>7</v>
      </c>
      <c r="S13" s="20">
        <f t="shared" si="5"/>
        <v>-7.2</v>
      </c>
      <c r="T13" s="22">
        <f t="shared" si="6"/>
        <v>0</v>
      </c>
      <c r="U13" s="21">
        <f t="shared" si="7"/>
        <v>7.2</v>
      </c>
      <c r="V13" s="20">
        <f t="shared" si="8"/>
        <v>-5.3999999999999995</v>
      </c>
      <c r="W13" s="22">
        <v>0</v>
      </c>
      <c r="X13" s="21">
        <f t="shared" si="9"/>
        <v>5.3999999999999995</v>
      </c>
    </row>
    <row r="14" spans="1:24" x14ac:dyDescent="0.35">
      <c r="A14" s="168"/>
      <c r="B14" s="171"/>
      <c r="C14" s="16" t="s">
        <v>113</v>
      </c>
      <c r="D14" s="142">
        <v>106.2</v>
      </c>
      <c r="E14" s="38">
        <v>3.6</v>
      </c>
      <c r="F14" s="37">
        <v>100.8</v>
      </c>
      <c r="G14" s="38">
        <v>3.6</v>
      </c>
      <c r="H14" s="37">
        <v>102.60000000000001</v>
      </c>
      <c r="I14" s="38">
        <v>5.3999999999999995</v>
      </c>
      <c r="J14" s="37">
        <v>104.39999999999999</v>
      </c>
      <c r="K14" s="39">
        <v>7.2</v>
      </c>
      <c r="L14" s="48">
        <f t="shared" si="1"/>
        <v>-9.0000000000000053</v>
      </c>
      <c r="M14" s="49">
        <f t="shared" si="0"/>
        <v>-5.4000000000000057</v>
      </c>
      <c r="N14" s="50">
        <f t="shared" si="2"/>
        <v>-1.8000000000000056</v>
      </c>
      <c r="O14" s="22">
        <f t="shared" si="3"/>
        <v>-3.6</v>
      </c>
      <c r="P14" s="22">
        <v>0</v>
      </c>
      <c r="Q14" s="21">
        <f t="shared" si="4"/>
        <v>3.6</v>
      </c>
      <c r="R14" s="154">
        <v>8</v>
      </c>
      <c r="S14" s="20">
        <f t="shared" si="5"/>
        <v>-5.4000000000000172</v>
      </c>
      <c r="T14" s="22">
        <f t="shared" si="6"/>
        <v>1.7999999999999829</v>
      </c>
      <c r="U14" s="21">
        <f t="shared" si="7"/>
        <v>8.9999999999999822</v>
      </c>
      <c r="V14" s="20">
        <f t="shared" si="8"/>
        <v>-5.3999999999999995</v>
      </c>
      <c r="W14" s="22">
        <v>0</v>
      </c>
      <c r="X14" s="21">
        <f t="shared" si="9"/>
        <v>5.3999999999999995</v>
      </c>
    </row>
    <row r="15" spans="1:24" x14ac:dyDescent="0.35">
      <c r="A15" s="172">
        <v>6</v>
      </c>
      <c r="B15" s="174" t="s">
        <v>115</v>
      </c>
      <c r="C15" s="15" t="s">
        <v>116</v>
      </c>
      <c r="D15" s="141">
        <v>84.507042253521107</v>
      </c>
      <c r="E15" s="21">
        <v>12.676056338028204</v>
      </c>
      <c r="F15" s="20">
        <v>143.66197183098501</v>
      </c>
      <c r="G15" s="21">
        <v>9.8591549295770164</v>
      </c>
      <c r="H15" s="20">
        <v>126.760563380281</v>
      </c>
      <c r="I15" s="21">
        <v>15.492957746478993</v>
      </c>
      <c r="J15" s="20">
        <v>304.22535211267598</v>
      </c>
      <c r="K15" s="22">
        <v>22.535211267605973</v>
      </c>
      <c r="L15" s="48">
        <f t="shared" si="1"/>
        <v>49.295774647886887</v>
      </c>
      <c r="M15" s="49">
        <f t="shared" si="0"/>
        <v>59.154929577463903</v>
      </c>
      <c r="N15" s="50">
        <f t="shared" si="2"/>
        <v>69.01408450704092</v>
      </c>
      <c r="O15" s="22">
        <f t="shared" si="3"/>
        <v>-12.676056338028204</v>
      </c>
      <c r="P15" s="22">
        <v>0</v>
      </c>
      <c r="Q15" s="21">
        <f t="shared" si="4"/>
        <v>12.676056338028204</v>
      </c>
      <c r="R15" s="154">
        <v>9</v>
      </c>
      <c r="S15" s="20">
        <f t="shared" si="5"/>
        <v>154.92957746478902</v>
      </c>
      <c r="T15" s="22">
        <f t="shared" si="6"/>
        <v>177.46478873239499</v>
      </c>
      <c r="U15" s="21">
        <f t="shared" si="7"/>
        <v>200.00000000000097</v>
      </c>
      <c r="V15" s="20">
        <f t="shared" si="8"/>
        <v>-15.492957746478993</v>
      </c>
      <c r="W15" s="22">
        <v>0</v>
      </c>
      <c r="X15" s="21">
        <f t="shared" si="9"/>
        <v>15.492957746478993</v>
      </c>
    </row>
    <row r="16" spans="1:24" x14ac:dyDescent="0.35">
      <c r="A16" s="173"/>
      <c r="B16" s="175"/>
      <c r="C16" s="15" t="s">
        <v>117</v>
      </c>
      <c r="D16" s="141">
        <v>82.312039860191803</v>
      </c>
      <c r="E16" s="21">
        <v>10.630623930988406</v>
      </c>
      <c r="F16" s="20">
        <v>173.10195227765701</v>
      </c>
      <c r="G16" s="21">
        <v>28.633405639913008</v>
      </c>
      <c r="H16" s="20">
        <v>134.05964155573699</v>
      </c>
      <c r="I16" s="21">
        <v>30.530973451327995</v>
      </c>
      <c r="J16" s="20">
        <v>430.80260303687601</v>
      </c>
      <c r="K16" s="22">
        <v>54.663774403470995</v>
      </c>
      <c r="L16" s="48">
        <f t="shared" si="1"/>
        <v>62.156506777552195</v>
      </c>
      <c r="M16" s="49">
        <f t="shared" si="0"/>
        <v>90.789912417465203</v>
      </c>
      <c r="N16" s="50">
        <f t="shared" si="2"/>
        <v>119.42331805737821</v>
      </c>
      <c r="O16" s="22">
        <f t="shared" si="3"/>
        <v>-10.630623930988406</v>
      </c>
      <c r="P16" s="22">
        <v>0</v>
      </c>
      <c r="Q16" s="21">
        <f t="shared" si="4"/>
        <v>10.630623930988406</v>
      </c>
      <c r="R16" s="154">
        <v>10</v>
      </c>
      <c r="S16" s="20">
        <f t="shared" si="5"/>
        <v>242.079187077668</v>
      </c>
      <c r="T16" s="22">
        <f t="shared" si="6"/>
        <v>296.74296148113899</v>
      </c>
      <c r="U16" s="21">
        <f t="shared" si="7"/>
        <v>351.40673588460999</v>
      </c>
      <c r="V16" s="20">
        <f t="shared" si="8"/>
        <v>-30.530973451327995</v>
      </c>
      <c r="W16" s="22">
        <v>0</v>
      </c>
      <c r="X16" s="21">
        <f t="shared" si="9"/>
        <v>30.530973451327995</v>
      </c>
    </row>
    <row r="17" spans="1:24" x14ac:dyDescent="0.35">
      <c r="A17" s="173"/>
      <c r="B17" s="175"/>
      <c r="C17" s="15" t="s">
        <v>118</v>
      </c>
      <c r="D17" s="141">
        <v>88.503253796095393</v>
      </c>
      <c r="E17" s="21">
        <v>14.316702819956589</v>
      </c>
      <c r="F17" s="20">
        <v>173.10195227765701</v>
      </c>
      <c r="G17" s="21">
        <v>28.633405639913008</v>
      </c>
      <c r="H17" s="20">
        <v>134.05639913232099</v>
      </c>
      <c r="I17" s="21">
        <v>27.331887201735995</v>
      </c>
      <c r="J17" s="20">
        <v>430.80260303687601</v>
      </c>
      <c r="K17" s="22">
        <v>54.663774403470995</v>
      </c>
      <c r="L17" s="48">
        <f t="shared" si="1"/>
        <v>55.965292841648605</v>
      </c>
      <c r="M17" s="49">
        <f t="shared" si="0"/>
        <v>84.598698481561613</v>
      </c>
      <c r="N17" s="50">
        <f t="shared" si="2"/>
        <v>113.23210412147462</v>
      </c>
      <c r="O17" s="22">
        <f t="shared" si="3"/>
        <v>-14.316702819956589</v>
      </c>
      <c r="P17" s="22">
        <v>0</v>
      </c>
      <c r="Q17" s="21">
        <f t="shared" si="4"/>
        <v>14.316702819956589</v>
      </c>
      <c r="R17" s="154">
        <v>11</v>
      </c>
      <c r="S17" s="20">
        <f t="shared" si="5"/>
        <v>242.08242950108405</v>
      </c>
      <c r="T17" s="22">
        <f t="shared" si="6"/>
        <v>296.74620390455505</v>
      </c>
      <c r="U17" s="21">
        <f t="shared" si="7"/>
        <v>351.40997830802604</v>
      </c>
      <c r="V17" s="20">
        <f t="shared" si="8"/>
        <v>-27.331887201735995</v>
      </c>
      <c r="W17" s="22">
        <v>0</v>
      </c>
      <c r="X17" s="21">
        <f t="shared" si="9"/>
        <v>27.331887201735995</v>
      </c>
    </row>
    <row r="18" spans="1:24" x14ac:dyDescent="0.35">
      <c r="A18" s="173"/>
      <c r="B18" s="175"/>
      <c r="C18" s="15" t="s">
        <v>119</v>
      </c>
      <c r="D18" s="141">
        <v>104.347826086956</v>
      </c>
      <c r="E18" s="21">
        <v>14.347826086955905</v>
      </c>
      <c r="F18" s="20">
        <v>190.84801666521901</v>
      </c>
      <c r="G18" s="21">
        <v>39.210138008853988</v>
      </c>
      <c r="H18" s="20">
        <v>148.695652173913</v>
      </c>
      <c r="I18" s="21">
        <v>14.347826086957014</v>
      </c>
      <c r="J18" s="20">
        <v>414.37028035760699</v>
      </c>
      <c r="K18" s="22">
        <v>53.599513931083038</v>
      </c>
      <c r="L18" s="48">
        <f t="shared" si="1"/>
        <v>47.290052569409013</v>
      </c>
      <c r="M18" s="49">
        <f t="shared" si="0"/>
        <v>86.500190578263002</v>
      </c>
      <c r="N18" s="50">
        <f t="shared" si="2"/>
        <v>125.71032858711699</v>
      </c>
      <c r="O18" s="22">
        <f t="shared" si="3"/>
        <v>-14.347826086955905</v>
      </c>
      <c r="P18" s="22">
        <v>0</v>
      </c>
      <c r="Q18" s="21">
        <f t="shared" si="4"/>
        <v>14.347826086955905</v>
      </c>
      <c r="R18" s="154">
        <v>12</v>
      </c>
      <c r="S18" s="20">
        <f t="shared" si="5"/>
        <v>212.07511425261094</v>
      </c>
      <c r="T18" s="22">
        <f t="shared" si="6"/>
        <v>265.67462818369398</v>
      </c>
      <c r="U18" s="21">
        <f t="shared" si="7"/>
        <v>319.27414211477702</v>
      </c>
      <c r="V18" s="20">
        <f t="shared" si="8"/>
        <v>-14.347826086957014</v>
      </c>
      <c r="W18" s="22">
        <v>0</v>
      </c>
      <c r="X18" s="21">
        <f t="shared" si="9"/>
        <v>14.347826086957014</v>
      </c>
    </row>
    <row r="19" spans="1:24" x14ac:dyDescent="0.35">
      <c r="A19" s="60">
        <v>7</v>
      </c>
      <c r="B19" s="71" t="s">
        <v>120</v>
      </c>
      <c r="C19" s="15" t="s">
        <v>121</v>
      </c>
      <c r="D19" s="141">
        <v>122.54464285714278</v>
      </c>
      <c r="E19" s="21">
        <v>10.044642857142955</v>
      </c>
      <c r="F19" s="20">
        <v>126.5625</v>
      </c>
      <c r="G19" s="21">
        <v>7.03125</v>
      </c>
      <c r="H19" s="20">
        <v>240.066964285713</v>
      </c>
      <c r="I19" s="21">
        <v>33.147321428572205</v>
      </c>
      <c r="J19" s="20">
        <v>132.58928571428572</v>
      </c>
      <c r="K19" s="22">
        <v>12.05357142857147</v>
      </c>
      <c r="L19" s="48">
        <f t="shared" si="1"/>
        <v>-3.0133928571427759</v>
      </c>
      <c r="M19" s="49">
        <f t="shared" ref="M19:M20" si="10">F19-D19</f>
        <v>4.0178571428572241</v>
      </c>
      <c r="N19" s="50">
        <f t="shared" si="2"/>
        <v>11.049107142857224</v>
      </c>
      <c r="O19" s="22">
        <f>0-E19</f>
        <v>-10.044642857142955</v>
      </c>
      <c r="P19" s="22">
        <v>0</v>
      </c>
      <c r="Q19" s="21">
        <f>E19</f>
        <v>10.044642857142955</v>
      </c>
      <c r="R19" s="154">
        <v>13</v>
      </c>
      <c r="S19" s="20">
        <f>(J19-H19)-K19</f>
        <v>-119.53124999999875</v>
      </c>
      <c r="T19" s="22">
        <f>J19-H19</f>
        <v>-107.47767857142728</v>
      </c>
      <c r="U19" s="21">
        <f>(J19-H19)+K19</f>
        <v>-95.424107142855803</v>
      </c>
      <c r="V19" s="20">
        <f>0-I19</f>
        <v>-33.147321428572205</v>
      </c>
      <c r="W19" s="22">
        <v>0</v>
      </c>
      <c r="X19" s="21">
        <f>I19</f>
        <v>33.147321428572205</v>
      </c>
    </row>
    <row r="20" spans="1:24" s="1" customFormat="1" ht="16.5" customHeight="1" x14ac:dyDescent="0.35">
      <c r="A20" s="144">
        <v>8</v>
      </c>
      <c r="B20" s="145" t="s">
        <v>122</v>
      </c>
      <c r="C20" s="146" t="s">
        <v>105</v>
      </c>
      <c r="D20" s="147">
        <v>84.1490725857429</v>
      </c>
      <c r="E20" s="148">
        <v>3.0612797774927998</v>
      </c>
      <c r="F20" s="149">
        <v>96.392385630948695</v>
      </c>
      <c r="G20" s="148">
        <v>4.595531795769304</v>
      </c>
      <c r="H20" s="149">
        <v>94.360562769780898</v>
      </c>
      <c r="I20" s="148">
        <v>4.5937257310046959</v>
      </c>
      <c r="J20" s="149">
        <v>106.091856453972</v>
      </c>
      <c r="K20" s="150">
        <v>4.5919196662389936</v>
      </c>
      <c r="L20" s="151">
        <f t="shared" si="1"/>
        <v>7.6477812494364912</v>
      </c>
      <c r="M20" s="152">
        <f t="shared" si="10"/>
        <v>12.243313045205795</v>
      </c>
      <c r="N20" s="153">
        <f t="shared" si="2"/>
        <v>16.838844840975099</v>
      </c>
      <c r="O20" s="150">
        <f t="shared" ref="O20" si="11">0-E20</f>
        <v>-3.0612797774927998</v>
      </c>
      <c r="P20" s="150">
        <v>0</v>
      </c>
      <c r="Q20" s="148">
        <f t="shared" ref="Q20" si="12">E20</f>
        <v>3.0612797774927998</v>
      </c>
      <c r="R20" s="10">
        <v>14</v>
      </c>
      <c r="S20" s="149">
        <f t="shared" ref="S20" si="13">(J20-H20)-K20</f>
        <v>7.1393740179521075</v>
      </c>
      <c r="T20" s="150">
        <f t="shared" ref="T20" si="14">J20-H20</f>
        <v>11.731293684191101</v>
      </c>
      <c r="U20" s="148">
        <f t="shared" ref="U20" si="15">(J20-H20)+K20</f>
        <v>16.323213350430095</v>
      </c>
      <c r="V20" s="149">
        <f t="shared" ref="V20" si="16">0-I20</f>
        <v>-4.5937257310046959</v>
      </c>
      <c r="W20" s="150">
        <v>0</v>
      </c>
      <c r="X20" s="148">
        <f t="shared" ref="X20" si="17">I20</f>
        <v>4.5937257310046959</v>
      </c>
    </row>
  </sheetData>
  <mergeCells count="22">
    <mergeCell ref="L2:Q2"/>
    <mergeCell ref="S2:X2"/>
    <mergeCell ref="L3:N3"/>
    <mergeCell ref="O3:Q3"/>
    <mergeCell ref="S3:U3"/>
    <mergeCell ref="V3:X3"/>
    <mergeCell ref="A12:A14"/>
    <mergeCell ref="B12:B14"/>
    <mergeCell ref="A15:A18"/>
    <mergeCell ref="B15:B18"/>
    <mergeCell ref="B5:B7"/>
    <mergeCell ref="B10:B11"/>
    <mergeCell ref="A5:A7"/>
    <mergeCell ref="A10:A11"/>
    <mergeCell ref="B2:B4"/>
    <mergeCell ref="C2:C4"/>
    <mergeCell ref="D2:G2"/>
    <mergeCell ref="H2:K2"/>
    <mergeCell ref="D3:E3"/>
    <mergeCell ref="F3:G3"/>
    <mergeCell ref="H3:I3"/>
    <mergeCell ref="J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2F2B8-F3D4-45B6-8A73-2BD42D798ADB}">
  <dimension ref="A1:N96"/>
  <sheetViews>
    <sheetView tabSelected="1" topLeftCell="A79" workbookViewId="0">
      <selection activeCell="N76" sqref="N76"/>
    </sheetView>
  </sheetViews>
  <sheetFormatPr defaultRowHeight="14.5" x14ac:dyDescent="0.35"/>
  <cols>
    <col min="8" max="13" width="12.7265625" customWidth="1"/>
  </cols>
  <sheetData>
    <row r="1" spans="1:13" ht="15.5" x14ac:dyDescent="0.35">
      <c r="A1" s="186" t="s">
        <v>91</v>
      </c>
      <c r="B1" s="186"/>
      <c r="C1" s="186"/>
      <c r="D1" s="186"/>
      <c r="E1" s="186"/>
      <c r="F1" s="186"/>
      <c r="H1" s="187" t="s">
        <v>123</v>
      </c>
      <c r="I1" s="187"/>
      <c r="J1" s="187"/>
      <c r="K1" s="187"/>
      <c r="L1" s="187"/>
      <c r="M1" s="187"/>
    </row>
    <row r="2" spans="1:13" x14ac:dyDescent="0.35">
      <c r="A2" s="186" t="s">
        <v>102</v>
      </c>
      <c r="B2" s="186"/>
      <c r="C2" s="186"/>
      <c r="D2" s="186" t="s">
        <v>97</v>
      </c>
      <c r="E2" s="186"/>
      <c r="F2" s="186"/>
      <c r="H2" s="188" t="s">
        <v>128</v>
      </c>
      <c r="I2" s="188"/>
      <c r="J2" s="188"/>
      <c r="K2" s="189" t="s">
        <v>93</v>
      </c>
      <c r="L2" s="189"/>
      <c r="M2" s="189"/>
    </row>
    <row r="3" spans="1:13" s="10" customFormat="1" ht="43.5" x14ac:dyDescent="0.35">
      <c r="A3" s="10" t="s">
        <v>94</v>
      </c>
      <c r="B3" s="10" t="s">
        <v>95</v>
      </c>
      <c r="C3" s="10" t="s">
        <v>150</v>
      </c>
      <c r="D3" s="10" t="s">
        <v>107</v>
      </c>
      <c r="E3" s="10" t="s">
        <v>95</v>
      </c>
      <c r="F3" s="10" t="s">
        <v>150</v>
      </c>
      <c r="H3" s="115" t="s">
        <v>151</v>
      </c>
      <c r="I3" s="115" t="s">
        <v>130</v>
      </c>
      <c r="J3" s="115" t="s">
        <v>152</v>
      </c>
      <c r="K3" s="116" t="s">
        <v>153</v>
      </c>
      <c r="L3" s="117" t="s">
        <v>125</v>
      </c>
      <c r="M3" s="116" t="s">
        <v>154</v>
      </c>
    </row>
    <row r="4" spans="1:13" x14ac:dyDescent="0.35">
      <c r="A4">
        <v>79.189944134078161</v>
      </c>
      <c r="B4">
        <v>0.35491291488661786</v>
      </c>
      <c r="C4">
        <f>1.96*B4</f>
        <v>0.69562931317777099</v>
      </c>
      <c r="D4">
        <v>79.189944134078161</v>
      </c>
      <c r="E4">
        <v>3.5559691350192462</v>
      </c>
      <c r="F4">
        <f>1.96*E4</f>
        <v>6.9696995046377221</v>
      </c>
      <c r="G4" s="113">
        <v>1</v>
      </c>
      <c r="H4" s="49">
        <f>(D4-A4)-F4</f>
        <v>-6.9696995046377221</v>
      </c>
      <c r="I4" s="49">
        <f>D4-A4</f>
        <v>0</v>
      </c>
      <c r="J4" s="49">
        <f>(D4-A4)+F4</f>
        <v>6.9696995046377221</v>
      </c>
      <c r="K4" s="22">
        <f>-(C4)</f>
        <v>-0.69562931317777099</v>
      </c>
      <c r="L4" s="22">
        <v>0</v>
      </c>
      <c r="M4" s="22">
        <f>C4</f>
        <v>0.69562931317777099</v>
      </c>
    </row>
    <row r="5" spans="1:13" x14ac:dyDescent="0.35">
      <c r="A5">
        <v>72.892561983470998</v>
      </c>
      <c r="B5">
        <v>1.8039839878735158</v>
      </c>
      <c r="C5">
        <f t="shared" ref="C5:C17" si="0">1.96*B5</f>
        <v>3.535808616232091</v>
      </c>
      <c r="D5">
        <v>89.999999999999829</v>
      </c>
      <c r="E5">
        <v>3.300695382497238</v>
      </c>
      <c r="F5">
        <f t="shared" ref="F5:F17" si="1">1.96*E5</f>
        <v>6.4693629496945864</v>
      </c>
      <c r="G5" s="113">
        <v>2</v>
      </c>
      <c r="H5" s="49">
        <f t="shared" ref="H5:H15" si="2">(D5-A5)-F5</f>
        <v>10.638075066834245</v>
      </c>
      <c r="I5" s="49">
        <f t="shared" ref="I5:I15" si="3">D5-A5</f>
        <v>17.107438016528832</v>
      </c>
      <c r="J5" s="49">
        <f t="shared" ref="J5:J15" si="4">(D5-A5)+F5</f>
        <v>23.576800966223416</v>
      </c>
      <c r="K5" s="22">
        <f t="shared" ref="K5:K9" si="5">-(C5)</f>
        <v>-3.535808616232091</v>
      </c>
      <c r="L5" s="22">
        <v>0</v>
      </c>
      <c r="M5" s="22">
        <f t="shared" ref="M5:M9" si="6">C5</f>
        <v>3.535808616232091</v>
      </c>
    </row>
    <row r="6" spans="1:13" x14ac:dyDescent="0.35">
      <c r="A6">
        <v>76.795100791018029</v>
      </c>
      <c r="B6">
        <v>1.4599945302726136</v>
      </c>
      <c r="C6">
        <f t="shared" si="0"/>
        <v>2.8615892793343227</v>
      </c>
      <c r="D6">
        <v>100.86533554478166</v>
      </c>
      <c r="E6">
        <v>4.1251669367558081</v>
      </c>
      <c r="F6">
        <f t="shared" si="1"/>
        <v>8.0853271960413835</v>
      </c>
      <c r="G6" s="113">
        <v>3</v>
      </c>
      <c r="H6" s="49">
        <f t="shared" si="2"/>
        <v>15.984907557722245</v>
      </c>
      <c r="I6" s="49">
        <f t="shared" si="3"/>
        <v>24.070234753763629</v>
      </c>
      <c r="J6" s="49">
        <f t="shared" si="4"/>
        <v>32.155561949805012</v>
      </c>
      <c r="K6" s="22">
        <f t="shared" si="5"/>
        <v>-2.8615892793343227</v>
      </c>
      <c r="L6" s="22">
        <v>0</v>
      </c>
      <c r="M6" s="22">
        <f t="shared" si="6"/>
        <v>2.8615892793343227</v>
      </c>
    </row>
    <row r="7" spans="1:13" x14ac:dyDescent="0.35">
      <c r="A7">
        <v>92.622478386167103</v>
      </c>
      <c r="B7">
        <v>2.2478386167147022</v>
      </c>
      <c r="C7">
        <f t="shared" si="0"/>
        <v>4.4057636887608158</v>
      </c>
      <c r="D7">
        <v>99.193083573487002</v>
      </c>
      <c r="E7">
        <v>3.2853025936600062</v>
      </c>
      <c r="F7">
        <f t="shared" si="1"/>
        <v>6.4391930835736124</v>
      </c>
      <c r="G7" s="113">
        <v>4</v>
      </c>
      <c r="H7" s="49">
        <f t="shared" si="2"/>
        <v>0.13141210374628631</v>
      </c>
      <c r="I7" s="49">
        <f t="shared" si="3"/>
        <v>6.5706051873198987</v>
      </c>
      <c r="J7" s="49">
        <f t="shared" si="4"/>
        <v>13.009798270893512</v>
      </c>
      <c r="K7" s="22">
        <f t="shared" si="5"/>
        <v>-4.4057636887608158</v>
      </c>
      <c r="L7" s="22">
        <v>0</v>
      </c>
      <c r="M7" s="22">
        <f t="shared" si="6"/>
        <v>4.4057636887608158</v>
      </c>
    </row>
    <row r="8" spans="1:13" x14ac:dyDescent="0.35">
      <c r="A8">
        <v>99.517241379310207</v>
      </c>
      <c r="B8">
        <v>3.3103448275861709</v>
      </c>
      <c r="C8">
        <f t="shared" si="0"/>
        <v>6.4882758620688952</v>
      </c>
      <c r="D8">
        <v>113.17241379310343</v>
      </c>
      <c r="E8">
        <v>4.9655172413791764</v>
      </c>
      <c r="F8">
        <f t="shared" si="1"/>
        <v>9.732413793103186</v>
      </c>
      <c r="G8" s="113">
        <v>5</v>
      </c>
      <c r="H8" s="49">
        <f t="shared" si="2"/>
        <v>3.922758620690038</v>
      </c>
      <c r="I8" s="49">
        <f t="shared" si="3"/>
        <v>13.655172413793224</v>
      </c>
      <c r="J8" s="49">
        <f t="shared" si="4"/>
        <v>23.387586206896408</v>
      </c>
      <c r="K8" s="22">
        <f t="shared" si="5"/>
        <v>-6.4882758620688952</v>
      </c>
      <c r="L8" s="22">
        <v>0</v>
      </c>
      <c r="M8" s="22">
        <f t="shared" si="6"/>
        <v>6.4882758620688952</v>
      </c>
    </row>
    <row r="9" spans="1:13" x14ac:dyDescent="0.35">
      <c r="A9">
        <v>106.2</v>
      </c>
      <c r="B9">
        <v>3.6</v>
      </c>
      <c r="C9">
        <f t="shared" si="0"/>
        <v>7.056</v>
      </c>
      <c r="D9">
        <v>100.8</v>
      </c>
      <c r="E9">
        <v>1.8</v>
      </c>
      <c r="F9">
        <f t="shared" si="1"/>
        <v>3.528</v>
      </c>
      <c r="G9" s="113">
        <v>6</v>
      </c>
      <c r="H9" s="49">
        <f t="shared" si="2"/>
        <v>-8.9280000000000062</v>
      </c>
      <c r="I9" s="49">
        <f t="shared" si="3"/>
        <v>-5.4000000000000057</v>
      </c>
      <c r="J9" s="49">
        <f t="shared" si="4"/>
        <v>-1.8720000000000057</v>
      </c>
      <c r="K9" s="22">
        <f t="shared" si="5"/>
        <v>-7.056</v>
      </c>
      <c r="L9" s="22">
        <v>0</v>
      </c>
      <c r="M9" s="22">
        <f t="shared" si="6"/>
        <v>7.056</v>
      </c>
    </row>
    <row r="10" spans="1:13" x14ac:dyDescent="0.35">
      <c r="A10">
        <v>106.2</v>
      </c>
      <c r="B10">
        <v>3.6</v>
      </c>
      <c r="C10">
        <f t="shared" si="0"/>
        <v>7.056</v>
      </c>
      <c r="D10">
        <v>99</v>
      </c>
      <c r="E10">
        <v>1.8</v>
      </c>
      <c r="F10">
        <f t="shared" si="1"/>
        <v>3.528</v>
      </c>
      <c r="G10" s="113">
        <v>7</v>
      </c>
      <c r="H10" s="49">
        <f t="shared" si="2"/>
        <v>-10.728000000000003</v>
      </c>
      <c r="I10" s="49">
        <f t="shared" si="3"/>
        <v>-7.2000000000000028</v>
      </c>
      <c r="J10" s="49">
        <f t="shared" si="4"/>
        <v>-3.6720000000000028</v>
      </c>
      <c r="K10" s="22">
        <f>-(C10)</f>
        <v>-7.056</v>
      </c>
      <c r="L10" s="22">
        <v>0</v>
      </c>
      <c r="M10" s="22">
        <f>C10</f>
        <v>7.056</v>
      </c>
    </row>
    <row r="11" spans="1:13" x14ac:dyDescent="0.35">
      <c r="A11">
        <v>106.2</v>
      </c>
      <c r="B11">
        <v>3.6</v>
      </c>
      <c r="C11">
        <f t="shared" si="0"/>
        <v>7.056</v>
      </c>
      <c r="D11">
        <v>100.8</v>
      </c>
      <c r="E11">
        <v>3.6</v>
      </c>
      <c r="F11">
        <f t="shared" si="1"/>
        <v>7.056</v>
      </c>
      <c r="G11" s="113">
        <v>8</v>
      </c>
      <c r="H11" s="49">
        <f t="shared" si="2"/>
        <v>-12.456000000000007</v>
      </c>
      <c r="I11" s="49">
        <f t="shared" si="3"/>
        <v>-5.4000000000000057</v>
      </c>
      <c r="J11" s="49">
        <f t="shared" si="4"/>
        <v>1.6559999999999944</v>
      </c>
      <c r="K11" s="22">
        <f t="shared" ref="K11:K15" si="7">-(C11)</f>
        <v>-7.056</v>
      </c>
      <c r="L11" s="22">
        <v>0</v>
      </c>
      <c r="M11" s="22">
        <f t="shared" ref="M11:M15" si="8">C11</f>
        <v>7.056</v>
      </c>
    </row>
    <row r="12" spans="1:13" x14ac:dyDescent="0.35">
      <c r="A12">
        <v>84.507042253521107</v>
      </c>
      <c r="B12">
        <v>12.676056338028204</v>
      </c>
      <c r="C12">
        <f t="shared" si="0"/>
        <v>24.845070422535279</v>
      </c>
      <c r="D12">
        <v>143.66197183098501</v>
      </c>
      <c r="E12">
        <v>9.8591549295770164</v>
      </c>
      <c r="F12">
        <f t="shared" si="1"/>
        <v>19.323943661970951</v>
      </c>
      <c r="G12" s="113">
        <v>9</v>
      </c>
      <c r="H12" s="49">
        <f t="shared" si="2"/>
        <v>39.830985915492953</v>
      </c>
      <c r="I12" s="49">
        <f t="shared" si="3"/>
        <v>59.154929577463903</v>
      </c>
      <c r="J12" s="49">
        <f t="shared" si="4"/>
        <v>78.478873239434847</v>
      </c>
      <c r="K12" s="22">
        <f t="shared" si="7"/>
        <v>-24.845070422535279</v>
      </c>
      <c r="L12" s="22">
        <v>0</v>
      </c>
      <c r="M12" s="22">
        <f t="shared" si="8"/>
        <v>24.845070422535279</v>
      </c>
    </row>
    <row r="13" spans="1:13" x14ac:dyDescent="0.35">
      <c r="A13">
        <v>82.312039860191803</v>
      </c>
      <c r="B13">
        <v>10.630623930988406</v>
      </c>
      <c r="C13">
        <f t="shared" si="0"/>
        <v>20.836022904737277</v>
      </c>
      <c r="D13">
        <v>173.10195227765701</v>
      </c>
      <c r="E13">
        <v>28.633405639913008</v>
      </c>
      <c r="F13">
        <f t="shared" si="1"/>
        <v>56.121475054229492</v>
      </c>
      <c r="G13" s="113">
        <v>10</v>
      </c>
      <c r="H13" s="49">
        <f t="shared" si="2"/>
        <v>34.668437363235711</v>
      </c>
      <c r="I13" s="49">
        <f t="shared" si="3"/>
        <v>90.789912417465203</v>
      </c>
      <c r="J13" s="49">
        <f t="shared" si="4"/>
        <v>146.9113874716947</v>
      </c>
      <c r="K13" s="22">
        <f t="shared" si="7"/>
        <v>-20.836022904737277</v>
      </c>
      <c r="L13" s="22">
        <v>0</v>
      </c>
      <c r="M13" s="22">
        <f t="shared" si="8"/>
        <v>20.836022904737277</v>
      </c>
    </row>
    <row r="14" spans="1:13" x14ac:dyDescent="0.35">
      <c r="A14">
        <v>88.503253796095393</v>
      </c>
      <c r="B14">
        <v>14.316702819956589</v>
      </c>
      <c r="C14">
        <f t="shared" si="0"/>
        <v>28.060737527114913</v>
      </c>
      <c r="D14">
        <v>173.10195227765701</v>
      </c>
      <c r="E14">
        <v>28.633405639913008</v>
      </c>
      <c r="F14">
        <f t="shared" si="1"/>
        <v>56.121475054229492</v>
      </c>
      <c r="G14" s="113">
        <v>11</v>
      </c>
      <c r="H14" s="49">
        <f t="shared" si="2"/>
        <v>28.47722342733212</v>
      </c>
      <c r="I14" s="49">
        <f t="shared" si="3"/>
        <v>84.598698481561613</v>
      </c>
      <c r="J14" s="49">
        <f t="shared" si="4"/>
        <v>140.7201735357911</v>
      </c>
      <c r="K14" s="22">
        <f t="shared" si="7"/>
        <v>-28.060737527114913</v>
      </c>
      <c r="L14" s="22">
        <v>0</v>
      </c>
      <c r="M14" s="22">
        <f t="shared" si="8"/>
        <v>28.060737527114913</v>
      </c>
    </row>
    <row r="15" spans="1:13" x14ac:dyDescent="0.35">
      <c r="A15">
        <v>104.347826086956</v>
      </c>
      <c r="B15">
        <v>14.347826086955905</v>
      </c>
      <c r="C15">
        <f t="shared" si="0"/>
        <v>28.121739130433575</v>
      </c>
      <c r="D15">
        <v>190.84801666521901</v>
      </c>
      <c r="E15">
        <v>39.210138008853988</v>
      </c>
      <c r="F15">
        <f t="shared" si="1"/>
        <v>76.851870497353815</v>
      </c>
      <c r="G15" s="113">
        <v>12</v>
      </c>
      <c r="H15" s="49">
        <f t="shared" si="2"/>
        <v>9.6483200809091869</v>
      </c>
      <c r="I15" s="49">
        <f t="shared" si="3"/>
        <v>86.500190578263002</v>
      </c>
      <c r="J15" s="49">
        <f t="shared" si="4"/>
        <v>163.3520610756168</v>
      </c>
      <c r="K15" s="22">
        <f t="shared" si="7"/>
        <v>-28.121739130433575</v>
      </c>
      <c r="L15" s="22">
        <v>0</v>
      </c>
      <c r="M15" s="22">
        <f t="shared" si="8"/>
        <v>28.121739130433575</v>
      </c>
    </row>
    <row r="16" spans="1:13" x14ac:dyDescent="0.35">
      <c r="A16">
        <v>122.54464285714278</v>
      </c>
      <c r="B16">
        <v>10.044642857142955</v>
      </c>
      <c r="C16">
        <f t="shared" si="0"/>
        <v>19.687500000000192</v>
      </c>
      <c r="D16">
        <v>126.5625</v>
      </c>
      <c r="E16">
        <v>7.03125</v>
      </c>
      <c r="F16">
        <f t="shared" si="1"/>
        <v>13.78125</v>
      </c>
      <c r="G16" s="113">
        <v>13</v>
      </c>
      <c r="H16" s="49">
        <f t="shared" ref="H16:H17" si="9">(D16-A16)-F16</f>
        <v>-9.7633928571427759</v>
      </c>
      <c r="I16" s="49">
        <f t="shared" ref="I16:I17" si="10">D16-A16</f>
        <v>4.0178571428572241</v>
      </c>
      <c r="J16" s="49">
        <f t="shared" ref="J16:J17" si="11">(D16-A16)+F16</f>
        <v>17.799107142857224</v>
      </c>
      <c r="K16" s="22">
        <f t="shared" ref="K16:K17" si="12">-(C16)</f>
        <v>-19.687500000000192</v>
      </c>
      <c r="L16" s="22">
        <v>0</v>
      </c>
      <c r="M16" s="22">
        <f t="shared" ref="M16:M17" si="13">C16</f>
        <v>19.687500000000192</v>
      </c>
    </row>
    <row r="17" spans="1:13" x14ac:dyDescent="0.35">
      <c r="A17">
        <v>84.1490725857429</v>
      </c>
      <c r="B17">
        <v>3.0612797774927998</v>
      </c>
      <c r="C17">
        <f t="shared" si="0"/>
        <v>6.0001083638858876</v>
      </c>
      <c r="D17">
        <v>96.392385630948695</v>
      </c>
      <c r="E17">
        <v>4.595531795769304</v>
      </c>
      <c r="F17">
        <f t="shared" si="1"/>
        <v>9.0072423197078351</v>
      </c>
      <c r="G17" s="113">
        <v>14</v>
      </c>
      <c r="H17" s="49">
        <f t="shared" si="9"/>
        <v>3.2360707254979602</v>
      </c>
      <c r="I17" s="49">
        <f t="shared" si="10"/>
        <v>12.243313045205795</v>
      </c>
      <c r="J17" s="49">
        <f t="shared" si="11"/>
        <v>21.25055536491363</v>
      </c>
      <c r="K17" s="22">
        <f t="shared" si="12"/>
        <v>-6.0001083638858876</v>
      </c>
      <c r="L17" s="22">
        <v>0</v>
      </c>
      <c r="M17" s="22">
        <f t="shared" si="13"/>
        <v>6.0001083638858876</v>
      </c>
    </row>
    <row r="20" spans="1:13" x14ac:dyDescent="0.35">
      <c r="B20" t="s">
        <v>123</v>
      </c>
      <c r="I20" s="186" t="s">
        <v>155</v>
      </c>
      <c r="J20" s="186"/>
      <c r="K20" s="186"/>
    </row>
    <row r="21" spans="1:13" x14ac:dyDescent="0.35">
      <c r="B21" t="s">
        <v>128</v>
      </c>
      <c r="E21" t="s">
        <v>93</v>
      </c>
      <c r="I21" s="120" t="s">
        <v>125</v>
      </c>
      <c r="J21" s="120" t="s">
        <v>97</v>
      </c>
      <c r="K21" s="113"/>
    </row>
    <row r="22" spans="1:13" x14ac:dyDescent="0.35">
      <c r="B22" t="s">
        <v>151</v>
      </c>
      <c r="C22" t="s">
        <v>130</v>
      </c>
      <c r="D22" t="s">
        <v>152</v>
      </c>
      <c r="E22" t="s">
        <v>153</v>
      </c>
      <c r="F22" t="s">
        <v>125</v>
      </c>
      <c r="G22" t="s">
        <v>154</v>
      </c>
      <c r="I22" s="118">
        <v>-0.69562931317777099</v>
      </c>
      <c r="J22" s="118">
        <v>-6.9696995046377221</v>
      </c>
      <c r="K22" s="113">
        <v>1</v>
      </c>
      <c r="L22" t="s">
        <v>28</v>
      </c>
    </row>
    <row r="23" spans="1:13" x14ac:dyDescent="0.35">
      <c r="A23">
        <v>1</v>
      </c>
      <c r="B23">
        <v>-6.9696995046377221</v>
      </c>
      <c r="C23">
        <v>0</v>
      </c>
      <c r="D23">
        <v>6.9696995046377221</v>
      </c>
      <c r="E23">
        <v>-0.69562931317777099</v>
      </c>
      <c r="F23">
        <v>0</v>
      </c>
      <c r="G23">
        <v>0.69562931317777099</v>
      </c>
      <c r="I23" s="118">
        <v>0</v>
      </c>
      <c r="J23" s="118">
        <v>0</v>
      </c>
      <c r="K23" s="113">
        <v>1</v>
      </c>
    </row>
    <row r="24" spans="1:13" x14ac:dyDescent="0.35">
      <c r="A24">
        <v>2</v>
      </c>
      <c r="B24">
        <v>10.638075066834245</v>
      </c>
      <c r="C24">
        <v>17.107438016528832</v>
      </c>
      <c r="D24">
        <v>23.576800966223416</v>
      </c>
      <c r="E24">
        <v>-3.535808616232091</v>
      </c>
      <c r="F24">
        <v>0</v>
      </c>
      <c r="G24">
        <v>3.535808616232091</v>
      </c>
      <c r="I24" s="118">
        <v>0.69562931317777099</v>
      </c>
      <c r="J24" s="118">
        <v>6.9696995046377221</v>
      </c>
      <c r="K24" s="113">
        <v>1</v>
      </c>
    </row>
    <row r="25" spans="1:13" x14ac:dyDescent="0.35">
      <c r="A25">
        <v>3</v>
      </c>
      <c r="B25">
        <v>15.984907557722245</v>
      </c>
      <c r="C25">
        <v>24.070234753763629</v>
      </c>
      <c r="D25">
        <v>32.155561949805012</v>
      </c>
      <c r="E25">
        <v>-2.8615892793343227</v>
      </c>
      <c r="F25">
        <v>0</v>
      </c>
      <c r="G25">
        <v>2.8615892793343227</v>
      </c>
      <c r="I25" s="118"/>
      <c r="J25" s="118"/>
      <c r="K25" s="113"/>
    </row>
    <row r="26" spans="1:13" x14ac:dyDescent="0.35">
      <c r="A26">
        <v>4</v>
      </c>
      <c r="B26">
        <v>0.13141210374628631</v>
      </c>
      <c r="C26">
        <v>6.5706051873198987</v>
      </c>
      <c r="D26">
        <v>13.009798270893512</v>
      </c>
      <c r="E26">
        <v>-4.4057636887608158</v>
      </c>
      <c r="F26">
        <v>0</v>
      </c>
      <c r="G26">
        <v>4.4057636887608158</v>
      </c>
      <c r="I26" s="118">
        <v>-3.535808616232091</v>
      </c>
      <c r="J26" s="118">
        <v>10.638075066834245</v>
      </c>
      <c r="K26" s="113">
        <v>2</v>
      </c>
      <c r="L26" t="s">
        <v>28</v>
      </c>
    </row>
    <row r="27" spans="1:13" x14ac:dyDescent="0.35">
      <c r="A27">
        <v>5</v>
      </c>
      <c r="B27">
        <v>3.922758620690038</v>
      </c>
      <c r="C27">
        <v>13.655172413793224</v>
      </c>
      <c r="D27">
        <v>23.387586206896408</v>
      </c>
      <c r="E27">
        <v>-6.4882758620688952</v>
      </c>
      <c r="F27">
        <v>0</v>
      </c>
      <c r="G27">
        <v>6.4882758620688952</v>
      </c>
      <c r="I27" s="118">
        <v>0</v>
      </c>
      <c r="J27" s="118">
        <v>17.107438016528832</v>
      </c>
      <c r="K27" s="113">
        <v>2</v>
      </c>
    </row>
    <row r="28" spans="1:13" x14ac:dyDescent="0.35">
      <c r="A28">
        <v>6</v>
      </c>
      <c r="B28">
        <v>-8.9280000000000062</v>
      </c>
      <c r="C28">
        <v>-5.4000000000000057</v>
      </c>
      <c r="D28">
        <v>-1.8720000000000057</v>
      </c>
      <c r="E28">
        <v>-7.056</v>
      </c>
      <c r="F28">
        <v>0</v>
      </c>
      <c r="G28">
        <v>7.056</v>
      </c>
      <c r="I28" s="118">
        <v>3.535808616232091</v>
      </c>
      <c r="J28" s="118">
        <v>23.576800966223416</v>
      </c>
      <c r="K28" s="113">
        <v>2</v>
      </c>
    </row>
    <row r="29" spans="1:13" x14ac:dyDescent="0.35">
      <c r="A29">
        <v>7</v>
      </c>
      <c r="B29">
        <v>-10.728000000000003</v>
      </c>
      <c r="C29">
        <v>-7.2000000000000028</v>
      </c>
      <c r="D29">
        <v>-3.6720000000000028</v>
      </c>
      <c r="E29">
        <v>-7.056</v>
      </c>
      <c r="F29">
        <v>0</v>
      </c>
      <c r="G29">
        <v>7.056</v>
      </c>
      <c r="I29" s="118"/>
      <c r="J29" s="118"/>
      <c r="K29" s="113"/>
    </row>
    <row r="30" spans="1:13" x14ac:dyDescent="0.35">
      <c r="A30">
        <v>8</v>
      </c>
      <c r="B30">
        <v>-12.456000000000007</v>
      </c>
      <c r="C30">
        <v>-5.4000000000000057</v>
      </c>
      <c r="D30">
        <v>1.6559999999999944</v>
      </c>
      <c r="E30">
        <v>-7.056</v>
      </c>
      <c r="F30">
        <v>0</v>
      </c>
      <c r="G30">
        <v>7.056</v>
      </c>
      <c r="I30" s="118">
        <v>-2.8615892793343227</v>
      </c>
      <c r="J30" s="118">
        <v>15.984907557722245</v>
      </c>
      <c r="K30" s="113">
        <v>3</v>
      </c>
      <c r="L30" t="s">
        <v>28</v>
      </c>
    </row>
    <row r="31" spans="1:13" x14ac:dyDescent="0.35">
      <c r="A31">
        <v>9</v>
      </c>
      <c r="B31">
        <v>39.830985915492953</v>
      </c>
      <c r="C31">
        <v>59.154929577463903</v>
      </c>
      <c r="D31">
        <v>78.478873239434847</v>
      </c>
      <c r="E31">
        <v>-24.845070422535279</v>
      </c>
      <c r="F31">
        <v>0</v>
      </c>
      <c r="G31">
        <v>24.845070422535279</v>
      </c>
      <c r="I31" s="118">
        <v>0</v>
      </c>
      <c r="J31" s="118">
        <v>24.070234753763629</v>
      </c>
      <c r="K31" s="113">
        <v>3</v>
      </c>
    </row>
    <row r="32" spans="1:13" x14ac:dyDescent="0.35">
      <c r="A32">
        <v>10</v>
      </c>
      <c r="B32">
        <v>34.668437363235711</v>
      </c>
      <c r="C32">
        <v>90.789912417465203</v>
      </c>
      <c r="D32">
        <v>146.9113874716947</v>
      </c>
      <c r="E32">
        <v>-20.836022904737277</v>
      </c>
      <c r="F32">
        <v>0</v>
      </c>
      <c r="G32">
        <v>20.836022904737277</v>
      </c>
      <c r="I32" s="118">
        <v>2.8615892793343227</v>
      </c>
      <c r="J32" s="118">
        <v>32.155561949805012</v>
      </c>
      <c r="K32" s="113">
        <v>3</v>
      </c>
    </row>
    <row r="33" spans="1:12" x14ac:dyDescent="0.35">
      <c r="A33">
        <v>11</v>
      </c>
      <c r="B33">
        <v>28.47722342733212</v>
      </c>
      <c r="C33">
        <v>84.598698481561613</v>
      </c>
      <c r="D33">
        <v>140.7201735357911</v>
      </c>
      <c r="E33">
        <v>-28.060737527114913</v>
      </c>
      <c r="F33">
        <v>0</v>
      </c>
      <c r="G33">
        <v>28.060737527114913</v>
      </c>
      <c r="I33" s="118"/>
      <c r="J33" s="118"/>
      <c r="K33" s="113"/>
    </row>
    <row r="34" spans="1:12" x14ac:dyDescent="0.35">
      <c r="A34">
        <v>12</v>
      </c>
      <c r="B34">
        <v>9.6483200809091869</v>
      </c>
      <c r="C34">
        <v>86.500190578263002</v>
      </c>
      <c r="D34">
        <v>163.3520610756168</v>
      </c>
      <c r="E34">
        <v>-28.121739130433575</v>
      </c>
      <c r="F34">
        <v>0</v>
      </c>
      <c r="G34">
        <v>28.121739130433575</v>
      </c>
      <c r="I34" s="118">
        <v>-4.4057636887608158</v>
      </c>
      <c r="J34" s="118">
        <v>0.13141210374628631</v>
      </c>
      <c r="K34" s="113">
        <v>4</v>
      </c>
      <c r="L34" t="s">
        <v>28</v>
      </c>
    </row>
    <row r="35" spans="1:12" x14ac:dyDescent="0.35">
      <c r="A35">
        <v>13</v>
      </c>
      <c r="B35">
        <v>-9.7633928571427759</v>
      </c>
      <c r="C35">
        <v>4.0178571428572241</v>
      </c>
      <c r="D35">
        <v>17.799107142857224</v>
      </c>
      <c r="E35">
        <v>-19.687500000000192</v>
      </c>
      <c r="F35">
        <v>0</v>
      </c>
      <c r="G35">
        <v>19.687500000000192</v>
      </c>
      <c r="I35" s="118">
        <v>0</v>
      </c>
      <c r="J35" s="118">
        <v>6.5706051873198987</v>
      </c>
      <c r="K35" s="113">
        <v>4</v>
      </c>
    </row>
    <row r="36" spans="1:12" x14ac:dyDescent="0.35">
      <c r="A36">
        <v>14</v>
      </c>
      <c r="B36">
        <v>3.2360707254979602</v>
      </c>
      <c r="C36">
        <v>12.243313045205795</v>
      </c>
      <c r="D36">
        <v>21.25055536491363</v>
      </c>
      <c r="E36">
        <v>-6.0001083638858876</v>
      </c>
      <c r="F36">
        <v>0</v>
      </c>
      <c r="G36">
        <v>6.0001083638858876</v>
      </c>
      <c r="I36" s="118">
        <v>4.4057636887608158</v>
      </c>
      <c r="J36" s="118">
        <v>13.009798270893512</v>
      </c>
      <c r="K36" s="113">
        <v>4</v>
      </c>
    </row>
    <row r="37" spans="1:12" x14ac:dyDescent="0.35">
      <c r="I37" s="118"/>
      <c r="J37" s="118"/>
      <c r="K37" s="113"/>
    </row>
    <row r="38" spans="1:12" x14ac:dyDescent="0.35">
      <c r="I38" s="118">
        <v>-6.4882758620688952</v>
      </c>
      <c r="J38" s="118">
        <v>3.922758620690038</v>
      </c>
      <c r="K38" s="113">
        <v>5</v>
      </c>
      <c r="L38" t="s">
        <v>28</v>
      </c>
    </row>
    <row r="39" spans="1:12" x14ac:dyDescent="0.35">
      <c r="I39" s="118">
        <v>0</v>
      </c>
      <c r="J39" s="118">
        <v>13.655172413793224</v>
      </c>
      <c r="K39" s="113">
        <v>5</v>
      </c>
    </row>
    <row r="40" spans="1:12" x14ac:dyDescent="0.35">
      <c r="I40" s="118">
        <v>6.4882758620688952</v>
      </c>
      <c r="J40" s="118">
        <v>23.387586206896408</v>
      </c>
      <c r="K40" s="113">
        <v>5</v>
      </c>
    </row>
    <row r="41" spans="1:12" x14ac:dyDescent="0.35">
      <c r="I41" s="118"/>
      <c r="J41" s="118"/>
      <c r="K41" s="113"/>
    </row>
    <row r="42" spans="1:12" x14ac:dyDescent="0.35">
      <c r="I42" s="118">
        <v>-7.056</v>
      </c>
      <c r="J42" s="118">
        <v>-8.9280000000000062</v>
      </c>
      <c r="K42" s="113">
        <v>6</v>
      </c>
      <c r="L42" t="s">
        <v>28</v>
      </c>
    </row>
    <row r="43" spans="1:12" x14ac:dyDescent="0.35">
      <c r="I43" s="118">
        <v>0</v>
      </c>
      <c r="J43" s="118">
        <v>-5.4000000000000057</v>
      </c>
      <c r="K43" s="113">
        <v>6</v>
      </c>
    </row>
    <row r="44" spans="1:12" x14ac:dyDescent="0.35">
      <c r="I44" s="118">
        <v>7.056</v>
      </c>
      <c r="J44" s="118">
        <v>-1.8720000000000057</v>
      </c>
      <c r="K44" s="113">
        <v>6</v>
      </c>
    </row>
    <row r="45" spans="1:12" x14ac:dyDescent="0.35">
      <c r="I45" s="118"/>
      <c r="J45" s="118"/>
      <c r="K45" s="113"/>
    </row>
    <row r="46" spans="1:12" x14ac:dyDescent="0.35">
      <c r="I46" s="118">
        <v>-7.056</v>
      </c>
      <c r="J46" s="118">
        <v>-10.728000000000003</v>
      </c>
      <c r="K46" s="113">
        <v>7</v>
      </c>
      <c r="L46" t="s">
        <v>28</v>
      </c>
    </row>
    <row r="47" spans="1:12" x14ac:dyDescent="0.35">
      <c r="I47" s="118">
        <v>0</v>
      </c>
      <c r="J47" s="118">
        <v>-7.2000000000000028</v>
      </c>
      <c r="K47" s="113">
        <v>7</v>
      </c>
    </row>
    <row r="48" spans="1:12" x14ac:dyDescent="0.35">
      <c r="I48" s="118">
        <v>7.056</v>
      </c>
      <c r="J48" s="118">
        <v>-3.6720000000000028</v>
      </c>
      <c r="K48" s="113">
        <v>7</v>
      </c>
    </row>
    <row r="49" spans="9:12" x14ac:dyDescent="0.35">
      <c r="I49" s="118"/>
      <c r="J49" s="118"/>
      <c r="K49" s="113"/>
    </row>
    <row r="50" spans="9:12" x14ac:dyDescent="0.35">
      <c r="I50" s="118">
        <v>-7.056</v>
      </c>
      <c r="J50" s="118">
        <v>-12.456000000000007</v>
      </c>
      <c r="K50" s="113">
        <v>8</v>
      </c>
      <c r="L50" t="s">
        <v>28</v>
      </c>
    </row>
    <row r="51" spans="9:12" x14ac:dyDescent="0.35">
      <c r="I51" s="118">
        <v>0</v>
      </c>
      <c r="J51" s="118">
        <v>-5.4000000000000057</v>
      </c>
      <c r="K51" s="113">
        <v>8</v>
      </c>
    </row>
    <row r="52" spans="9:12" x14ac:dyDescent="0.35">
      <c r="I52" s="118">
        <v>7.056</v>
      </c>
      <c r="J52" s="118">
        <v>1.6559999999999944</v>
      </c>
      <c r="K52" s="113">
        <v>8</v>
      </c>
    </row>
    <row r="53" spans="9:12" x14ac:dyDescent="0.35">
      <c r="I53" s="118"/>
      <c r="J53" s="118"/>
      <c r="K53" s="113"/>
    </row>
    <row r="54" spans="9:12" x14ac:dyDescent="0.35">
      <c r="I54" s="118">
        <v>-24.845070422535279</v>
      </c>
      <c r="J54" s="118">
        <v>39.830985915492953</v>
      </c>
      <c r="K54" s="113">
        <v>9</v>
      </c>
      <c r="L54" t="s">
        <v>170</v>
      </c>
    </row>
    <row r="55" spans="9:12" x14ac:dyDescent="0.35">
      <c r="I55" s="118">
        <v>0</v>
      </c>
      <c r="J55" s="118">
        <v>59.154929577463903</v>
      </c>
      <c r="K55" s="113">
        <v>9</v>
      </c>
    </row>
    <row r="56" spans="9:12" x14ac:dyDescent="0.35">
      <c r="I56" s="118">
        <v>24.845070422535279</v>
      </c>
      <c r="J56" s="118">
        <v>78.478873239434847</v>
      </c>
      <c r="K56" s="113">
        <v>9</v>
      </c>
    </row>
    <row r="57" spans="9:12" x14ac:dyDescent="0.35">
      <c r="I57" s="118"/>
      <c r="J57" s="118"/>
      <c r="K57" s="113"/>
    </row>
    <row r="58" spans="9:12" x14ac:dyDescent="0.35">
      <c r="I58" s="118">
        <v>-20.836022904737277</v>
      </c>
      <c r="J58" s="118">
        <v>34.668437363235711</v>
      </c>
      <c r="K58" s="113">
        <v>10</v>
      </c>
      <c r="L58" t="s">
        <v>170</v>
      </c>
    </row>
    <row r="59" spans="9:12" x14ac:dyDescent="0.35">
      <c r="I59" s="118">
        <v>0</v>
      </c>
      <c r="J59" s="118">
        <v>90.789912417465203</v>
      </c>
      <c r="K59" s="113">
        <v>10</v>
      </c>
    </row>
    <row r="60" spans="9:12" x14ac:dyDescent="0.35">
      <c r="I60" s="118">
        <v>20.836022904737277</v>
      </c>
      <c r="J60" s="118">
        <v>146.9113874716947</v>
      </c>
      <c r="K60" s="113">
        <v>10</v>
      </c>
    </row>
    <row r="61" spans="9:12" x14ac:dyDescent="0.35">
      <c r="I61" s="118"/>
      <c r="J61" s="118"/>
      <c r="K61" s="113"/>
    </row>
    <row r="62" spans="9:12" x14ac:dyDescent="0.35">
      <c r="I62" s="118">
        <v>-28.060737527114913</v>
      </c>
      <c r="J62" s="118">
        <v>28.47722342733212</v>
      </c>
      <c r="K62" s="113">
        <v>11</v>
      </c>
      <c r="L62" t="s">
        <v>170</v>
      </c>
    </row>
    <row r="63" spans="9:12" x14ac:dyDescent="0.35">
      <c r="I63" s="118">
        <v>0</v>
      </c>
      <c r="J63" s="118">
        <v>84.598698481561613</v>
      </c>
      <c r="K63" s="113">
        <v>11</v>
      </c>
    </row>
    <row r="64" spans="9:12" x14ac:dyDescent="0.35">
      <c r="I64" s="118">
        <v>28.060737527114913</v>
      </c>
      <c r="J64" s="118">
        <v>140.7201735357911</v>
      </c>
      <c r="K64" s="113">
        <v>11</v>
      </c>
    </row>
    <row r="65" spans="3:14" x14ac:dyDescent="0.35">
      <c r="I65" s="118"/>
      <c r="J65" s="118"/>
      <c r="K65" s="113"/>
    </row>
    <row r="66" spans="3:14" x14ac:dyDescent="0.35">
      <c r="I66" s="118">
        <v>-28.121739130433575</v>
      </c>
      <c r="J66" s="118">
        <v>9.6483200809091869</v>
      </c>
      <c r="K66" s="113">
        <v>12</v>
      </c>
      <c r="L66" t="s">
        <v>170</v>
      </c>
    </row>
    <row r="67" spans="3:14" x14ac:dyDescent="0.35">
      <c r="I67" s="118">
        <v>0</v>
      </c>
      <c r="J67" s="118">
        <v>86.500190578263002</v>
      </c>
      <c r="K67" s="113">
        <v>12</v>
      </c>
    </row>
    <row r="68" spans="3:14" x14ac:dyDescent="0.35">
      <c r="I68" s="118">
        <v>28.121739130433575</v>
      </c>
      <c r="J68" s="118">
        <v>163.3520610756168</v>
      </c>
      <c r="K68" s="113">
        <v>12</v>
      </c>
    </row>
    <row r="69" spans="3:14" x14ac:dyDescent="0.35">
      <c r="I69" s="118"/>
      <c r="J69" s="118"/>
      <c r="K69" s="113"/>
    </row>
    <row r="70" spans="3:14" x14ac:dyDescent="0.35">
      <c r="I70" s="118">
        <v>-19.687500000000192</v>
      </c>
      <c r="J70" s="118">
        <v>-9.7633928571427759</v>
      </c>
      <c r="K70" s="113">
        <v>13</v>
      </c>
      <c r="L70" t="s">
        <v>28</v>
      </c>
    </row>
    <row r="71" spans="3:14" x14ac:dyDescent="0.35">
      <c r="I71" s="118">
        <v>0</v>
      </c>
      <c r="J71" s="118">
        <v>4.0178571428572241</v>
      </c>
      <c r="K71" s="113">
        <v>13</v>
      </c>
    </row>
    <row r="72" spans="3:14" x14ac:dyDescent="0.35">
      <c r="I72" s="118">
        <v>19.687500000000192</v>
      </c>
      <c r="J72" s="118">
        <v>17.799107142857224</v>
      </c>
      <c r="K72" s="113">
        <v>13</v>
      </c>
    </row>
    <row r="73" spans="3:14" x14ac:dyDescent="0.35">
      <c r="I73" s="118"/>
      <c r="J73" s="118"/>
      <c r="K73" s="113"/>
    </row>
    <row r="74" spans="3:14" x14ac:dyDescent="0.35">
      <c r="I74" s="118">
        <v>-6.0001083638858876</v>
      </c>
      <c r="J74" s="118">
        <v>3.2360707254979602</v>
      </c>
      <c r="K74" s="113">
        <v>14</v>
      </c>
      <c r="L74" t="s">
        <v>28</v>
      </c>
    </row>
    <row r="75" spans="3:14" x14ac:dyDescent="0.35">
      <c r="I75" s="118">
        <v>0</v>
      </c>
      <c r="J75" s="118">
        <v>12.243313045205795</v>
      </c>
      <c r="K75" s="113">
        <v>14</v>
      </c>
    </row>
    <row r="76" spans="3:14" x14ac:dyDescent="0.35">
      <c r="I76" s="118">
        <v>6.0001083638858876</v>
      </c>
      <c r="J76" s="118">
        <v>21.25055536491363</v>
      </c>
      <c r="K76" s="113">
        <v>14</v>
      </c>
    </row>
    <row r="79" spans="3:14" x14ac:dyDescent="0.35">
      <c r="C79" t="s">
        <v>91</v>
      </c>
    </row>
    <row r="80" spans="3:14" x14ac:dyDescent="0.35">
      <c r="C80" t="s">
        <v>102</v>
      </c>
      <c r="F80" t="s">
        <v>97</v>
      </c>
      <c r="M80" s="185" t="s">
        <v>168</v>
      </c>
      <c r="N80" s="185"/>
    </row>
    <row r="81" spans="2:14" ht="29" x14ac:dyDescent="0.35">
      <c r="C81" t="s">
        <v>94</v>
      </c>
      <c r="D81" t="s">
        <v>150</v>
      </c>
      <c r="E81" t="s">
        <v>163</v>
      </c>
      <c r="F81" t="s">
        <v>164</v>
      </c>
      <c r="G81" t="s">
        <v>107</v>
      </c>
      <c r="H81" t="s">
        <v>150</v>
      </c>
      <c r="I81" t="s">
        <v>163</v>
      </c>
      <c r="J81" t="s">
        <v>164</v>
      </c>
      <c r="K81" s="137" t="s">
        <v>165</v>
      </c>
      <c r="L81" s="135" t="s">
        <v>166</v>
      </c>
      <c r="M81" t="s">
        <v>167</v>
      </c>
      <c r="N81" t="s">
        <v>169</v>
      </c>
    </row>
    <row r="82" spans="2:14" x14ac:dyDescent="0.35">
      <c r="B82">
        <v>1</v>
      </c>
      <c r="C82">
        <v>79.189944134078203</v>
      </c>
      <c r="D82">
        <v>0.69562931317777099</v>
      </c>
      <c r="E82">
        <f>C82+D82</f>
        <v>79.885573447255979</v>
      </c>
      <c r="F82">
        <f>C82-D82</f>
        <v>78.494314820900428</v>
      </c>
      <c r="G82">
        <v>79.189944134078161</v>
      </c>
      <c r="H82">
        <v>6.9696995046377221</v>
      </c>
      <c r="I82">
        <f>G82+H82</f>
        <v>86.159643638715878</v>
      </c>
      <c r="J82">
        <f>G82-H82</f>
        <v>72.220244629440444</v>
      </c>
      <c r="K82" s="19">
        <f t="shared" ref="K82" si="14">IF((J82&gt;E82),1,0)</f>
        <v>0</v>
      </c>
      <c r="L82">
        <f t="shared" ref="L82" si="15">IF((F82&gt;I82),1,0)</f>
        <v>0</v>
      </c>
      <c r="M82">
        <f>(IF(G82&gt;C82,1,0))</f>
        <v>0</v>
      </c>
      <c r="N82">
        <f>(IF(C82&gt;G82,1,0))</f>
        <v>0</v>
      </c>
    </row>
    <row r="83" spans="2:14" x14ac:dyDescent="0.35">
      <c r="B83">
        <v>2</v>
      </c>
      <c r="C83">
        <v>72.892561983470998</v>
      </c>
      <c r="D83">
        <v>3.535808616232091</v>
      </c>
      <c r="E83">
        <f t="shared" ref="E83:E95" si="16">C83+D83</f>
        <v>76.428370599703086</v>
      </c>
      <c r="F83">
        <f t="shared" ref="F83:F95" si="17">C83-D83</f>
        <v>69.356753367238909</v>
      </c>
      <c r="G83">
        <v>89.999999999999829</v>
      </c>
      <c r="H83">
        <v>6.4693629496945864</v>
      </c>
      <c r="I83">
        <f t="shared" ref="I83:I95" si="18">G83+H83</f>
        <v>96.469362949694414</v>
      </c>
      <c r="J83">
        <f t="shared" ref="J83:J95" si="19">G83-H83</f>
        <v>83.530637050305245</v>
      </c>
      <c r="K83" s="19">
        <f t="shared" ref="K83:K95" si="20">IF((J83&gt;E83),1,0)</f>
        <v>1</v>
      </c>
      <c r="L83">
        <f t="shared" ref="L83:L95" si="21">IF((F83&gt;I83),1,0)</f>
        <v>0</v>
      </c>
      <c r="M83">
        <f t="shared" ref="M83:M95" si="22">(IF(G83&gt;C83,1,0))</f>
        <v>1</v>
      </c>
      <c r="N83">
        <f t="shared" ref="N83:N95" si="23">(IF(C83&gt;G83,1,0))</f>
        <v>0</v>
      </c>
    </row>
    <row r="84" spans="2:14" x14ac:dyDescent="0.35">
      <c r="B84">
        <v>3</v>
      </c>
      <c r="C84">
        <v>76.795100791018029</v>
      </c>
      <c r="D84">
        <v>2.8615892793343227</v>
      </c>
      <c r="E84">
        <f t="shared" si="16"/>
        <v>79.656690070352354</v>
      </c>
      <c r="F84">
        <f t="shared" si="17"/>
        <v>73.933511511683704</v>
      </c>
      <c r="G84">
        <v>100.86533554478166</v>
      </c>
      <c r="H84">
        <v>8.0853271960413835</v>
      </c>
      <c r="I84">
        <f t="shared" si="18"/>
        <v>108.95066274082305</v>
      </c>
      <c r="J84">
        <f t="shared" si="19"/>
        <v>92.780008348740267</v>
      </c>
      <c r="K84" s="19">
        <f t="shared" si="20"/>
        <v>1</v>
      </c>
      <c r="L84">
        <f t="shared" si="21"/>
        <v>0</v>
      </c>
      <c r="M84">
        <f t="shared" si="22"/>
        <v>1</v>
      </c>
      <c r="N84">
        <f t="shared" si="23"/>
        <v>0</v>
      </c>
    </row>
    <row r="85" spans="2:14" x14ac:dyDescent="0.35">
      <c r="B85">
        <v>4</v>
      </c>
      <c r="C85">
        <v>92.622478386167103</v>
      </c>
      <c r="D85">
        <v>4.4057636887608158</v>
      </c>
      <c r="E85">
        <f t="shared" si="16"/>
        <v>97.028242074927917</v>
      </c>
      <c r="F85">
        <f t="shared" si="17"/>
        <v>88.216714697406289</v>
      </c>
      <c r="G85">
        <v>99.193083573487002</v>
      </c>
      <c r="H85">
        <v>6.4391930835736124</v>
      </c>
      <c r="I85">
        <f t="shared" si="18"/>
        <v>105.63227665706061</v>
      </c>
      <c r="J85">
        <f t="shared" si="19"/>
        <v>92.753890489913388</v>
      </c>
      <c r="K85" s="19">
        <f t="shared" si="20"/>
        <v>0</v>
      </c>
      <c r="L85">
        <f t="shared" si="21"/>
        <v>0</v>
      </c>
      <c r="M85">
        <f t="shared" si="22"/>
        <v>1</v>
      </c>
      <c r="N85">
        <f t="shared" si="23"/>
        <v>0</v>
      </c>
    </row>
    <row r="86" spans="2:14" x14ac:dyDescent="0.35">
      <c r="B86">
        <v>5</v>
      </c>
      <c r="C86">
        <v>99.517241379310207</v>
      </c>
      <c r="D86">
        <v>6.4882758620688952</v>
      </c>
      <c r="E86">
        <f t="shared" si="16"/>
        <v>106.0055172413791</v>
      </c>
      <c r="F86">
        <f t="shared" si="17"/>
        <v>93.028965517241318</v>
      </c>
      <c r="G86">
        <v>113.17241379310343</v>
      </c>
      <c r="H86">
        <v>9.732413793103186</v>
      </c>
      <c r="I86">
        <f t="shared" si="18"/>
        <v>122.90482758620662</v>
      </c>
      <c r="J86">
        <f t="shared" si="19"/>
        <v>103.44000000000024</v>
      </c>
      <c r="K86" s="19">
        <f t="shared" si="20"/>
        <v>0</v>
      </c>
      <c r="L86">
        <f t="shared" si="21"/>
        <v>0</v>
      </c>
      <c r="M86">
        <f t="shared" si="22"/>
        <v>1</v>
      </c>
      <c r="N86">
        <f t="shared" si="23"/>
        <v>0</v>
      </c>
    </row>
    <row r="87" spans="2:14" x14ac:dyDescent="0.35">
      <c r="B87">
        <v>6</v>
      </c>
      <c r="C87">
        <v>106.2</v>
      </c>
      <c r="D87">
        <v>7.056</v>
      </c>
      <c r="E87">
        <f t="shared" si="16"/>
        <v>113.256</v>
      </c>
      <c r="F87">
        <f t="shared" si="17"/>
        <v>99.144000000000005</v>
      </c>
      <c r="G87">
        <v>100.8</v>
      </c>
      <c r="H87">
        <v>3.528</v>
      </c>
      <c r="I87">
        <f t="shared" si="18"/>
        <v>104.328</v>
      </c>
      <c r="J87">
        <f t="shared" si="19"/>
        <v>97.271999999999991</v>
      </c>
      <c r="K87" s="19">
        <f t="shared" si="20"/>
        <v>0</v>
      </c>
      <c r="L87">
        <f t="shared" si="21"/>
        <v>0</v>
      </c>
      <c r="M87">
        <f t="shared" si="22"/>
        <v>0</v>
      </c>
      <c r="N87">
        <f t="shared" si="23"/>
        <v>1</v>
      </c>
    </row>
    <row r="88" spans="2:14" x14ac:dyDescent="0.35">
      <c r="B88">
        <v>7</v>
      </c>
      <c r="C88">
        <v>106.2</v>
      </c>
      <c r="D88">
        <v>7.056</v>
      </c>
      <c r="E88">
        <f t="shared" si="16"/>
        <v>113.256</v>
      </c>
      <c r="F88">
        <f t="shared" si="17"/>
        <v>99.144000000000005</v>
      </c>
      <c r="G88">
        <v>99</v>
      </c>
      <c r="H88">
        <v>3.528</v>
      </c>
      <c r="I88">
        <f t="shared" si="18"/>
        <v>102.52800000000001</v>
      </c>
      <c r="J88">
        <f t="shared" si="19"/>
        <v>95.471999999999994</v>
      </c>
      <c r="K88" s="19">
        <f t="shared" si="20"/>
        <v>0</v>
      </c>
      <c r="L88">
        <f t="shared" si="21"/>
        <v>0</v>
      </c>
      <c r="M88">
        <f t="shared" si="22"/>
        <v>0</v>
      </c>
      <c r="N88">
        <f t="shared" si="23"/>
        <v>1</v>
      </c>
    </row>
    <row r="89" spans="2:14" x14ac:dyDescent="0.35">
      <c r="B89">
        <v>8</v>
      </c>
      <c r="C89">
        <v>106.2</v>
      </c>
      <c r="D89">
        <v>7.056</v>
      </c>
      <c r="E89">
        <f t="shared" si="16"/>
        <v>113.256</v>
      </c>
      <c r="F89">
        <f t="shared" si="17"/>
        <v>99.144000000000005</v>
      </c>
      <c r="G89">
        <v>100.8</v>
      </c>
      <c r="H89">
        <v>7.056</v>
      </c>
      <c r="I89">
        <f t="shared" si="18"/>
        <v>107.85599999999999</v>
      </c>
      <c r="J89">
        <f t="shared" si="19"/>
        <v>93.744</v>
      </c>
      <c r="K89" s="19">
        <f t="shared" si="20"/>
        <v>0</v>
      </c>
      <c r="L89">
        <f t="shared" si="21"/>
        <v>0</v>
      </c>
      <c r="M89">
        <f t="shared" si="22"/>
        <v>0</v>
      </c>
      <c r="N89">
        <f t="shared" si="23"/>
        <v>1</v>
      </c>
    </row>
    <row r="90" spans="2:14" x14ac:dyDescent="0.35">
      <c r="B90">
        <v>9</v>
      </c>
      <c r="C90">
        <v>84.507042253521107</v>
      </c>
      <c r="D90">
        <v>24.845070422535279</v>
      </c>
      <c r="E90">
        <f t="shared" si="16"/>
        <v>109.35211267605638</v>
      </c>
      <c r="F90">
        <f t="shared" si="17"/>
        <v>59.661971830985827</v>
      </c>
      <c r="G90">
        <v>143.66197183098501</v>
      </c>
      <c r="H90">
        <v>19.323943661970951</v>
      </c>
      <c r="I90">
        <f t="shared" si="18"/>
        <v>162.98591549295597</v>
      </c>
      <c r="J90">
        <f t="shared" si="19"/>
        <v>124.33802816901405</v>
      </c>
      <c r="K90" s="19">
        <f t="shared" si="20"/>
        <v>1</v>
      </c>
      <c r="L90">
        <f t="shared" si="21"/>
        <v>0</v>
      </c>
      <c r="M90">
        <f t="shared" si="22"/>
        <v>1</v>
      </c>
      <c r="N90">
        <f t="shared" si="23"/>
        <v>0</v>
      </c>
    </row>
    <row r="91" spans="2:14" x14ac:dyDescent="0.35">
      <c r="B91">
        <v>10</v>
      </c>
      <c r="C91">
        <v>82.312039860191803</v>
      </c>
      <c r="D91">
        <v>20.836022904737277</v>
      </c>
      <c r="E91">
        <f t="shared" si="16"/>
        <v>103.14806276492908</v>
      </c>
      <c r="F91">
        <f t="shared" si="17"/>
        <v>61.476016955454526</v>
      </c>
      <c r="G91">
        <v>173.10195227765701</v>
      </c>
      <c r="H91">
        <v>56.121475054229492</v>
      </c>
      <c r="I91">
        <f t="shared" si="18"/>
        <v>229.22342733188651</v>
      </c>
      <c r="J91">
        <f t="shared" si="19"/>
        <v>116.98047722342751</v>
      </c>
      <c r="K91" s="19">
        <f t="shared" si="20"/>
        <v>1</v>
      </c>
      <c r="L91">
        <f t="shared" si="21"/>
        <v>0</v>
      </c>
      <c r="M91">
        <f t="shared" si="22"/>
        <v>1</v>
      </c>
      <c r="N91">
        <f t="shared" si="23"/>
        <v>0</v>
      </c>
    </row>
    <row r="92" spans="2:14" x14ac:dyDescent="0.35">
      <c r="B92">
        <v>11</v>
      </c>
      <c r="C92">
        <v>88.503253796095393</v>
      </c>
      <c r="D92">
        <v>28.060737527114913</v>
      </c>
      <c r="E92">
        <f t="shared" si="16"/>
        <v>116.5639913232103</v>
      </c>
      <c r="F92">
        <f t="shared" si="17"/>
        <v>60.442516268980484</v>
      </c>
      <c r="G92">
        <v>173.10195227765701</v>
      </c>
      <c r="H92">
        <v>56.121475054229492</v>
      </c>
      <c r="I92">
        <f t="shared" si="18"/>
        <v>229.22342733188651</v>
      </c>
      <c r="J92">
        <f t="shared" si="19"/>
        <v>116.98047722342751</v>
      </c>
      <c r="K92" s="19">
        <f t="shared" si="20"/>
        <v>1</v>
      </c>
      <c r="L92">
        <f t="shared" si="21"/>
        <v>0</v>
      </c>
      <c r="M92">
        <f t="shared" si="22"/>
        <v>1</v>
      </c>
      <c r="N92">
        <f t="shared" si="23"/>
        <v>0</v>
      </c>
    </row>
    <row r="93" spans="2:14" x14ac:dyDescent="0.35">
      <c r="B93">
        <v>12</v>
      </c>
      <c r="C93">
        <v>104.347826086956</v>
      </c>
      <c r="D93">
        <v>28.121739130433575</v>
      </c>
      <c r="E93">
        <f t="shared" si="16"/>
        <v>132.46956521738957</v>
      </c>
      <c r="F93">
        <f t="shared" si="17"/>
        <v>76.226086956522437</v>
      </c>
      <c r="G93">
        <v>190.84801666521901</v>
      </c>
      <c r="H93">
        <v>76.851870497353815</v>
      </c>
      <c r="I93">
        <f t="shared" si="18"/>
        <v>267.69988716257285</v>
      </c>
      <c r="J93">
        <f t="shared" si="19"/>
        <v>113.99614616786519</v>
      </c>
      <c r="K93" s="19">
        <f t="shared" si="20"/>
        <v>0</v>
      </c>
      <c r="L93">
        <f t="shared" si="21"/>
        <v>0</v>
      </c>
      <c r="M93">
        <f t="shared" si="22"/>
        <v>1</v>
      </c>
      <c r="N93">
        <f t="shared" si="23"/>
        <v>0</v>
      </c>
    </row>
    <row r="94" spans="2:14" x14ac:dyDescent="0.35">
      <c r="B94">
        <v>13</v>
      </c>
      <c r="C94">
        <v>122.54464285714278</v>
      </c>
      <c r="D94">
        <v>19.687500000000192</v>
      </c>
      <c r="E94">
        <f t="shared" si="16"/>
        <v>142.23214285714297</v>
      </c>
      <c r="F94">
        <f t="shared" si="17"/>
        <v>102.85714285714258</v>
      </c>
      <c r="G94">
        <v>126.5625</v>
      </c>
      <c r="H94">
        <v>13.78125</v>
      </c>
      <c r="I94">
        <f t="shared" si="18"/>
        <v>140.34375</v>
      </c>
      <c r="J94">
        <f t="shared" si="19"/>
        <v>112.78125</v>
      </c>
      <c r="K94" s="19">
        <f t="shared" si="20"/>
        <v>0</v>
      </c>
      <c r="L94">
        <f t="shared" si="21"/>
        <v>0</v>
      </c>
      <c r="M94">
        <f t="shared" si="22"/>
        <v>1</v>
      </c>
      <c r="N94">
        <f t="shared" si="23"/>
        <v>0</v>
      </c>
    </row>
    <row r="95" spans="2:14" x14ac:dyDescent="0.35">
      <c r="B95">
        <v>14</v>
      </c>
      <c r="C95">
        <v>84.1490725857429</v>
      </c>
      <c r="D95">
        <v>6.0001083638858876</v>
      </c>
      <c r="E95">
        <f t="shared" si="16"/>
        <v>90.149180949628786</v>
      </c>
      <c r="F95">
        <f t="shared" si="17"/>
        <v>78.148964221857014</v>
      </c>
      <c r="G95">
        <v>96.392385630948695</v>
      </c>
      <c r="H95">
        <v>9.0072423197078351</v>
      </c>
      <c r="I95">
        <f t="shared" si="18"/>
        <v>105.39962795065654</v>
      </c>
      <c r="J95">
        <f t="shared" si="19"/>
        <v>87.385143311240853</v>
      </c>
      <c r="K95" s="19">
        <f t="shared" si="20"/>
        <v>0</v>
      </c>
      <c r="L95">
        <f t="shared" si="21"/>
        <v>0</v>
      </c>
      <c r="M95">
        <f t="shared" si="22"/>
        <v>1</v>
      </c>
      <c r="N95">
        <f t="shared" si="23"/>
        <v>0</v>
      </c>
    </row>
    <row r="96" spans="2:14" x14ac:dyDescent="0.35">
      <c r="K96" s="19">
        <f>COUNTIF(K82:K95,"1")</f>
        <v>5</v>
      </c>
      <c r="L96" s="19">
        <f>COUNTIF(L82:L95,"1")</f>
        <v>0</v>
      </c>
      <c r="M96">
        <f>SUM(M82:M95)</f>
        <v>10</v>
      </c>
      <c r="N96">
        <f>SUM(N82:N95)</f>
        <v>3</v>
      </c>
    </row>
  </sheetData>
  <mergeCells count="8">
    <mergeCell ref="M80:N80"/>
    <mergeCell ref="I20:K20"/>
    <mergeCell ref="A1:F1"/>
    <mergeCell ref="H1:M1"/>
    <mergeCell ref="H2:J2"/>
    <mergeCell ref="K2:M2"/>
    <mergeCell ref="A2:C2"/>
    <mergeCell ref="D2:F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B9A7A-3BFE-4880-A448-6523AA435D5A}">
  <dimension ref="A1:AG73"/>
  <sheetViews>
    <sheetView topLeftCell="A52" zoomScale="80" zoomScaleNormal="80" workbookViewId="0">
      <selection activeCell="L75" sqref="L75"/>
    </sheetView>
  </sheetViews>
  <sheetFormatPr defaultRowHeight="14.5" x14ac:dyDescent="0.35"/>
  <cols>
    <col min="2" max="2" width="22.81640625" customWidth="1"/>
    <col min="3" max="3" width="17.1796875" customWidth="1"/>
    <col min="4" max="7" width="12.81640625" customWidth="1"/>
    <col min="8" max="11" width="11.54296875" customWidth="1"/>
  </cols>
  <sheetData>
    <row r="1" spans="1:33" ht="15.5" x14ac:dyDescent="0.35">
      <c r="B1" s="156" t="s">
        <v>90</v>
      </c>
      <c r="C1" s="190" t="s">
        <v>104</v>
      </c>
      <c r="D1" s="160" t="s">
        <v>91</v>
      </c>
      <c r="E1" s="161"/>
      <c r="F1" s="161"/>
      <c r="G1" s="162"/>
      <c r="H1" s="160" t="s">
        <v>134</v>
      </c>
      <c r="I1" s="161"/>
      <c r="J1" s="161"/>
      <c r="K1" s="162"/>
      <c r="L1" s="182" t="s">
        <v>123</v>
      </c>
      <c r="M1" s="183"/>
      <c r="N1" s="183"/>
      <c r="O1" s="183"/>
      <c r="P1" s="183"/>
      <c r="Q1" s="184"/>
      <c r="S1" s="182" t="s">
        <v>138</v>
      </c>
      <c r="T1" s="183"/>
      <c r="U1" s="183"/>
      <c r="V1" s="183"/>
      <c r="W1" s="183"/>
      <c r="X1" s="184"/>
      <c r="AB1" s="185" t="s">
        <v>123</v>
      </c>
      <c r="AC1" s="185"/>
      <c r="AE1" s="185" t="s">
        <v>138</v>
      </c>
      <c r="AF1" s="185"/>
    </row>
    <row r="2" spans="1:33" x14ac:dyDescent="0.35">
      <c r="B2" s="157"/>
      <c r="C2" s="191"/>
      <c r="D2" s="163" t="s">
        <v>102</v>
      </c>
      <c r="E2" s="164"/>
      <c r="F2" s="163" t="s">
        <v>97</v>
      </c>
      <c r="G2" s="164"/>
      <c r="H2" s="163" t="s">
        <v>145</v>
      </c>
      <c r="I2" s="164"/>
      <c r="J2" s="165" t="s">
        <v>97</v>
      </c>
      <c r="K2" s="164"/>
      <c r="L2" s="163" t="s">
        <v>128</v>
      </c>
      <c r="M2" s="165"/>
      <c r="N2" s="164"/>
      <c r="O2" s="160" t="s">
        <v>93</v>
      </c>
      <c r="P2" s="161"/>
      <c r="Q2" s="162"/>
      <c r="S2" s="163" t="s">
        <v>128</v>
      </c>
      <c r="T2" s="165"/>
      <c r="U2" s="164"/>
      <c r="V2" s="160" t="s">
        <v>93</v>
      </c>
      <c r="W2" s="161"/>
      <c r="X2" s="162"/>
      <c r="AB2" t="s">
        <v>93</v>
      </c>
      <c r="AC2" t="s">
        <v>97</v>
      </c>
      <c r="AE2" t="s">
        <v>93</v>
      </c>
      <c r="AF2" t="s">
        <v>97</v>
      </c>
    </row>
    <row r="3" spans="1:33" ht="43.5" x14ac:dyDescent="0.35">
      <c r="B3" s="157"/>
      <c r="C3" s="191"/>
      <c r="D3" s="63" t="s">
        <v>94</v>
      </c>
      <c r="E3" s="64" t="s">
        <v>95</v>
      </c>
      <c r="F3" s="63" t="s">
        <v>107</v>
      </c>
      <c r="G3" s="64" t="s">
        <v>95</v>
      </c>
      <c r="H3" s="61" t="s">
        <v>94</v>
      </c>
      <c r="I3" s="62" t="s">
        <v>95</v>
      </c>
      <c r="J3" s="33" t="s">
        <v>94</v>
      </c>
      <c r="K3" s="24" t="s">
        <v>95</v>
      </c>
      <c r="L3" s="40" t="s">
        <v>129</v>
      </c>
      <c r="M3" s="41" t="s">
        <v>130</v>
      </c>
      <c r="N3" s="40" t="s">
        <v>131</v>
      </c>
      <c r="O3" s="42" t="s">
        <v>124</v>
      </c>
      <c r="P3" s="43" t="s">
        <v>125</v>
      </c>
      <c r="Q3" s="44" t="s">
        <v>126</v>
      </c>
      <c r="S3" s="40" t="s">
        <v>129</v>
      </c>
      <c r="T3" s="41" t="s">
        <v>130</v>
      </c>
      <c r="U3" s="40" t="s">
        <v>131</v>
      </c>
      <c r="V3" s="42" t="s">
        <v>124</v>
      </c>
      <c r="W3" s="43" t="s">
        <v>125</v>
      </c>
      <c r="X3" s="44" t="s">
        <v>126</v>
      </c>
      <c r="AB3" s="22">
        <v>-3.3103448275861709</v>
      </c>
      <c r="AC3" s="49">
        <v>8.6896551724140476</v>
      </c>
      <c r="AD3">
        <v>1</v>
      </c>
      <c r="AE3" s="22">
        <v>-1.6551724137930055</v>
      </c>
      <c r="AF3" s="22">
        <v>-0.41379310344835929</v>
      </c>
      <c r="AG3">
        <v>1</v>
      </c>
    </row>
    <row r="4" spans="1:33" x14ac:dyDescent="0.35">
      <c r="A4" s="17"/>
      <c r="B4" s="70" t="s">
        <v>106</v>
      </c>
      <c r="C4" s="18" t="s">
        <v>105</v>
      </c>
      <c r="D4" s="36">
        <v>99.517241379310207</v>
      </c>
      <c r="E4" s="32">
        <v>3.3103448275861709</v>
      </c>
      <c r="F4" s="31">
        <v>113.17241379310343</v>
      </c>
      <c r="G4" s="32">
        <v>4.9655172413791764</v>
      </c>
      <c r="H4" s="36">
        <v>126.8275862068965</v>
      </c>
      <c r="I4" s="32">
        <v>1.6551724137930055</v>
      </c>
      <c r="J4" s="36">
        <v>133.44827586206884</v>
      </c>
      <c r="K4" s="32">
        <v>7.034482758620701</v>
      </c>
      <c r="L4" s="45">
        <f>(F4-D4)-G4</f>
        <v>8.6896551724140476</v>
      </c>
      <c r="M4" s="46">
        <f t="shared" ref="M4:M15" si="0">F4-D4</f>
        <v>13.655172413793224</v>
      </c>
      <c r="N4" s="47">
        <f>(F4-D4)+G4</f>
        <v>18.620689655172399</v>
      </c>
      <c r="O4" s="27">
        <f>0-E4</f>
        <v>-3.3103448275861709</v>
      </c>
      <c r="P4" s="27">
        <v>0</v>
      </c>
      <c r="Q4" s="26">
        <f>E4</f>
        <v>3.3103448275861709</v>
      </c>
      <c r="R4">
        <v>1</v>
      </c>
      <c r="S4" s="25">
        <f>(J4-H4)-K4</f>
        <v>-0.41379310344835929</v>
      </c>
      <c r="T4" s="27">
        <f>J4-H4</f>
        <v>6.6206896551723418</v>
      </c>
      <c r="U4" s="26">
        <f>(J4-H4)+K4</f>
        <v>13.655172413793043</v>
      </c>
      <c r="V4" s="25">
        <f>0-I4</f>
        <v>-1.6551724137930055</v>
      </c>
      <c r="W4" s="27">
        <v>0</v>
      </c>
      <c r="X4" s="26">
        <f>I4</f>
        <v>1.6551724137930055</v>
      </c>
      <c r="AB4" s="22">
        <v>0</v>
      </c>
      <c r="AC4" s="49">
        <v>13.655172413793224</v>
      </c>
      <c r="AD4">
        <v>1</v>
      </c>
      <c r="AE4" s="22">
        <v>0</v>
      </c>
      <c r="AF4" s="22">
        <v>6.6206896551723418</v>
      </c>
      <c r="AG4">
        <v>1</v>
      </c>
    </row>
    <row r="5" spans="1:33" x14ac:dyDescent="0.35">
      <c r="A5" s="180"/>
      <c r="B5" s="192" t="s">
        <v>108</v>
      </c>
      <c r="C5" s="77" t="s">
        <v>109</v>
      </c>
      <c r="D5" s="72">
        <v>111.3284174702211</v>
      </c>
      <c r="E5" s="73"/>
      <c r="F5" s="72">
        <v>109.42121384004528</v>
      </c>
      <c r="G5" s="73"/>
      <c r="H5" s="72">
        <v>127.66420873511046</v>
      </c>
      <c r="I5" s="73"/>
      <c r="J5" s="72">
        <v>129.56732841747007</v>
      </c>
      <c r="K5" s="73"/>
      <c r="L5" s="48"/>
      <c r="M5" s="49"/>
      <c r="N5" s="50"/>
      <c r="O5" s="22"/>
      <c r="P5" s="22"/>
      <c r="Q5" s="21"/>
      <c r="S5" s="20"/>
      <c r="T5" s="22"/>
      <c r="U5" s="21"/>
      <c r="V5" s="20"/>
      <c r="W5" s="22"/>
      <c r="X5" s="21"/>
      <c r="AB5" s="22">
        <v>3.3103448275861709</v>
      </c>
      <c r="AC5" s="49">
        <v>18.620689655172399</v>
      </c>
      <c r="AD5">
        <v>1</v>
      </c>
      <c r="AE5" s="22">
        <v>1.6551724137930055</v>
      </c>
      <c r="AF5" s="22">
        <v>13.655172413793043</v>
      </c>
      <c r="AG5">
        <v>1</v>
      </c>
    </row>
    <row r="6" spans="1:33" x14ac:dyDescent="0.35">
      <c r="A6" s="181"/>
      <c r="B6" s="193"/>
      <c r="C6" s="78" t="s">
        <v>110</v>
      </c>
      <c r="D6" s="75">
        <v>106.57061826432211</v>
      </c>
      <c r="E6" s="79"/>
      <c r="F6" s="75">
        <v>114.18718094157671</v>
      </c>
      <c r="G6" s="38"/>
      <c r="H6" s="75">
        <v>123.85796937039126</v>
      </c>
      <c r="I6" s="79"/>
      <c r="J6" s="75">
        <v>134.32512762336924</v>
      </c>
      <c r="K6" s="38"/>
      <c r="L6" s="48"/>
      <c r="M6" s="49"/>
      <c r="N6" s="50"/>
      <c r="O6" s="22"/>
      <c r="P6" s="22"/>
      <c r="Q6" s="21"/>
      <c r="S6" s="20"/>
      <c r="T6" s="22"/>
      <c r="U6" s="21"/>
      <c r="V6" s="20"/>
      <c r="W6" s="22"/>
      <c r="X6" s="21"/>
    </row>
    <row r="7" spans="1:33" x14ac:dyDescent="0.35">
      <c r="A7" s="166"/>
      <c r="B7" s="169" t="s">
        <v>114</v>
      </c>
      <c r="C7" s="77" t="s">
        <v>111</v>
      </c>
      <c r="D7" s="25">
        <v>94.826070041104444</v>
      </c>
      <c r="E7" s="73"/>
      <c r="F7" s="25">
        <v>96.352111325999516</v>
      </c>
      <c r="G7" s="26"/>
      <c r="H7" s="25">
        <v>96.641364961404548</v>
      </c>
      <c r="I7" s="73"/>
      <c r="J7" s="25">
        <v>103.65774472379934</v>
      </c>
      <c r="K7" s="73"/>
      <c r="L7" s="48"/>
      <c r="M7" s="49"/>
      <c r="N7" s="50"/>
      <c r="O7" s="22"/>
      <c r="P7" s="22"/>
      <c r="Q7" s="21"/>
      <c r="S7" s="20"/>
      <c r="T7" s="22"/>
      <c r="U7" s="21"/>
      <c r="V7" s="20"/>
      <c r="W7" s="22"/>
      <c r="X7" s="21"/>
      <c r="AB7">
        <v>-12.676056338028204</v>
      </c>
      <c r="AC7">
        <v>49.295774647886887</v>
      </c>
      <c r="AD7">
        <v>2</v>
      </c>
      <c r="AE7">
        <v>-23.943661971831006</v>
      </c>
      <c r="AF7">
        <v>191.54929577464799</v>
      </c>
      <c r="AG7">
        <v>2</v>
      </c>
    </row>
    <row r="8" spans="1:33" x14ac:dyDescent="0.35">
      <c r="A8" s="167"/>
      <c r="B8" s="170"/>
      <c r="C8" s="80" t="s">
        <v>112</v>
      </c>
      <c r="D8" s="20">
        <v>94.826070041104444</v>
      </c>
      <c r="E8" s="21"/>
      <c r="F8" s="20">
        <v>100.01253996267317</v>
      </c>
      <c r="G8" s="21"/>
      <c r="H8" s="20">
        <v>96.641364961404548</v>
      </c>
      <c r="I8" s="21"/>
      <c r="J8" s="20">
        <v>102.74370323591916</v>
      </c>
      <c r="K8" s="21"/>
      <c r="L8" s="48"/>
      <c r="M8" s="49"/>
      <c r="N8" s="50"/>
      <c r="O8" s="22"/>
      <c r="P8" s="22"/>
      <c r="Q8" s="21"/>
      <c r="S8" s="20"/>
      <c r="T8" s="22"/>
      <c r="U8" s="21"/>
      <c r="V8" s="20"/>
      <c r="W8" s="22"/>
      <c r="X8" s="21"/>
      <c r="AB8">
        <v>0</v>
      </c>
      <c r="AC8">
        <v>59.154929577463903</v>
      </c>
      <c r="AD8">
        <v>2</v>
      </c>
      <c r="AE8">
        <v>0</v>
      </c>
      <c r="AF8">
        <v>202.81690140845001</v>
      </c>
      <c r="AG8">
        <v>2</v>
      </c>
    </row>
    <row r="9" spans="1:33" x14ac:dyDescent="0.35">
      <c r="A9" s="168"/>
      <c r="B9" s="171"/>
      <c r="C9" s="78" t="s">
        <v>113</v>
      </c>
      <c r="D9" s="37">
        <v>94.826070041104444</v>
      </c>
      <c r="E9" s="38"/>
      <c r="F9" s="37">
        <v>99.402975985745883</v>
      </c>
      <c r="G9" s="38"/>
      <c r="H9" s="37">
        <v>96.641364961404548</v>
      </c>
      <c r="I9" s="38"/>
      <c r="J9" s="37">
        <v>104.57422203176712</v>
      </c>
      <c r="K9" s="38"/>
      <c r="L9" s="48"/>
      <c r="M9" s="49"/>
      <c r="N9" s="50"/>
      <c r="O9" s="22"/>
      <c r="P9" s="22"/>
      <c r="Q9" s="21"/>
      <c r="R9" s="13"/>
      <c r="S9" s="20"/>
      <c r="T9" s="22"/>
      <c r="U9" s="21"/>
      <c r="V9" s="20"/>
      <c r="W9" s="22"/>
      <c r="X9" s="21"/>
      <c r="AB9">
        <v>12.676056338028204</v>
      </c>
      <c r="AC9">
        <v>69.01408450704092</v>
      </c>
      <c r="AD9">
        <v>2</v>
      </c>
      <c r="AE9">
        <v>23.943661971831006</v>
      </c>
      <c r="AF9">
        <v>214.08450704225203</v>
      </c>
      <c r="AG9">
        <v>2</v>
      </c>
    </row>
    <row r="10" spans="1:33" x14ac:dyDescent="0.35">
      <c r="A10" s="172"/>
      <c r="B10" s="195" t="s">
        <v>115</v>
      </c>
      <c r="C10" s="81" t="s">
        <v>116</v>
      </c>
      <c r="D10" s="72">
        <v>84.507042253521107</v>
      </c>
      <c r="E10" s="73">
        <v>12.676056338028204</v>
      </c>
      <c r="F10" s="72">
        <v>143.66197183098501</v>
      </c>
      <c r="G10" s="73">
        <v>9.8591549295770164</v>
      </c>
      <c r="H10" s="72">
        <v>188.73239436619701</v>
      </c>
      <c r="I10" s="73">
        <v>23.943661971831006</v>
      </c>
      <c r="J10" s="72">
        <v>391.54929577464702</v>
      </c>
      <c r="K10" s="73">
        <v>11.26760563380202</v>
      </c>
      <c r="L10" s="48">
        <f t="shared" ref="L10:L15" si="1">(F10-D10)-G10</f>
        <v>49.295774647886887</v>
      </c>
      <c r="M10" s="49">
        <f t="shared" si="0"/>
        <v>59.154929577463903</v>
      </c>
      <c r="N10" s="50">
        <f t="shared" ref="N10:N15" si="2">(F10-D10)+G10</f>
        <v>69.01408450704092</v>
      </c>
      <c r="O10" s="22">
        <f t="shared" ref="O10:O15" si="3">0-E10</f>
        <v>-12.676056338028204</v>
      </c>
      <c r="P10" s="22">
        <v>0</v>
      </c>
      <c r="Q10" s="21">
        <f t="shared" ref="Q10:Q15" si="4">E10</f>
        <v>12.676056338028204</v>
      </c>
      <c r="R10" s="51">
        <v>2</v>
      </c>
      <c r="S10" s="20">
        <f t="shared" ref="S10:S15" si="5">(J10-H10)-K10</f>
        <v>191.54929577464799</v>
      </c>
      <c r="T10" s="22">
        <f t="shared" ref="T10:T15" si="6">J10-H10</f>
        <v>202.81690140845001</v>
      </c>
      <c r="U10" s="21">
        <f t="shared" ref="U10:U15" si="7">(J10-H10)+K10</f>
        <v>214.08450704225203</v>
      </c>
      <c r="V10" s="20">
        <f t="shared" ref="V10:V15" si="8">0-I10</f>
        <v>-23.943661971831006</v>
      </c>
      <c r="W10" s="22">
        <v>0</v>
      </c>
      <c r="X10" s="21">
        <f t="shared" ref="X10:X15" si="9">I10</f>
        <v>23.943661971831006</v>
      </c>
    </row>
    <row r="11" spans="1:33" x14ac:dyDescent="0.35">
      <c r="A11" s="173"/>
      <c r="B11" s="196"/>
      <c r="C11" s="85" t="s">
        <v>117</v>
      </c>
      <c r="D11" s="83">
        <v>82.312039860191803</v>
      </c>
      <c r="E11" s="84">
        <v>10.630623930988406</v>
      </c>
      <c r="F11" s="83">
        <v>173.10195227765701</v>
      </c>
      <c r="G11" s="84">
        <v>28.633405639913008</v>
      </c>
      <c r="H11" s="83">
        <v>215.19483899754499</v>
      </c>
      <c r="I11" s="84">
        <v>30.525395999106991</v>
      </c>
      <c r="J11" s="83">
        <v>330.58568329718003</v>
      </c>
      <c r="K11" s="84">
        <v>49.457700650758966</v>
      </c>
      <c r="L11" s="48">
        <f t="shared" si="1"/>
        <v>62.156506777552195</v>
      </c>
      <c r="M11" s="49">
        <f t="shared" si="0"/>
        <v>90.789912417465203</v>
      </c>
      <c r="N11" s="50">
        <f t="shared" si="2"/>
        <v>119.42331805737821</v>
      </c>
      <c r="O11" s="22">
        <f t="shared" si="3"/>
        <v>-10.630623930988406</v>
      </c>
      <c r="P11" s="22">
        <v>0</v>
      </c>
      <c r="Q11" s="21">
        <f t="shared" si="4"/>
        <v>10.630623930988406</v>
      </c>
      <c r="R11" s="65">
        <v>3</v>
      </c>
      <c r="S11" s="20">
        <f t="shared" si="5"/>
        <v>65.933143648876069</v>
      </c>
      <c r="T11" s="22">
        <f t="shared" si="6"/>
        <v>115.39084429963503</v>
      </c>
      <c r="U11" s="21">
        <f t="shared" si="7"/>
        <v>164.848544950394</v>
      </c>
      <c r="V11" s="20">
        <f t="shared" si="8"/>
        <v>-30.525395999106991</v>
      </c>
      <c r="W11" s="22">
        <v>0</v>
      </c>
      <c r="X11" s="21">
        <f t="shared" si="9"/>
        <v>30.525395999106991</v>
      </c>
      <c r="AB11">
        <v>-10.630623930988406</v>
      </c>
      <c r="AC11">
        <v>62.156506777552195</v>
      </c>
      <c r="AD11">
        <v>3</v>
      </c>
      <c r="AE11">
        <v>-30.525395999106991</v>
      </c>
      <c r="AF11">
        <v>65.933143648876069</v>
      </c>
      <c r="AG11">
        <v>3</v>
      </c>
    </row>
    <row r="12" spans="1:33" x14ac:dyDescent="0.35">
      <c r="A12" s="173"/>
      <c r="B12" s="196"/>
      <c r="C12" s="85" t="s">
        <v>118</v>
      </c>
      <c r="D12" s="83">
        <v>88.503253796095393</v>
      </c>
      <c r="E12" s="84">
        <v>14.316702819956589</v>
      </c>
      <c r="F12" s="83">
        <v>173.10195227765701</v>
      </c>
      <c r="G12" s="84">
        <v>28.633405639913008</v>
      </c>
      <c r="H12" s="83">
        <v>252.494577006507</v>
      </c>
      <c r="I12" s="84">
        <v>40.347071583514008</v>
      </c>
      <c r="J12" s="83">
        <v>330.58568329718003</v>
      </c>
      <c r="K12" s="84">
        <v>49.457700650758966</v>
      </c>
      <c r="L12" s="48">
        <f t="shared" si="1"/>
        <v>55.965292841648605</v>
      </c>
      <c r="M12" s="49">
        <f t="shared" si="0"/>
        <v>84.598698481561613</v>
      </c>
      <c r="N12" s="50">
        <f t="shared" si="2"/>
        <v>113.23210412147462</v>
      </c>
      <c r="O12" s="22">
        <f t="shared" si="3"/>
        <v>-14.316702819956589</v>
      </c>
      <c r="P12" s="22">
        <v>0</v>
      </c>
      <c r="Q12" s="21">
        <f t="shared" si="4"/>
        <v>14.316702819956589</v>
      </c>
      <c r="R12" s="65">
        <v>4</v>
      </c>
      <c r="S12" s="20">
        <f t="shared" si="5"/>
        <v>28.633405639914059</v>
      </c>
      <c r="T12" s="22">
        <f t="shared" si="6"/>
        <v>78.091106290673025</v>
      </c>
      <c r="U12" s="21">
        <f t="shared" si="7"/>
        <v>127.54880694143199</v>
      </c>
      <c r="V12" s="20">
        <f t="shared" si="8"/>
        <v>-40.347071583514008</v>
      </c>
      <c r="W12" s="22">
        <v>0</v>
      </c>
      <c r="X12" s="21">
        <f t="shared" si="9"/>
        <v>40.347071583514008</v>
      </c>
      <c r="AB12">
        <v>0</v>
      </c>
      <c r="AC12">
        <v>90.789912417465203</v>
      </c>
      <c r="AD12">
        <v>3</v>
      </c>
      <c r="AE12">
        <v>0</v>
      </c>
      <c r="AF12">
        <v>115.39084429963503</v>
      </c>
      <c r="AG12">
        <v>3</v>
      </c>
    </row>
    <row r="13" spans="1:33" x14ac:dyDescent="0.35">
      <c r="A13" s="194"/>
      <c r="B13" s="197"/>
      <c r="C13" s="82" t="s">
        <v>119</v>
      </c>
      <c r="D13" s="75">
        <v>104.347826086956</v>
      </c>
      <c r="E13" s="79">
        <v>14.347826086955905</v>
      </c>
      <c r="F13" s="75">
        <v>190.84801666521901</v>
      </c>
      <c r="G13" s="79">
        <v>39.210138008853988</v>
      </c>
      <c r="H13" s="75">
        <v>181.304347826087</v>
      </c>
      <c r="I13" s="79">
        <v>45.65217391304401</v>
      </c>
      <c r="J13" s="75">
        <v>409.30821977258898</v>
      </c>
      <c r="K13" s="79">
        <v>75.816335387553011</v>
      </c>
      <c r="L13" s="48">
        <f t="shared" si="1"/>
        <v>47.290052569409013</v>
      </c>
      <c r="M13" s="49">
        <f t="shared" si="0"/>
        <v>86.500190578263002</v>
      </c>
      <c r="N13" s="50">
        <f t="shared" si="2"/>
        <v>125.71032858711699</v>
      </c>
      <c r="O13" s="22">
        <f t="shared" si="3"/>
        <v>-14.347826086955905</v>
      </c>
      <c r="P13" s="22">
        <v>0</v>
      </c>
      <c r="Q13" s="21">
        <f t="shared" si="4"/>
        <v>14.347826086955905</v>
      </c>
      <c r="R13" s="51">
        <v>5</v>
      </c>
      <c r="S13" s="20">
        <f t="shared" si="5"/>
        <v>152.18753655894898</v>
      </c>
      <c r="T13" s="22">
        <f t="shared" si="6"/>
        <v>228.00387194650199</v>
      </c>
      <c r="U13" s="21">
        <f t="shared" si="7"/>
        <v>303.820207334055</v>
      </c>
      <c r="V13" s="20">
        <f t="shared" si="8"/>
        <v>-45.65217391304401</v>
      </c>
      <c r="W13" s="22">
        <v>0</v>
      </c>
      <c r="X13" s="21">
        <f t="shared" si="9"/>
        <v>45.65217391304401</v>
      </c>
      <c r="AB13">
        <v>10.630623930988406</v>
      </c>
      <c r="AC13">
        <v>119.42331805737821</v>
      </c>
      <c r="AD13">
        <v>3</v>
      </c>
      <c r="AE13">
        <v>30.525395999106991</v>
      </c>
      <c r="AF13">
        <v>164.848544950394</v>
      </c>
      <c r="AG13">
        <v>3</v>
      </c>
    </row>
    <row r="14" spans="1:33" ht="15" customHeight="1" x14ac:dyDescent="0.35">
      <c r="A14" s="180"/>
      <c r="B14" s="198" t="s">
        <v>135</v>
      </c>
      <c r="C14" s="81" t="s">
        <v>136</v>
      </c>
      <c r="D14" s="74">
        <v>124.61538461538456</v>
      </c>
      <c r="E14" s="73">
        <v>15.882352941176462</v>
      </c>
      <c r="F14" s="72">
        <v>86.742081447963656</v>
      </c>
      <c r="G14" s="74">
        <v>10.995475113122229</v>
      </c>
      <c r="H14" s="72">
        <v>310.31674208144642</v>
      </c>
      <c r="I14" s="73">
        <v>15.88235294117699</v>
      </c>
      <c r="J14" s="74">
        <v>215.02262443438798</v>
      </c>
      <c r="K14" s="73">
        <v>9.7737556561092021</v>
      </c>
      <c r="L14" s="48">
        <f t="shared" si="1"/>
        <v>-48.868778280543125</v>
      </c>
      <c r="M14" s="49">
        <f t="shared" si="0"/>
        <v>-37.8733031674209</v>
      </c>
      <c r="N14" s="50">
        <f t="shared" si="2"/>
        <v>-26.877828054298671</v>
      </c>
      <c r="O14" s="22">
        <f t="shared" si="3"/>
        <v>-15.882352941176462</v>
      </c>
      <c r="P14" s="22">
        <v>0</v>
      </c>
      <c r="Q14" s="21">
        <f t="shared" si="4"/>
        <v>15.882352941176462</v>
      </c>
      <c r="R14" s="65">
        <v>6</v>
      </c>
      <c r="S14" s="20">
        <f t="shared" si="5"/>
        <v>-105.06787330316764</v>
      </c>
      <c r="T14" s="22">
        <f t="shared" si="6"/>
        <v>-95.294117647058442</v>
      </c>
      <c r="U14" s="21">
        <f t="shared" si="7"/>
        <v>-85.52036199094924</v>
      </c>
      <c r="V14" s="20">
        <f t="shared" si="8"/>
        <v>-15.88235294117699</v>
      </c>
      <c r="W14" s="22">
        <v>0</v>
      </c>
      <c r="X14" s="21">
        <f t="shared" si="9"/>
        <v>15.88235294117699</v>
      </c>
    </row>
    <row r="15" spans="1:33" x14ac:dyDescent="0.35">
      <c r="A15" s="181"/>
      <c r="B15" s="199"/>
      <c r="C15" s="82" t="s">
        <v>137</v>
      </c>
      <c r="D15" s="76">
        <v>80.933660933660988</v>
      </c>
      <c r="E15" s="79">
        <v>9.2874692874691824</v>
      </c>
      <c r="F15" s="75">
        <v>83.58722358722369</v>
      </c>
      <c r="G15" s="76">
        <v>9.2874692874691824</v>
      </c>
      <c r="H15" s="75">
        <v>175.13513513513513</v>
      </c>
      <c r="I15" s="79">
        <v>15.921375921375677</v>
      </c>
      <c r="J15" s="76">
        <v>195.0368550368544</v>
      </c>
      <c r="K15" s="79">
        <v>35.823095823095997</v>
      </c>
      <c r="L15" s="52">
        <f t="shared" si="1"/>
        <v>-6.6339066339064807</v>
      </c>
      <c r="M15" s="53">
        <f t="shared" si="0"/>
        <v>2.6535626535627017</v>
      </c>
      <c r="N15" s="54">
        <f t="shared" si="2"/>
        <v>11.941031941031884</v>
      </c>
      <c r="O15" s="39">
        <f t="shared" si="3"/>
        <v>-9.2874692874691824</v>
      </c>
      <c r="P15" s="39">
        <v>0</v>
      </c>
      <c r="Q15" s="38">
        <f t="shared" si="4"/>
        <v>9.2874692874691824</v>
      </c>
      <c r="R15" s="65">
        <v>7</v>
      </c>
      <c r="S15" s="37">
        <f t="shared" si="5"/>
        <v>-15.921375921376722</v>
      </c>
      <c r="T15" s="39">
        <f t="shared" si="6"/>
        <v>19.901719901719275</v>
      </c>
      <c r="U15" s="38">
        <f t="shared" si="7"/>
        <v>55.724815724815272</v>
      </c>
      <c r="V15" s="37">
        <f t="shared" si="8"/>
        <v>-15.921375921375677</v>
      </c>
      <c r="W15" s="39">
        <v>0</v>
      </c>
      <c r="X15" s="38">
        <f t="shared" si="9"/>
        <v>15.921375921375677</v>
      </c>
      <c r="AB15">
        <v>-14.316702819956589</v>
      </c>
      <c r="AC15">
        <v>55.965292841648605</v>
      </c>
      <c r="AD15">
        <v>4</v>
      </c>
      <c r="AE15">
        <v>-40.347071583514008</v>
      </c>
      <c r="AF15">
        <v>28.633405639914059</v>
      </c>
      <c r="AG15">
        <v>4</v>
      </c>
    </row>
    <row r="16" spans="1:33" x14ac:dyDescent="0.35">
      <c r="L16" s="49"/>
      <c r="M16" s="49"/>
      <c r="N16" s="49"/>
      <c r="O16" s="22"/>
      <c r="P16" s="22"/>
      <c r="Q16" s="22"/>
      <c r="R16" s="13"/>
      <c r="S16" s="22"/>
      <c r="T16" s="22"/>
      <c r="U16" s="22"/>
      <c r="V16" s="22"/>
      <c r="W16" s="22"/>
      <c r="X16" s="22"/>
      <c r="AB16">
        <v>0</v>
      </c>
      <c r="AC16">
        <v>84.598698481561613</v>
      </c>
      <c r="AD16">
        <v>4</v>
      </c>
      <c r="AE16">
        <v>0</v>
      </c>
      <c r="AF16">
        <v>78.091106290673025</v>
      </c>
      <c r="AG16">
        <v>4</v>
      </c>
    </row>
    <row r="17" spans="2:33" x14ac:dyDescent="0.35">
      <c r="L17" s="49"/>
      <c r="M17" s="49"/>
      <c r="N17" s="49"/>
      <c r="O17" s="22"/>
      <c r="P17" s="22"/>
      <c r="Q17" s="22"/>
      <c r="R17" s="13"/>
      <c r="S17" s="22"/>
      <c r="T17" s="22"/>
      <c r="U17" s="22"/>
      <c r="V17" s="22"/>
      <c r="W17" s="22"/>
      <c r="X17" s="22"/>
      <c r="AB17">
        <v>14.316702819956589</v>
      </c>
      <c r="AC17">
        <v>113.23210412147462</v>
      </c>
      <c r="AD17">
        <v>4</v>
      </c>
      <c r="AE17">
        <v>40.347071583514008</v>
      </c>
      <c r="AF17">
        <v>127.54880694143199</v>
      </c>
      <c r="AG17">
        <v>4</v>
      </c>
    </row>
    <row r="18" spans="2:33" x14ac:dyDescent="0.35">
      <c r="L18" s="49"/>
      <c r="M18" s="49"/>
      <c r="N18" s="49"/>
      <c r="O18" s="22"/>
      <c r="P18" s="22"/>
      <c r="Q18" s="22"/>
      <c r="R18" s="13"/>
      <c r="S18" s="22"/>
      <c r="T18" s="22"/>
      <c r="U18" s="22"/>
      <c r="V18" s="22"/>
      <c r="W18" s="22"/>
      <c r="X18" s="22"/>
    </row>
    <row r="19" spans="2:33" x14ac:dyDescent="0.35">
      <c r="L19" s="86"/>
      <c r="M19" s="86"/>
      <c r="N19" s="86"/>
      <c r="O19" s="87"/>
      <c r="P19" s="87"/>
      <c r="Q19" s="87"/>
      <c r="R19" s="88"/>
      <c r="S19" s="87"/>
      <c r="T19" s="87"/>
      <c r="U19" s="87"/>
      <c r="V19" s="87"/>
      <c r="W19" s="87"/>
      <c r="X19" s="87"/>
      <c r="AB19">
        <v>-14.347826086955905</v>
      </c>
      <c r="AC19">
        <v>47.290052569409013</v>
      </c>
      <c r="AD19">
        <v>5</v>
      </c>
      <c r="AE19">
        <v>-45.65217391304401</v>
      </c>
      <c r="AF19">
        <v>152.18753655894898</v>
      </c>
      <c r="AG19">
        <v>5</v>
      </c>
    </row>
    <row r="20" spans="2:33" ht="15.5" x14ac:dyDescent="0.35">
      <c r="B20" s="186" t="s">
        <v>138</v>
      </c>
      <c r="C20" s="186"/>
      <c r="D20" s="186"/>
      <c r="E20" s="186"/>
      <c r="F20" s="186"/>
      <c r="G20" s="186"/>
      <c r="I20" s="187" t="s">
        <v>138</v>
      </c>
      <c r="J20" s="187"/>
      <c r="K20" s="187"/>
      <c r="L20" s="187"/>
      <c r="M20" s="187"/>
      <c r="N20" s="187"/>
      <c r="AB20">
        <v>0</v>
      </c>
      <c r="AC20">
        <v>86.500190578263002</v>
      </c>
      <c r="AD20">
        <v>5</v>
      </c>
      <c r="AE20">
        <v>0</v>
      </c>
      <c r="AF20">
        <v>228.00387194650199</v>
      </c>
      <c r="AG20">
        <v>5</v>
      </c>
    </row>
    <row r="21" spans="2:33" x14ac:dyDescent="0.35">
      <c r="B21" s="186" t="s">
        <v>103</v>
      </c>
      <c r="C21" s="186"/>
      <c r="D21" s="186"/>
      <c r="E21" s="186" t="s">
        <v>97</v>
      </c>
      <c r="F21" s="186"/>
      <c r="G21" s="186"/>
      <c r="I21" s="188" t="s">
        <v>128</v>
      </c>
      <c r="J21" s="188"/>
      <c r="K21" s="188"/>
      <c r="L21" s="189" t="s">
        <v>93</v>
      </c>
      <c r="M21" s="189"/>
      <c r="N21" s="189"/>
      <c r="AB21">
        <v>14.347826086955905</v>
      </c>
      <c r="AC21">
        <v>125.71032858711699</v>
      </c>
      <c r="AD21">
        <v>5</v>
      </c>
      <c r="AE21">
        <v>45.65217391304401</v>
      </c>
      <c r="AF21">
        <v>303.820207334055</v>
      </c>
      <c r="AG21">
        <v>5</v>
      </c>
    </row>
    <row r="22" spans="2:33" ht="43.5" x14ac:dyDescent="0.35">
      <c r="B22" s="121" t="s">
        <v>94</v>
      </c>
      <c r="C22" s="121" t="s">
        <v>95</v>
      </c>
      <c r="D22" s="121" t="s">
        <v>150</v>
      </c>
      <c r="E22" s="121" t="s">
        <v>94</v>
      </c>
      <c r="F22" s="121" t="s">
        <v>95</v>
      </c>
      <c r="G22" s="121" t="s">
        <v>150</v>
      </c>
      <c r="I22" s="115" t="s">
        <v>158</v>
      </c>
      <c r="J22" s="115" t="s">
        <v>130</v>
      </c>
      <c r="K22" s="115" t="s">
        <v>159</v>
      </c>
      <c r="L22" s="116" t="s">
        <v>156</v>
      </c>
      <c r="M22" s="117" t="s">
        <v>160</v>
      </c>
      <c r="N22" s="116" t="s">
        <v>157</v>
      </c>
    </row>
    <row r="23" spans="2:33" x14ac:dyDescent="0.35">
      <c r="B23" s="111">
        <v>126.8275862068965</v>
      </c>
      <c r="C23" s="111">
        <v>1.6551724137930055</v>
      </c>
      <c r="D23" s="111">
        <f>C23*1.96</f>
        <v>3.2441379310342908</v>
      </c>
      <c r="E23" s="111">
        <v>133.44827586206884</v>
      </c>
      <c r="F23" s="111">
        <v>7.034482758620701</v>
      </c>
      <c r="G23" s="111">
        <f>F23*1.96</f>
        <v>13.787586206896574</v>
      </c>
      <c r="H23" s="122">
        <v>1</v>
      </c>
      <c r="I23" s="111">
        <f>(E23-B23)-G23</f>
        <v>-7.166896551724232</v>
      </c>
      <c r="J23" s="111">
        <f>E23-B23</f>
        <v>6.6206896551723418</v>
      </c>
      <c r="K23" s="111">
        <f>(E23-B23)+G23</f>
        <v>20.408275862068916</v>
      </c>
      <c r="L23" s="111">
        <f>-(D23)</f>
        <v>-3.2441379310342908</v>
      </c>
      <c r="M23" s="113">
        <v>0</v>
      </c>
      <c r="N23" s="118">
        <f>D23</f>
        <v>3.2441379310342908</v>
      </c>
      <c r="AB23">
        <v>-15.882352941176462</v>
      </c>
      <c r="AC23">
        <v>-48.868778280543125</v>
      </c>
      <c r="AD23">
        <v>6</v>
      </c>
      <c r="AE23">
        <v>-15.88235294117699</v>
      </c>
      <c r="AF23">
        <v>-105.06787330316764</v>
      </c>
      <c r="AG23">
        <v>6</v>
      </c>
    </row>
    <row r="24" spans="2:33" x14ac:dyDescent="0.35">
      <c r="B24" s="111">
        <v>188.73239436619701</v>
      </c>
      <c r="C24" s="111">
        <v>23.943661971831006</v>
      </c>
      <c r="D24" s="111">
        <f t="shared" ref="D24:D29" si="10">C24*1.96</f>
        <v>46.929577464788771</v>
      </c>
      <c r="E24" s="111">
        <v>391.54929577464702</v>
      </c>
      <c r="F24" s="111">
        <v>11.26760563380202</v>
      </c>
      <c r="G24" s="111">
        <f t="shared" ref="G24:G29" si="11">F24*1.96</f>
        <v>22.08450704225196</v>
      </c>
      <c r="H24" s="122">
        <v>2</v>
      </c>
      <c r="I24" s="111">
        <f t="shared" ref="I24:I29" si="12">(E24-B24)-G24</f>
        <v>180.73239436619804</v>
      </c>
      <c r="J24" s="111">
        <f t="shared" ref="J24:J29" si="13">E24-B24</f>
        <v>202.81690140845001</v>
      </c>
      <c r="K24" s="111">
        <f t="shared" ref="K24:K29" si="14">(E24-B24)+G24</f>
        <v>224.90140845070198</v>
      </c>
      <c r="L24" s="111">
        <f t="shared" ref="L24:L29" si="15">-(D24)</f>
        <v>-46.929577464788771</v>
      </c>
      <c r="M24" s="113">
        <v>0</v>
      </c>
      <c r="N24" s="118">
        <f t="shared" ref="N24:N29" si="16">D24</f>
        <v>46.929577464788771</v>
      </c>
      <c r="AB24">
        <v>0</v>
      </c>
      <c r="AC24">
        <v>-37.8733031674209</v>
      </c>
      <c r="AD24">
        <v>6</v>
      </c>
      <c r="AE24">
        <v>0</v>
      </c>
      <c r="AF24">
        <v>-95.294117647058442</v>
      </c>
      <c r="AG24">
        <v>6</v>
      </c>
    </row>
    <row r="25" spans="2:33" x14ac:dyDescent="0.35">
      <c r="B25" s="111">
        <v>215.19483899754499</v>
      </c>
      <c r="C25" s="111">
        <v>30.525395999106991</v>
      </c>
      <c r="D25" s="111">
        <f t="shared" si="10"/>
        <v>59.8297761582497</v>
      </c>
      <c r="E25" s="111">
        <v>330.58568329718003</v>
      </c>
      <c r="F25" s="111">
        <v>49.457700650758966</v>
      </c>
      <c r="G25" s="111">
        <f t="shared" si="11"/>
        <v>96.93709327548757</v>
      </c>
      <c r="H25" s="122">
        <v>3</v>
      </c>
      <c r="I25" s="111">
        <f t="shared" si="12"/>
        <v>18.453751024147465</v>
      </c>
      <c r="J25" s="111">
        <f t="shared" si="13"/>
        <v>115.39084429963503</v>
      </c>
      <c r="K25" s="111">
        <f t="shared" si="14"/>
        <v>212.3279375751226</v>
      </c>
      <c r="L25" s="111">
        <f t="shared" si="15"/>
        <v>-59.8297761582497</v>
      </c>
      <c r="M25" s="113">
        <v>0</v>
      </c>
      <c r="N25" s="118">
        <f t="shared" si="16"/>
        <v>59.8297761582497</v>
      </c>
      <c r="AB25">
        <v>15.882352941176462</v>
      </c>
      <c r="AC25">
        <v>-26.877828054298671</v>
      </c>
      <c r="AD25">
        <v>6</v>
      </c>
      <c r="AE25">
        <v>15.88235294117699</v>
      </c>
      <c r="AF25">
        <v>-85.52036199094924</v>
      </c>
      <c r="AG25">
        <v>6</v>
      </c>
    </row>
    <row r="26" spans="2:33" x14ac:dyDescent="0.35">
      <c r="B26" s="111">
        <v>252.494577006507</v>
      </c>
      <c r="C26" s="111">
        <v>40.347071583514008</v>
      </c>
      <c r="D26" s="111">
        <f t="shared" si="10"/>
        <v>79.080260303687453</v>
      </c>
      <c r="E26" s="111">
        <v>330.58568329718003</v>
      </c>
      <c r="F26" s="111">
        <v>49.457700650758966</v>
      </c>
      <c r="G26" s="111">
        <f t="shared" si="11"/>
        <v>96.93709327548757</v>
      </c>
      <c r="H26" s="122">
        <v>4</v>
      </c>
      <c r="I26" s="111">
        <f t="shared" si="12"/>
        <v>-18.845986984814544</v>
      </c>
      <c r="J26" s="111">
        <f t="shared" si="13"/>
        <v>78.091106290673025</v>
      </c>
      <c r="K26" s="111">
        <f t="shared" si="14"/>
        <v>175.02819956616059</v>
      </c>
      <c r="L26" s="111">
        <f t="shared" si="15"/>
        <v>-79.080260303687453</v>
      </c>
      <c r="M26" s="113">
        <v>0</v>
      </c>
      <c r="N26" s="118">
        <f t="shared" si="16"/>
        <v>79.080260303687453</v>
      </c>
    </row>
    <row r="27" spans="2:33" x14ac:dyDescent="0.35">
      <c r="B27" s="111">
        <v>181.304347826087</v>
      </c>
      <c r="C27" s="111">
        <v>45.65217391304401</v>
      </c>
      <c r="D27" s="111">
        <f t="shared" si="10"/>
        <v>89.478260869566256</v>
      </c>
      <c r="E27" s="111">
        <v>409.30821977258898</v>
      </c>
      <c r="F27" s="111">
        <v>75.816335387553011</v>
      </c>
      <c r="G27" s="111">
        <f t="shared" si="11"/>
        <v>148.6000173596039</v>
      </c>
      <c r="H27" s="122">
        <v>5</v>
      </c>
      <c r="I27" s="111">
        <f t="shared" si="12"/>
        <v>79.403854586898092</v>
      </c>
      <c r="J27" s="111">
        <f t="shared" si="13"/>
        <v>228.00387194650199</v>
      </c>
      <c r="K27" s="111">
        <f t="shared" si="14"/>
        <v>376.60388930610588</v>
      </c>
      <c r="L27" s="111">
        <f t="shared" si="15"/>
        <v>-89.478260869566256</v>
      </c>
      <c r="M27" s="113">
        <v>0</v>
      </c>
      <c r="N27" s="118">
        <f t="shared" si="16"/>
        <v>89.478260869566256</v>
      </c>
      <c r="AB27">
        <v>-9.2874692874691824</v>
      </c>
      <c r="AC27">
        <v>-6.6339066339064807</v>
      </c>
      <c r="AD27">
        <v>7</v>
      </c>
      <c r="AE27">
        <v>-15.921375921375677</v>
      </c>
      <c r="AF27">
        <v>-15.921375921376722</v>
      </c>
      <c r="AG27">
        <v>7</v>
      </c>
    </row>
    <row r="28" spans="2:33" x14ac:dyDescent="0.35">
      <c r="B28" s="111">
        <v>310.31674208144642</v>
      </c>
      <c r="C28" s="111">
        <v>15.88235294117699</v>
      </c>
      <c r="D28" s="111">
        <f t="shared" si="10"/>
        <v>31.129411764706898</v>
      </c>
      <c r="E28" s="111">
        <v>215.02262443438798</v>
      </c>
      <c r="F28" s="111">
        <v>9.7737556561092021</v>
      </c>
      <c r="G28" s="111">
        <f t="shared" si="11"/>
        <v>19.156561085974037</v>
      </c>
      <c r="H28" s="122">
        <v>6</v>
      </c>
      <c r="I28" s="111">
        <f t="shared" si="12"/>
        <v>-114.45067873303248</v>
      </c>
      <c r="J28" s="111">
        <f t="shared" si="13"/>
        <v>-95.294117647058442</v>
      </c>
      <c r="K28" s="111">
        <f t="shared" si="14"/>
        <v>-76.137556561084409</v>
      </c>
      <c r="L28" s="111">
        <f t="shared" si="15"/>
        <v>-31.129411764706898</v>
      </c>
      <c r="M28" s="113">
        <v>0</v>
      </c>
      <c r="N28" s="118">
        <f t="shared" si="16"/>
        <v>31.129411764706898</v>
      </c>
      <c r="AB28">
        <v>0</v>
      </c>
      <c r="AC28">
        <v>2.6535626535627017</v>
      </c>
      <c r="AD28">
        <v>7</v>
      </c>
      <c r="AE28">
        <v>0</v>
      </c>
      <c r="AF28">
        <v>19.901719901719275</v>
      </c>
      <c r="AG28">
        <v>7</v>
      </c>
    </row>
    <row r="29" spans="2:33" x14ac:dyDescent="0.35">
      <c r="B29" s="111">
        <v>175.13513513513513</v>
      </c>
      <c r="C29" s="111">
        <v>15.921375921375677</v>
      </c>
      <c r="D29" s="111">
        <f t="shared" si="10"/>
        <v>31.205896805896327</v>
      </c>
      <c r="E29" s="111">
        <v>195.0368550368544</v>
      </c>
      <c r="F29" s="111">
        <v>35.823095823095997</v>
      </c>
      <c r="G29" s="111">
        <f t="shared" si="11"/>
        <v>70.213267813268146</v>
      </c>
      <c r="H29" s="122">
        <v>7</v>
      </c>
      <c r="I29" s="111">
        <f t="shared" si="12"/>
        <v>-50.311547911548871</v>
      </c>
      <c r="J29" s="111">
        <f t="shared" si="13"/>
        <v>19.901719901719275</v>
      </c>
      <c r="K29" s="111">
        <f t="shared" si="14"/>
        <v>90.114987714987421</v>
      </c>
      <c r="L29" s="111">
        <f t="shared" si="15"/>
        <v>-31.205896805896327</v>
      </c>
      <c r="M29" s="113">
        <v>0</v>
      </c>
      <c r="N29" s="118">
        <f t="shared" si="16"/>
        <v>31.205896805896327</v>
      </c>
      <c r="AB29">
        <v>9.2874692874691824</v>
      </c>
      <c r="AC29">
        <v>11.941031941031884</v>
      </c>
      <c r="AD29">
        <v>7</v>
      </c>
      <c r="AE29">
        <v>15.921375921375677</v>
      </c>
      <c r="AF29">
        <v>55.724815724815272</v>
      </c>
      <c r="AG29">
        <v>7</v>
      </c>
    </row>
    <row r="31" spans="2:33" x14ac:dyDescent="0.35">
      <c r="J31" s="186" t="s">
        <v>138</v>
      </c>
      <c r="K31" s="186"/>
      <c r="L31" s="186"/>
    </row>
    <row r="32" spans="2:33" x14ac:dyDescent="0.35">
      <c r="J32" s="120" t="s">
        <v>93</v>
      </c>
      <c r="K32" s="120" t="s">
        <v>97</v>
      </c>
      <c r="L32" s="113"/>
    </row>
    <row r="33" spans="2:12" x14ac:dyDescent="0.35">
      <c r="B33">
        <v>1</v>
      </c>
      <c r="C33" s="118">
        <v>-7.166896551724232</v>
      </c>
      <c r="D33" s="118">
        <v>6.6206896551723418</v>
      </c>
      <c r="E33" s="118">
        <v>20.408275862068916</v>
      </c>
      <c r="F33" s="118">
        <v>-3.2441379310342908</v>
      </c>
      <c r="G33" s="118">
        <v>0</v>
      </c>
      <c r="H33" s="118">
        <v>3.2441379310342908</v>
      </c>
      <c r="J33" s="118">
        <v>-3.2441379310342908</v>
      </c>
      <c r="K33" s="118">
        <v>-7.166896551724232</v>
      </c>
      <c r="L33">
        <v>1</v>
      </c>
    </row>
    <row r="34" spans="2:12" x14ac:dyDescent="0.35">
      <c r="B34">
        <v>2</v>
      </c>
      <c r="C34" s="118">
        <v>180.73239436619804</v>
      </c>
      <c r="D34" s="118">
        <v>202.81690140845001</v>
      </c>
      <c r="E34" s="118">
        <v>224.90140845070198</v>
      </c>
      <c r="F34" s="118">
        <v>-46.929577464788771</v>
      </c>
      <c r="G34" s="118">
        <v>0</v>
      </c>
      <c r="H34" s="118">
        <v>46.929577464788771</v>
      </c>
      <c r="J34" s="118">
        <v>0</v>
      </c>
      <c r="K34" s="118">
        <v>6.6206896551723418</v>
      </c>
      <c r="L34">
        <v>1</v>
      </c>
    </row>
    <row r="35" spans="2:12" x14ac:dyDescent="0.35">
      <c r="B35">
        <v>3</v>
      </c>
      <c r="C35" s="118">
        <v>18.453751024147465</v>
      </c>
      <c r="D35" s="118">
        <v>115.39084429963503</v>
      </c>
      <c r="E35" s="118">
        <v>212.3279375751226</v>
      </c>
      <c r="F35" s="118">
        <v>-59.8297761582497</v>
      </c>
      <c r="G35" s="118">
        <v>0</v>
      </c>
      <c r="H35" s="118">
        <v>59.8297761582497</v>
      </c>
      <c r="J35" s="118">
        <v>3.2441379310342908</v>
      </c>
      <c r="K35" s="118">
        <v>20.408275862068916</v>
      </c>
      <c r="L35">
        <v>1</v>
      </c>
    </row>
    <row r="36" spans="2:12" x14ac:dyDescent="0.35">
      <c r="B36">
        <v>4</v>
      </c>
      <c r="C36" s="118">
        <v>-18.845986984814544</v>
      </c>
      <c r="D36" s="118">
        <v>78.091106290673025</v>
      </c>
      <c r="E36" s="118">
        <v>175.02819956616059</v>
      </c>
      <c r="F36" s="118">
        <v>-79.080260303687453</v>
      </c>
      <c r="G36" s="118">
        <v>0</v>
      </c>
      <c r="H36" s="118">
        <v>79.080260303687453</v>
      </c>
    </row>
    <row r="37" spans="2:12" x14ac:dyDescent="0.35">
      <c r="B37">
        <v>5</v>
      </c>
      <c r="C37" s="118">
        <v>79.403854586898092</v>
      </c>
      <c r="D37" s="118">
        <v>228.00387194650199</v>
      </c>
      <c r="E37" s="118">
        <v>376.60388930610588</v>
      </c>
      <c r="F37" s="118">
        <v>-89.478260869566256</v>
      </c>
      <c r="G37" s="118">
        <v>0</v>
      </c>
      <c r="H37" s="118">
        <v>89.478260869566256</v>
      </c>
      <c r="J37" s="118">
        <v>-46.929577464788771</v>
      </c>
      <c r="K37" s="118">
        <v>180.73239436619804</v>
      </c>
      <c r="L37">
        <v>2</v>
      </c>
    </row>
    <row r="38" spans="2:12" x14ac:dyDescent="0.35">
      <c r="B38">
        <v>6</v>
      </c>
      <c r="C38" s="118">
        <v>-114.45067873303248</v>
      </c>
      <c r="D38" s="118">
        <v>-95.294117647058442</v>
      </c>
      <c r="E38" s="118">
        <v>-76.137556561084409</v>
      </c>
      <c r="F38" s="118">
        <v>-31.129411764706898</v>
      </c>
      <c r="G38" s="118">
        <v>0</v>
      </c>
      <c r="H38" s="118">
        <v>31.129411764706898</v>
      </c>
      <c r="J38" s="118">
        <v>0</v>
      </c>
      <c r="K38" s="118">
        <v>202.81690140845001</v>
      </c>
      <c r="L38">
        <v>2</v>
      </c>
    </row>
    <row r="39" spans="2:12" x14ac:dyDescent="0.35">
      <c r="B39">
        <v>7</v>
      </c>
      <c r="C39" s="118">
        <v>-50.311547911548871</v>
      </c>
      <c r="D39" s="118">
        <v>19.901719901719275</v>
      </c>
      <c r="E39" s="118">
        <v>90.114987714987421</v>
      </c>
      <c r="F39" s="118">
        <v>-31.205896805896327</v>
      </c>
      <c r="G39" s="118">
        <v>0</v>
      </c>
      <c r="H39" s="118">
        <v>31.205896805896327</v>
      </c>
      <c r="J39" s="118">
        <v>46.929577464788771</v>
      </c>
      <c r="K39" s="118">
        <v>224.90140845070198</v>
      </c>
      <c r="L39">
        <v>2</v>
      </c>
    </row>
    <row r="41" spans="2:12" x14ac:dyDescent="0.35">
      <c r="J41" s="118">
        <v>-59.8297761582497</v>
      </c>
      <c r="K41" s="118">
        <v>18.453751024147465</v>
      </c>
      <c r="L41">
        <v>3</v>
      </c>
    </row>
    <row r="42" spans="2:12" x14ac:dyDescent="0.35">
      <c r="J42" s="118">
        <v>0</v>
      </c>
      <c r="K42" s="118">
        <v>115.39084429963503</v>
      </c>
      <c r="L42">
        <v>3</v>
      </c>
    </row>
    <row r="43" spans="2:12" x14ac:dyDescent="0.35">
      <c r="J43" s="118">
        <v>59.8297761582497</v>
      </c>
      <c r="K43" s="118">
        <v>212.3279375751226</v>
      </c>
      <c r="L43">
        <v>3</v>
      </c>
    </row>
    <row r="45" spans="2:12" x14ac:dyDescent="0.35">
      <c r="J45" s="118">
        <v>-79.080260303687453</v>
      </c>
      <c r="K45" s="118">
        <v>-18.845986984814544</v>
      </c>
      <c r="L45">
        <v>4</v>
      </c>
    </row>
    <row r="46" spans="2:12" x14ac:dyDescent="0.35">
      <c r="J46" s="118">
        <v>0</v>
      </c>
      <c r="K46" s="118">
        <v>78.091106290673025</v>
      </c>
      <c r="L46">
        <v>4</v>
      </c>
    </row>
    <row r="47" spans="2:12" x14ac:dyDescent="0.35">
      <c r="J47" s="118">
        <v>79.080260303687453</v>
      </c>
      <c r="K47" s="118">
        <v>175.02819956616059</v>
      </c>
      <c r="L47">
        <v>4</v>
      </c>
    </row>
    <row r="49" spans="3:14" x14ac:dyDescent="0.35">
      <c r="J49" s="118">
        <v>-89.478260869566256</v>
      </c>
      <c r="K49" s="118">
        <v>79.403854586898092</v>
      </c>
      <c r="L49">
        <v>5</v>
      </c>
    </row>
    <row r="50" spans="3:14" x14ac:dyDescent="0.35">
      <c r="J50" s="118">
        <v>0</v>
      </c>
      <c r="K50" s="118">
        <v>228.00387194650199</v>
      </c>
      <c r="L50">
        <v>5</v>
      </c>
    </row>
    <row r="51" spans="3:14" x14ac:dyDescent="0.35">
      <c r="J51" s="118">
        <v>89.478260869566256</v>
      </c>
      <c r="K51" s="118">
        <v>376.60388930610588</v>
      </c>
      <c r="L51">
        <v>5</v>
      </c>
    </row>
    <row r="53" spans="3:14" x14ac:dyDescent="0.35">
      <c r="J53" s="118">
        <v>-31.129411764706898</v>
      </c>
      <c r="K53" s="118">
        <v>-114.45067873303248</v>
      </c>
      <c r="L53">
        <v>6</v>
      </c>
    </row>
    <row r="54" spans="3:14" x14ac:dyDescent="0.35">
      <c r="J54" s="118">
        <v>0</v>
      </c>
      <c r="K54" s="118">
        <v>-95.294117647058442</v>
      </c>
      <c r="L54">
        <v>6</v>
      </c>
    </row>
    <row r="55" spans="3:14" x14ac:dyDescent="0.35">
      <c r="J55" s="118">
        <v>31.129411764706898</v>
      </c>
      <c r="K55" s="118">
        <v>-76.137556561084409</v>
      </c>
      <c r="L55">
        <v>6</v>
      </c>
    </row>
    <row r="57" spans="3:14" x14ac:dyDescent="0.35">
      <c r="J57" s="118">
        <v>-31.205896805896327</v>
      </c>
      <c r="K57" s="118">
        <v>-50.311547911548871</v>
      </c>
      <c r="L57">
        <v>7</v>
      </c>
    </row>
    <row r="58" spans="3:14" x14ac:dyDescent="0.35">
      <c r="J58" s="118">
        <v>0</v>
      </c>
      <c r="K58" s="118">
        <v>19.901719901719275</v>
      </c>
      <c r="L58">
        <v>7</v>
      </c>
    </row>
    <row r="59" spans="3:14" x14ac:dyDescent="0.35">
      <c r="J59" s="118">
        <v>31.205896805896327</v>
      </c>
      <c r="K59" s="118">
        <v>90.114987714987421</v>
      </c>
      <c r="L59">
        <v>7</v>
      </c>
    </row>
    <row r="63" spans="3:14" x14ac:dyDescent="0.35">
      <c r="C63" t="s">
        <v>138</v>
      </c>
    </row>
    <row r="64" spans="3:14" x14ac:dyDescent="0.35">
      <c r="C64" t="s">
        <v>103</v>
      </c>
      <c r="M64" s="185" t="s">
        <v>168</v>
      </c>
      <c r="N64" s="185"/>
    </row>
    <row r="65" spans="2:14" ht="29" x14ac:dyDescent="0.35">
      <c r="C65" t="s">
        <v>94</v>
      </c>
      <c r="D65" t="s">
        <v>150</v>
      </c>
      <c r="E65" t="s">
        <v>163</v>
      </c>
      <c r="F65" t="s">
        <v>164</v>
      </c>
      <c r="G65" t="s">
        <v>94</v>
      </c>
      <c r="H65" t="s">
        <v>150</v>
      </c>
      <c r="I65" t="s">
        <v>163</v>
      </c>
      <c r="J65" t="s">
        <v>164</v>
      </c>
      <c r="K65" s="137" t="s">
        <v>165</v>
      </c>
      <c r="L65" s="135" t="s">
        <v>166</v>
      </c>
      <c r="M65" t="s">
        <v>167</v>
      </c>
      <c r="N65" t="s">
        <v>169</v>
      </c>
    </row>
    <row r="66" spans="2:14" x14ac:dyDescent="0.35">
      <c r="B66">
        <v>1</v>
      </c>
      <c r="C66">
        <v>126.8275862068965</v>
      </c>
      <c r="D66">
        <v>3.2441379310342908</v>
      </c>
      <c r="E66">
        <f>C66+D66</f>
        <v>130.0717241379308</v>
      </c>
      <c r="F66">
        <f>C66-D66</f>
        <v>123.58344827586221</v>
      </c>
      <c r="G66">
        <v>133.44827586206884</v>
      </c>
      <c r="H66">
        <v>13.787586206896574</v>
      </c>
      <c r="I66">
        <f>G66+H66</f>
        <v>147.23586206896542</v>
      </c>
      <c r="J66">
        <f>G66-H66</f>
        <v>119.66068965517226</v>
      </c>
      <c r="K66" s="19">
        <f t="shared" ref="K66" si="17">IF((J66&gt;E66),1,0)</f>
        <v>0</v>
      </c>
      <c r="L66">
        <f t="shared" ref="L66" si="18">IF((F66&gt;I66),1,0)</f>
        <v>0</v>
      </c>
      <c r="M66">
        <f>(IF(G66&gt;C66,1,0))</f>
        <v>1</v>
      </c>
      <c r="N66">
        <f>(IF(C66&gt;G66,1,0))</f>
        <v>0</v>
      </c>
    </row>
    <row r="67" spans="2:14" x14ac:dyDescent="0.35">
      <c r="B67">
        <v>2</v>
      </c>
      <c r="C67">
        <v>188.73239436619701</v>
      </c>
      <c r="D67">
        <v>46.929577464788771</v>
      </c>
      <c r="E67">
        <f t="shared" ref="E67:E72" si="19">C67+D67</f>
        <v>235.66197183098578</v>
      </c>
      <c r="F67">
        <f t="shared" ref="F67:F72" si="20">C67-D67</f>
        <v>141.80281690140825</v>
      </c>
      <c r="G67">
        <v>391.54929577464702</v>
      </c>
      <c r="H67">
        <v>22.08450704225196</v>
      </c>
      <c r="I67">
        <f t="shared" ref="I67:I72" si="21">G67+H67</f>
        <v>413.63380281689899</v>
      </c>
      <c r="J67">
        <f t="shared" ref="J67:J72" si="22">G67-H67</f>
        <v>369.46478873239505</v>
      </c>
      <c r="K67" s="19">
        <f t="shared" ref="K67:K72" si="23">IF((J67&gt;E67),1,0)</f>
        <v>1</v>
      </c>
      <c r="L67">
        <f t="shared" ref="L67:L72" si="24">IF((F67&gt;I67),1,0)</f>
        <v>0</v>
      </c>
      <c r="M67">
        <f t="shared" ref="M67:M71" si="25">(IF(G67&gt;C67,1,0))</f>
        <v>1</v>
      </c>
      <c r="N67">
        <f t="shared" ref="N67:N71" si="26">(IF(C67&gt;G67,1,0))</f>
        <v>0</v>
      </c>
    </row>
    <row r="68" spans="2:14" x14ac:dyDescent="0.35">
      <c r="B68">
        <v>3</v>
      </c>
      <c r="C68">
        <v>215.19483899754499</v>
      </c>
      <c r="D68">
        <v>59.8297761582497</v>
      </c>
      <c r="E68">
        <f t="shared" si="19"/>
        <v>275.02461515579466</v>
      </c>
      <c r="F68">
        <f t="shared" si="20"/>
        <v>155.36506283929529</v>
      </c>
      <c r="G68">
        <v>330.58568329718003</v>
      </c>
      <c r="H68">
        <v>96.93709327548757</v>
      </c>
      <c r="I68">
        <f t="shared" si="21"/>
        <v>427.52277657266757</v>
      </c>
      <c r="J68">
        <f t="shared" si="22"/>
        <v>233.64859002169246</v>
      </c>
      <c r="K68" s="19">
        <f t="shared" si="23"/>
        <v>0</v>
      </c>
      <c r="L68">
        <f t="shared" si="24"/>
        <v>0</v>
      </c>
      <c r="M68">
        <f t="shared" si="25"/>
        <v>1</v>
      </c>
      <c r="N68">
        <f t="shared" si="26"/>
        <v>0</v>
      </c>
    </row>
    <row r="69" spans="2:14" x14ac:dyDescent="0.35">
      <c r="B69">
        <v>4</v>
      </c>
      <c r="C69">
        <v>252.494577006507</v>
      </c>
      <c r="D69">
        <v>79.080260303687453</v>
      </c>
      <c r="E69">
        <f t="shared" si="19"/>
        <v>331.57483731019443</v>
      </c>
      <c r="F69">
        <f t="shared" si="20"/>
        <v>173.41431670281955</v>
      </c>
      <c r="G69">
        <v>330.58568329718003</v>
      </c>
      <c r="H69">
        <v>96.93709327548757</v>
      </c>
      <c r="I69">
        <f t="shared" si="21"/>
        <v>427.52277657266757</v>
      </c>
      <c r="J69">
        <f t="shared" si="22"/>
        <v>233.64859002169246</v>
      </c>
      <c r="K69" s="19">
        <f t="shared" si="23"/>
        <v>0</v>
      </c>
      <c r="L69">
        <f t="shared" si="24"/>
        <v>0</v>
      </c>
      <c r="M69">
        <f t="shared" si="25"/>
        <v>1</v>
      </c>
      <c r="N69">
        <f t="shared" si="26"/>
        <v>0</v>
      </c>
    </row>
    <row r="70" spans="2:14" x14ac:dyDescent="0.35">
      <c r="B70">
        <v>5</v>
      </c>
      <c r="C70">
        <v>181.304347826087</v>
      </c>
      <c r="D70">
        <v>89.478260869566256</v>
      </c>
      <c r="E70">
        <f t="shared" si="19"/>
        <v>270.78260869565327</v>
      </c>
      <c r="F70">
        <f t="shared" si="20"/>
        <v>91.82608695652074</v>
      </c>
      <c r="G70">
        <v>409.30821977258898</v>
      </c>
      <c r="H70">
        <v>148.6000173596039</v>
      </c>
      <c r="I70">
        <f t="shared" si="21"/>
        <v>557.90823713219288</v>
      </c>
      <c r="J70">
        <f t="shared" si="22"/>
        <v>260.70820241298509</v>
      </c>
      <c r="K70" s="19">
        <f t="shared" si="23"/>
        <v>0</v>
      </c>
      <c r="L70">
        <f t="shared" si="24"/>
        <v>0</v>
      </c>
      <c r="M70">
        <f t="shared" si="25"/>
        <v>1</v>
      </c>
      <c r="N70">
        <f t="shared" si="26"/>
        <v>0</v>
      </c>
    </row>
    <row r="71" spans="2:14" x14ac:dyDescent="0.35">
      <c r="B71">
        <v>6</v>
      </c>
      <c r="C71">
        <v>310.31674208144642</v>
      </c>
      <c r="D71">
        <v>31.129411764706898</v>
      </c>
      <c r="E71">
        <f t="shared" si="19"/>
        <v>341.44615384615332</v>
      </c>
      <c r="F71">
        <f t="shared" si="20"/>
        <v>279.18733031673952</v>
      </c>
      <c r="G71">
        <v>215.02262443438798</v>
      </c>
      <c r="H71">
        <v>19.156561085974037</v>
      </c>
      <c r="I71">
        <f t="shared" si="21"/>
        <v>234.17918552036201</v>
      </c>
      <c r="J71">
        <f t="shared" si="22"/>
        <v>195.86606334841395</v>
      </c>
      <c r="K71" s="19">
        <f t="shared" si="23"/>
        <v>0</v>
      </c>
      <c r="L71">
        <f t="shared" si="24"/>
        <v>1</v>
      </c>
      <c r="M71">
        <f t="shared" si="25"/>
        <v>0</v>
      </c>
      <c r="N71">
        <f t="shared" si="26"/>
        <v>1</v>
      </c>
    </row>
    <row r="72" spans="2:14" x14ac:dyDescent="0.35">
      <c r="B72">
        <v>7</v>
      </c>
      <c r="C72">
        <v>175.13513513513513</v>
      </c>
      <c r="D72">
        <v>31.205896805896327</v>
      </c>
      <c r="E72">
        <f t="shared" si="19"/>
        <v>206.34103194103145</v>
      </c>
      <c r="F72">
        <f t="shared" si="20"/>
        <v>143.92923832923881</v>
      </c>
      <c r="G72">
        <v>195.0368550368544</v>
      </c>
      <c r="H72">
        <v>70.213267813268146</v>
      </c>
      <c r="I72">
        <f t="shared" si="21"/>
        <v>265.25012285012258</v>
      </c>
      <c r="J72">
        <f t="shared" si="22"/>
        <v>124.82358722358626</v>
      </c>
      <c r="K72" s="19">
        <f t="shared" si="23"/>
        <v>0</v>
      </c>
      <c r="L72">
        <f t="shared" si="24"/>
        <v>0</v>
      </c>
      <c r="M72">
        <f>(IF(G72&gt;C72,1,0))</f>
        <v>1</v>
      </c>
      <c r="N72">
        <f>(IF(C72&gt;G72,1,0))</f>
        <v>0</v>
      </c>
    </row>
    <row r="73" spans="2:14" x14ac:dyDescent="0.35">
      <c r="K73" s="19">
        <f>SUM(K66:K72)</f>
        <v>1</v>
      </c>
      <c r="L73" s="19">
        <f>SUM(L66:L72)</f>
        <v>1</v>
      </c>
      <c r="M73">
        <v>6</v>
      </c>
      <c r="N73">
        <v>1</v>
      </c>
    </row>
  </sheetData>
  <mergeCells count="32">
    <mergeCell ref="M64:N64"/>
    <mergeCell ref="J31:L31"/>
    <mergeCell ref="I20:N20"/>
    <mergeCell ref="I21:K21"/>
    <mergeCell ref="L21:N21"/>
    <mergeCell ref="B21:D21"/>
    <mergeCell ref="E21:G21"/>
    <mergeCell ref="B20:G20"/>
    <mergeCell ref="AB1:AC1"/>
    <mergeCell ref="AE1:AF1"/>
    <mergeCell ref="L1:Q1"/>
    <mergeCell ref="S1:X1"/>
    <mergeCell ref="L2:N2"/>
    <mergeCell ref="O2:Q2"/>
    <mergeCell ref="S2:U2"/>
    <mergeCell ref="V2:X2"/>
    <mergeCell ref="H1:K1"/>
    <mergeCell ref="H2:I2"/>
    <mergeCell ref="J2:K2"/>
    <mergeCell ref="B14:B15"/>
    <mergeCell ref="B1:B3"/>
    <mergeCell ref="C1:C3"/>
    <mergeCell ref="D1:G1"/>
    <mergeCell ref="D2:E2"/>
    <mergeCell ref="F2:G2"/>
    <mergeCell ref="A14:A15"/>
    <mergeCell ref="A5:A6"/>
    <mergeCell ref="B5:B6"/>
    <mergeCell ref="A7:A9"/>
    <mergeCell ref="B7:B9"/>
    <mergeCell ref="A10:A13"/>
    <mergeCell ref="B10:B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6EE9C-9115-499D-8C19-9415589719AE}">
  <dimension ref="A1:AE107"/>
  <sheetViews>
    <sheetView topLeftCell="A89" zoomScaleNormal="100" workbookViewId="0">
      <selection activeCell="J107" sqref="J107:K107"/>
    </sheetView>
  </sheetViews>
  <sheetFormatPr defaultRowHeight="14.5" x14ac:dyDescent="0.35"/>
  <cols>
    <col min="2" max="2" width="22.81640625" customWidth="1"/>
    <col min="3" max="3" width="18" customWidth="1"/>
    <col min="4" max="7" width="12.81640625" customWidth="1"/>
    <col min="8" max="11" width="11.54296875" customWidth="1"/>
    <col min="12" max="12" width="12.81640625" customWidth="1"/>
    <col min="13" max="13" width="12.7265625" customWidth="1"/>
    <col min="19" max="19" width="11.7265625" customWidth="1"/>
    <col min="20" max="20" width="10.7265625" customWidth="1"/>
  </cols>
  <sheetData>
    <row r="1" spans="2:31" ht="15.5" x14ac:dyDescent="0.35">
      <c r="B1" s="156" t="s">
        <v>90</v>
      </c>
      <c r="C1" s="190" t="s">
        <v>104</v>
      </c>
      <c r="D1" s="160" t="s">
        <v>91</v>
      </c>
      <c r="E1" s="161"/>
      <c r="F1" s="161"/>
      <c r="G1" s="162"/>
      <c r="H1" s="160" t="s">
        <v>139</v>
      </c>
      <c r="I1" s="161"/>
      <c r="J1" s="161"/>
      <c r="K1" s="162"/>
      <c r="L1" s="182" t="s">
        <v>123</v>
      </c>
      <c r="M1" s="183"/>
      <c r="N1" s="183"/>
      <c r="O1" s="183"/>
      <c r="P1" s="183"/>
      <c r="Q1" s="184"/>
      <c r="S1" s="182" t="s">
        <v>144</v>
      </c>
      <c r="T1" s="183"/>
      <c r="U1" s="183"/>
      <c r="V1" s="183"/>
      <c r="W1" s="183"/>
      <c r="X1" s="184"/>
    </row>
    <row r="2" spans="2:31" x14ac:dyDescent="0.35">
      <c r="B2" s="157"/>
      <c r="C2" s="191"/>
      <c r="D2" s="163" t="s">
        <v>102</v>
      </c>
      <c r="E2" s="164"/>
      <c r="F2" s="163" t="s">
        <v>97</v>
      </c>
      <c r="G2" s="164"/>
      <c r="H2" s="163" t="s">
        <v>145</v>
      </c>
      <c r="I2" s="164"/>
      <c r="J2" s="165" t="s">
        <v>97</v>
      </c>
      <c r="K2" s="164"/>
      <c r="L2" s="163" t="s">
        <v>128</v>
      </c>
      <c r="M2" s="165"/>
      <c r="N2" s="164"/>
      <c r="O2" s="160" t="s">
        <v>93</v>
      </c>
      <c r="P2" s="161"/>
      <c r="Q2" s="162"/>
      <c r="S2" s="163" t="s">
        <v>128</v>
      </c>
      <c r="T2" s="165"/>
      <c r="U2" s="164"/>
      <c r="V2" s="160" t="s">
        <v>93</v>
      </c>
      <c r="W2" s="161"/>
      <c r="X2" s="162"/>
      <c r="Z2" s="185" t="s">
        <v>123</v>
      </c>
      <c r="AA2" s="185"/>
      <c r="AC2" s="185" t="s">
        <v>143</v>
      </c>
      <c r="AD2" s="185"/>
    </row>
    <row r="3" spans="2:31" ht="43.5" x14ac:dyDescent="0.35">
      <c r="B3" s="157"/>
      <c r="C3" s="191"/>
      <c r="D3" s="61" t="s">
        <v>94</v>
      </c>
      <c r="E3" s="62" t="s">
        <v>95</v>
      </c>
      <c r="F3" s="61" t="s">
        <v>107</v>
      </c>
      <c r="G3" s="62" t="s">
        <v>95</v>
      </c>
      <c r="H3" s="61" t="s">
        <v>94</v>
      </c>
      <c r="I3" s="62" t="s">
        <v>95</v>
      </c>
      <c r="J3" s="33" t="s">
        <v>94</v>
      </c>
      <c r="K3" s="24" t="s">
        <v>95</v>
      </c>
      <c r="L3" s="40" t="s">
        <v>129</v>
      </c>
      <c r="M3" s="41" t="s">
        <v>130</v>
      </c>
      <c r="N3" s="40" t="s">
        <v>131</v>
      </c>
      <c r="O3" s="42" t="s">
        <v>124</v>
      </c>
      <c r="P3" s="43" t="s">
        <v>125</v>
      </c>
      <c r="Q3" s="44" t="s">
        <v>126</v>
      </c>
      <c r="R3" s="96"/>
      <c r="S3" s="40" t="s">
        <v>129</v>
      </c>
      <c r="T3" s="41" t="s">
        <v>130</v>
      </c>
      <c r="U3" s="40" t="s">
        <v>131</v>
      </c>
      <c r="V3" s="42" t="s">
        <v>124</v>
      </c>
      <c r="W3" s="43" t="s">
        <v>125</v>
      </c>
      <c r="X3" s="44" t="s">
        <v>126</v>
      </c>
      <c r="Z3" t="s">
        <v>125</v>
      </c>
      <c r="AA3" t="s">
        <v>132</v>
      </c>
      <c r="AC3" t="s">
        <v>125</v>
      </c>
      <c r="AD3" t="s">
        <v>132</v>
      </c>
    </row>
    <row r="4" spans="2:31" x14ac:dyDescent="0.35">
      <c r="B4" s="195" t="s">
        <v>96</v>
      </c>
      <c r="C4" s="81" t="s">
        <v>100</v>
      </c>
      <c r="D4" s="25">
        <v>79.189944134078161</v>
      </c>
      <c r="E4" s="26">
        <v>0.35</v>
      </c>
      <c r="F4" s="25">
        <v>79.189944134078161</v>
      </c>
      <c r="G4" s="26">
        <v>3.56</v>
      </c>
      <c r="H4" s="25">
        <v>126.70391061452501</v>
      </c>
      <c r="I4" s="26">
        <v>1.6414722313506431</v>
      </c>
      <c r="J4" s="25">
        <v>132.73743016759769</v>
      </c>
      <c r="K4" s="26">
        <v>6.9027636150374221</v>
      </c>
      <c r="L4" s="25">
        <f>(F4-D4)-G4</f>
        <v>-3.56</v>
      </c>
      <c r="M4" s="27">
        <f t="shared" ref="M4" si="0">F4-D4</f>
        <v>0</v>
      </c>
      <c r="N4" s="26">
        <f>(F4-D4)+G4</f>
        <v>3.56</v>
      </c>
      <c r="O4" s="27">
        <f>0-E4</f>
        <v>-0.35</v>
      </c>
      <c r="P4" s="27">
        <v>0</v>
      </c>
      <c r="Q4" s="26">
        <f>E4</f>
        <v>0.35</v>
      </c>
      <c r="R4" s="111">
        <v>1</v>
      </c>
      <c r="S4" s="25">
        <f>(J4-H4)-K4</f>
        <v>-0.8692440619647428</v>
      </c>
      <c r="T4" s="27">
        <f>J4-H4</f>
        <v>6.0335195530726793</v>
      </c>
      <c r="U4" s="26">
        <f>(J4-H4)+K4</f>
        <v>12.936283168110101</v>
      </c>
      <c r="V4" s="25">
        <f>0-I4</f>
        <v>-1.6414722313506431</v>
      </c>
      <c r="W4" s="27">
        <v>0</v>
      </c>
      <c r="X4" s="26">
        <f>I4</f>
        <v>1.6414722313506431</v>
      </c>
      <c r="Z4">
        <v>-0.35</v>
      </c>
      <c r="AA4">
        <v>-3.56</v>
      </c>
      <c r="AB4">
        <v>1</v>
      </c>
      <c r="AC4">
        <v>-1.6414722313506431</v>
      </c>
      <c r="AD4">
        <v>-0.8692440619647428</v>
      </c>
      <c r="AE4">
        <v>1</v>
      </c>
    </row>
    <row r="5" spans="2:31" ht="29" x14ac:dyDescent="0.35">
      <c r="B5" s="196"/>
      <c r="C5" s="90" t="s">
        <v>98</v>
      </c>
      <c r="D5" s="83">
        <v>72.892561983470998</v>
      </c>
      <c r="E5" s="84">
        <v>1.8039839878735158</v>
      </c>
      <c r="F5" s="83">
        <v>89.999999999999829</v>
      </c>
      <c r="G5" s="84">
        <v>3.300695382497238</v>
      </c>
      <c r="H5" s="83">
        <v>125.70247933884288</v>
      </c>
      <c r="I5" s="84">
        <v>5.2315535648333151</v>
      </c>
      <c r="J5" s="83">
        <v>141.32231404958662</v>
      </c>
      <c r="K5" s="84">
        <v>5.7762169193701576</v>
      </c>
      <c r="L5" s="25">
        <f t="shared" ref="L5:L20" si="1">(F5-D5)-G5</f>
        <v>13.806742634031593</v>
      </c>
      <c r="M5" s="27">
        <f t="shared" ref="M5:M20" si="2">F5-D5</f>
        <v>17.107438016528832</v>
      </c>
      <c r="N5" s="26">
        <f t="shared" ref="N5:N20" si="3">(F5-D5)+G5</f>
        <v>20.40813339902607</v>
      </c>
      <c r="O5" s="27">
        <f t="shared" ref="O5:O20" si="4">0-E5</f>
        <v>-1.8039839878735158</v>
      </c>
      <c r="P5" s="27">
        <v>0</v>
      </c>
      <c r="Q5" s="26">
        <f t="shared" ref="Q5:Q20" si="5">E5</f>
        <v>1.8039839878735158</v>
      </c>
      <c r="R5" s="111">
        <v>2</v>
      </c>
      <c r="S5" s="25">
        <f t="shared" ref="S5:S19" si="6">(J5-H5)-K5</f>
        <v>9.8436177913735889</v>
      </c>
      <c r="T5" s="27">
        <f t="shared" ref="T5:T19" si="7">J5-H5</f>
        <v>15.619834710743746</v>
      </c>
      <c r="U5" s="26">
        <f t="shared" ref="U5:U19" si="8">(J5-H5)+K5</f>
        <v>21.396051630113902</v>
      </c>
      <c r="V5" s="25">
        <f t="shared" ref="V5:V19" si="9">0-I5</f>
        <v>-5.2315535648333151</v>
      </c>
      <c r="W5" s="27">
        <v>0</v>
      </c>
      <c r="X5" s="26">
        <f t="shared" ref="X5:X19" si="10">I5</f>
        <v>5.2315535648333151</v>
      </c>
      <c r="Z5">
        <v>0</v>
      </c>
      <c r="AA5">
        <v>0</v>
      </c>
      <c r="AB5">
        <v>1</v>
      </c>
      <c r="AC5">
        <v>0</v>
      </c>
      <c r="AD5">
        <v>6.0335195530726793</v>
      </c>
      <c r="AE5">
        <v>1</v>
      </c>
    </row>
    <row r="6" spans="2:31" x14ac:dyDescent="0.35">
      <c r="B6" s="197"/>
      <c r="C6" s="82" t="s">
        <v>99</v>
      </c>
      <c r="D6" s="75">
        <v>76.795100791018029</v>
      </c>
      <c r="E6" s="79">
        <v>1.4599945302726136</v>
      </c>
      <c r="F6" s="75">
        <v>100.86533554478166</v>
      </c>
      <c r="G6" s="79">
        <v>4.1251669367558081</v>
      </c>
      <c r="H6" s="75">
        <v>129.69507527430463</v>
      </c>
      <c r="I6" s="79">
        <v>6.0196054881912309</v>
      </c>
      <c r="J6" s="75">
        <v>171.05798673130894</v>
      </c>
      <c r="K6" s="79">
        <v>8.0323911446309388</v>
      </c>
      <c r="L6" s="25">
        <f t="shared" si="1"/>
        <v>19.945067817007821</v>
      </c>
      <c r="M6" s="27">
        <f t="shared" si="2"/>
        <v>24.070234753763629</v>
      </c>
      <c r="N6" s="26">
        <f t="shared" si="3"/>
        <v>28.195401690519436</v>
      </c>
      <c r="O6" s="27">
        <f t="shared" si="4"/>
        <v>-1.4599945302726136</v>
      </c>
      <c r="P6" s="27">
        <v>0</v>
      </c>
      <c r="Q6" s="26">
        <f t="shared" si="5"/>
        <v>1.4599945302726136</v>
      </c>
      <c r="R6" s="111">
        <v>3</v>
      </c>
      <c r="S6" s="25">
        <f t="shared" si="6"/>
        <v>33.33052031237338</v>
      </c>
      <c r="T6" s="27">
        <f t="shared" si="7"/>
        <v>41.362911457004316</v>
      </c>
      <c r="U6" s="26">
        <f t="shared" si="8"/>
        <v>49.395302601635251</v>
      </c>
      <c r="V6" s="25">
        <f t="shared" si="9"/>
        <v>-6.0196054881912309</v>
      </c>
      <c r="W6" s="27">
        <v>0</v>
      </c>
      <c r="X6" s="26">
        <f t="shared" si="10"/>
        <v>6.0196054881912309</v>
      </c>
      <c r="Z6">
        <v>0.35</v>
      </c>
      <c r="AA6">
        <v>3.56</v>
      </c>
      <c r="AB6">
        <v>1</v>
      </c>
      <c r="AC6">
        <v>1.6414722313506431</v>
      </c>
      <c r="AD6">
        <v>12.936283168110101</v>
      </c>
      <c r="AE6">
        <v>1</v>
      </c>
    </row>
    <row r="7" spans="2:31" x14ac:dyDescent="0.35">
      <c r="B7" s="89" t="s">
        <v>101</v>
      </c>
      <c r="C7" s="89" t="s">
        <v>140</v>
      </c>
      <c r="D7" s="83">
        <v>92.622478386167103</v>
      </c>
      <c r="E7" s="84">
        <v>2.2478386167147022</v>
      </c>
      <c r="F7" s="83">
        <v>99.193083573487002</v>
      </c>
      <c r="G7" s="84">
        <v>3.2853025936600062</v>
      </c>
      <c r="H7" s="83">
        <v>123.054755043227</v>
      </c>
      <c r="I7" s="84">
        <v>3.8040345821320045</v>
      </c>
      <c r="J7" s="83">
        <v>130.23054755043199</v>
      </c>
      <c r="K7" s="84">
        <v>4.5821325648410038</v>
      </c>
      <c r="L7" s="36">
        <f t="shared" si="1"/>
        <v>3.2853025936598925</v>
      </c>
      <c r="M7" s="31">
        <f t="shared" si="2"/>
        <v>6.5706051873198987</v>
      </c>
      <c r="N7" s="32">
        <f t="shared" si="3"/>
        <v>9.8559077809799049</v>
      </c>
      <c r="O7" s="31">
        <f t="shared" si="4"/>
        <v>-2.2478386167147022</v>
      </c>
      <c r="P7" s="31">
        <v>0</v>
      </c>
      <c r="Q7" s="32">
        <f t="shared" si="5"/>
        <v>2.2478386167147022</v>
      </c>
      <c r="R7" s="111">
        <v>4</v>
      </c>
      <c r="S7" s="36">
        <f t="shared" si="6"/>
        <v>2.5936599423639848</v>
      </c>
      <c r="T7" s="31">
        <f t="shared" si="7"/>
        <v>7.1757925072049886</v>
      </c>
      <c r="U7" s="32">
        <f t="shared" si="8"/>
        <v>11.757925072045992</v>
      </c>
      <c r="V7" s="36">
        <f t="shared" si="9"/>
        <v>-3.8040345821320045</v>
      </c>
      <c r="W7" s="31">
        <v>0</v>
      </c>
      <c r="X7" s="32">
        <f t="shared" si="10"/>
        <v>3.8040345821320045</v>
      </c>
    </row>
    <row r="8" spans="2:31" x14ac:dyDescent="0.35">
      <c r="B8" s="192" t="s">
        <v>108</v>
      </c>
      <c r="C8" s="14" t="s">
        <v>109</v>
      </c>
      <c r="D8" s="72">
        <v>111.3284174702211</v>
      </c>
      <c r="E8" s="73"/>
      <c r="F8" s="72">
        <v>109.42121384004528</v>
      </c>
      <c r="G8" s="73"/>
      <c r="H8" s="72">
        <v>162.07555303459998</v>
      </c>
      <c r="I8" s="73"/>
      <c r="J8" s="72">
        <v>162.07963698241622</v>
      </c>
      <c r="K8" s="107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Z8">
        <v>-1.8039839878735158</v>
      </c>
      <c r="AA8">
        <v>13.806742634031593</v>
      </c>
      <c r="AB8">
        <v>2</v>
      </c>
      <c r="AC8">
        <v>-5.2315535648333151</v>
      </c>
      <c r="AD8">
        <v>9.8436177913735889</v>
      </c>
      <c r="AE8">
        <v>2</v>
      </c>
    </row>
    <row r="9" spans="2:31" x14ac:dyDescent="0.35">
      <c r="B9" s="193"/>
      <c r="C9" s="16" t="s">
        <v>110</v>
      </c>
      <c r="D9" s="75">
        <v>106.57061826432211</v>
      </c>
      <c r="E9" s="79"/>
      <c r="F9" s="75">
        <v>114.18718094157671</v>
      </c>
      <c r="G9" s="79"/>
      <c r="H9" s="75">
        <v>155.41463414634137</v>
      </c>
      <c r="I9" s="79"/>
      <c r="J9" s="75">
        <v>170.64367555303457</v>
      </c>
      <c r="K9" s="109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Z9">
        <v>0</v>
      </c>
      <c r="AA9">
        <v>17.107438016528832</v>
      </c>
      <c r="AB9">
        <v>2</v>
      </c>
      <c r="AC9">
        <v>0</v>
      </c>
      <c r="AD9">
        <v>15.619834710743746</v>
      </c>
      <c r="AE9">
        <v>2</v>
      </c>
    </row>
    <row r="10" spans="2:31" x14ac:dyDescent="0.35">
      <c r="B10" s="192" t="s">
        <v>114</v>
      </c>
      <c r="C10" s="14" t="s">
        <v>111</v>
      </c>
      <c r="D10" s="72">
        <v>94.826070041104444</v>
      </c>
      <c r="E10" s="73"/>
      <c r="F10" s="72">
        <v>96.352111325999516</v>
      </c>
      <c r="G10" s="73"/>
      <c r="H10" s="25">
        <v>130.79643423003827</v>
      </c>
      <c r="I10" s="73"/>
      <c r="J10" s="25">
        <v>134.7625582877086</v>
      </c>
      <c r="K10" s="107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Z10">
        <v>1.8039839878735158</v>
      </c>
      <c r="AA10">
        <v>20.40813339902607</v>
      </c>
      <c r="AB10">
        <v>2</v>
      </c>
      <c r="AC10">
        <v>5.2315535648333151</v>
      </c>
      <c r="AD10">
        <v>21.396051630113902</v>
      </c>
      <c r="AE10">
        <v>2</v>
      </c>
    </row>
    <row r="11" spans="2:31" x14ac:dyDescent="0.35">
      <c r="B11" s="203"/>
      <c r="C11" s="15" t="s">
        <v>112</v>
      </c>
      <c r="D11" s="83">
        <v>94.826070041104444</v>
      </c>
      <c r="E11" s="84"/>
      <c r="F11" s="83">
        <v>100.01253996267317</v>
      </c>
      <c r="G11" s="84"/>
      <c r="H11" s="20">
        <v>130.79643423003827</v>
      </c>
      <c r="I11" s="84"/>
      <c r="J11" s="20">
        <v>137.81342294745497</v>
      </c>
      <c r="K11" s="108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2:31" x14ac:dyDescent="0.35">
      <c r="B12" s="193"/>
      <c r="C12" s="16" t="s">
        <v>113</v>
      </c>
      <c r="D12" s="75">
        <v>94.826070041104444</v>
      </c>
      <c r="E12" s="79"/>
      <c r="F12" s="75">
        <v>99.402975985745883</v>
      </c>
      <c r="G12" s="79"/>
      <c r="H12" s="37">
        <v>130.79643423003827</v>
      </c>
      <c r="I12" s="79"/>
      <c r="J12" s="37">
        <v>135.98290415160722</v>
      </c>
      <c r="K12" s="109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Z12">
        <v>-1.4599945302726136</v>
      </c>
      <c r="AA12">
        <v>19.945067817007821</v>
      </c>
      <c r="AB12">
        <v>3</v>
      </c>
      <c r="AC12">
        <v>-6.0196054881912309</v>
      </c>
      <c r="AD12">
        <v>33.33052031237338</v>
      </c>
      <c r="AE12">
        <v>3</v>
      </c>
    </row>
    <row r="13" spans="2:31" x14ac:dyDescent="0.35">
      <c r="B13" s="198" t="s">
        <v>135</v>
      </c>
      <c r="C13" s="94" t="s">
        <v>136</v>
      </c>
      <c r="D13" s="72">
        <v>124.61538461538456</v>
      </c>
      <c r="E13" s="73">
        <v>15.882352941176462</v>
      </c>
      <c r="F13" s="72">
        <v>86.742081447963656</v>
      </c>
      <c r="G13" s="74">
        <v>10.995475113122229</v>
      </c>
      <c r="H13" s="72">
        <v>465.47511312217136</v>
      </c>
      <c r="I13" s="73">
        <v>19.547511312216614</v>
      </c>
      <c r="J13" s="72">
        <v>235.7918552036196</v>
      </c>
      <c r="K13" s="73">
        <v>17.104072398190176</v>
      </c>
      <c r="L13" s="36">
        <f t="shared" si="1"/>
        <v>-48.868778280543125</v>
      </c>
      <c r="M13" s="31">
        <f t="shared" si="2"/>
        <v>-37.8733031674209</v>
      </c>
      <c r="N13" s="32">
        <f t="shared" si="3"/>
        <v>-26.877828054298671</v>
      </c>
      <c r="O13" s="31">
        <f t="shared" si="4"/>
        <v>-15.882352941176462</v>
      </c>
      <c r="P13" s="31">
        <v>0</v>
      </c>
      <c r="Q13" s="32">
        <f t="shared" si="5"/>
        <v>15.882352941176462</v>
      </c>
      <c r="R13" s="22">
        <v>5</v>
      </c>
      <c r="S13" s="25">
        <f t="shared" si="6"/>
        <v>-246.78733031674193</v>
      </c>
      <c r="T13" s="27">
        <f t="shared" si="7"/>
        <v>-229.68325791855176</v>
      </c>
      <c r="U13" s="26">
        <f t="shared" si="8"/>
        <v>-212.57918552036159</v>
      </c>
      <c r="V13" s="25">
        <f t="shared" si="9"/>
        <v>-19.547511312216614</v>
      </c>
      <c r="W13" s="27">
        <v>0</v>
      </c>
      <c r="X13" s="26">
        <f t="shared" si="10"/>
        <v>19.547511312216614</v>
      </c>
      <c r="Z13">
        <v>0</v>
      </c>
      <c r="AA13">
        <v>24.070234753763629</v>
      </c>
      <c r="AB13">
        <v>3</v>
      </c>
      <c r="AC13">
        <v>0</v>
      </c>
      <c r="AD13">
        <v>41.362911457004316</v>
      </c>
      <c r="AE13">
        <v>3</v>
      </c>
    </row>
    <row r="14" spans="2:31" x14ac:dyDescent="0.35">
      <c r="B14" s="199"/>
      <c r="C14" s="95" t="s">
        <v>137</v>
      </c>
      <c r="D14" s="75">
        <v>80.933660933660988</v>
      </c>
      <c r="E14" s="79">
        <v>9.2874692874691824</v>
      </c>
      <c r="F14" s="75">
        <v>83.58722358722369</v>
      </c>
      <c r="G14" s="76">
        <v>9.2874692874691824</v>
      </c>
      <c r="H14" s="75">
        <v>159.21375921375929</v>
      </c>
      <c r="I14" s="79">
        <v>11.94103194103187</v>
      </c>
      <c r="J14" s="75">
        <v>165.84766584766595</v>
      </c>
      <c r="K14" s="79">
        <v>39.803439803439261</v>
      </c>
      <c r="L14" s="25">
        <f t="shared" si="1"/>
        <v>-6.6339066339064807</v>
      </c>
      <c r="M14" s="27">
        <f t="shared" si="2"/>
        <v>2.6535626535627017</v>
      </c>
      <c r="N14" s="26">
        <f t="shared" si="3"/>
        <v>11.941031941031884</v>
      </c>
      <c r="O14" s="27">
        <f t="shared" si="4"/>
        <v>-9.2874692874691824</v>
      </c>
      <c r="P14" s="27">
        <v>0</v>
      </c>
      <c r="Q14" s="26">
        <f t="shared" si="5"/>
        <v>9.2874692874691824</v>
      </c>
      <c r="R14" s="22">
        <v>6</v>
      </c>
      <c r="S14" s="36">
        <f t="shared" si="6"/>
        <v>-33.169533169532599</v>
      </c>
      <c r="T14" s="31">
        <f t="shared" si="7"/>
        <v>6.6339066339066619</v>
      </c>
      <c r="U14" s="32">
        <f t="shared" si="8"/>
        <v>46.437346437345923</v>
      </c>
      <c r="V14" s="36">
        <f t="shared" si="9"/>
        <v>-11.94103194103187</v>
      </c>
      <c r="W14" s="31">
        <v>0</v>
      </c>
      <c r="X14" s="32">
        <f t="shared" si="10"/>
        <v>11.94103194103187</v>
      </c>
      <c r="Z14">
        <v>1.4599945302726136</v>
      </c>
      <c r="AA14">
        <v>28.195401690519436</v>
      </c>
      <c r="AB14">
        <v>3</v>
      </c>
      <c r="AC14">
        <v>6.0196054881912309</v>
      </c>
      <c r="AD14">
        <v>49.395302601635251</v>
      </c>
      <c r="AE14">
        <v>3</v>
      </c>
    </row>
    <row r="15" spans="2:31" x14ac:dyDescent="0.35">
      <c r="B15" s="200" t="s">
        <v>115</v>
      </c>
      <c r="C15" s="14" t="s">
        <v>116</v>
      </c>
      <c r="D15" s="25">
        <v>84.507042253521107</v>
      </c>
      <c r="E15" s="26">
        <v>12.676056338028204</v>
      </c>
      <c r="F15" s="25">
        <v>143.66197183098501</v>
      </c>
      <c r="G15" s="26">
        <v>9.8591549295770164</v>
      </c>
      <c r="H15" s="72">
        <v>188.73239436619701</v>
      </c>
      <c r="I15" s="73">
        <v>25.352112676057004</v>
      </c>
      <c r="J15" s="72">
        <v>383.09859154929501</v>
      </c>
      <c r="K15" s="73">
        <v>16.901408450704025</v>
      </c>
      <c r="L15" s="25">
        <f t="shared" si="1"/>
        <v>49.295774647886887</v>
      </c>
      <c r="M15" s="27">
        <f t="shared" si="2"/>
        <v>59.154929577463903</v>
      </c>
      <c r="N15" s="26">
        <f t="shared" si="3"/>
        <v>69.01408450704092</v>
      </c>
      <c r="O15" s="27">
        <f t="shared" si="4"/>
        <v>-12.676056338028204</v>
      </c>
      <c r="P15" s="27">
        <v>0</v>
      </c>
      <c r="Q15" s="26">
        <f t="shared" si="5"/>
        <v>12.676056338028204</v>
      </c>
      <c r="R15" s="22">
        <v>7</v>
      </c>
      <c r="S15" s="25">
        <f t="shared" si="6"/>
        <v>177.46478873239397</v>
      </c>
      <c r="T15" s="27">
        <f t="shared" si="7"/>
        <v>194.366197183098</v>
      </c>
      <c r="U15" s="26">
        <f t="shared" si="8"/>
        <v>211.26760563380202</v>
      </c>
      <c r="V15" s="25">
        <f t="shared" si="9"/>
        <v>-25.352112676057004</v>
      </c>
      <c r="W15" s="27">
        <v>0</v>
      </c>
      <c r="X15" s="26">
        <f t="shared" si="10"/>
        <v>25.352112676057004</v>
      </c>
    </row>
    <row r="16" spans="2:31" x14ac:dyDescent="0.35">
      <c r="B16" s="201"/>
      <c r="C16" s="15" t="s">
        <v>117</v>
      </c>
      <c r="D16" s="20">
        <v>82.312039860191803</v>
      </c>
      <c r="E16" s="21">
        <v>10.630623930988406</v>
      </c>
      <c r="F16" s="20">
        <v>173.10195227765701</v>
      </c>
      <c r="G16" s="21">
        <v>28.633405639913008</v>
      </c>
      <c r="H16" s="83">
        <v>245.88755856324801</v>
      </c>
      <c r="I16" s="84">
        <v>29.192384918569019</v>
      </c>
      <c r="J16" s="83">
        <v>389.15401301518398</v>
      </c>
      <c r="K16" s="84">
        <v>57.266811279826015</v>
      </c>
      <c r="L16" s="25">
        <f t="shared" si="1"/>
        <v>62.156506777552195</v>
      </c>
      <c r="M16" s="27">
        <f t="shared" si="2"/>
        <v>90.789912417465203</v>
      </c>
      <c r="N16" s="26">
        <f t="shared" si="3"/>
        <v>119.42331805737821</v>
      </c>
      <c r="O16" s="27">
        <f t="shared" si="4"/>
        <v>-10.630623930988406</v>
      </c>
      <c r="P16" s="27">
        <v>0</v>
      </c>
      <c r="Q16" s="26">
        <f t="shared" si="5"/>
        <v>10.630623930988406</v>
      </c>
      <c r="R16" s="22">
        <v>8</v>
      </c>
      <c r="S16" s="25">
        <f t="shared" si="6"/>
        <v>85.999643172109955</v>
      </c>
      <c r="T16" s="27">
        <f t="shared" si="7"/>
        <v>143.26645445193597</v>
      </c>
      <c r="U16" s="26">
        <f t="shared" si="8"/>
        <v>200.53326573176199</v>
      </c>
      <c r="V16" s="25">
        <f t="shared" si="9"/>
        <v>-29.192384918569019</v>
      </c>
      <c r="W16" s="27">
        <v>0</v>
      </c>
      <c r="X16" s="26">
        <f t="shared" si="10"/>
        <v>29.192384918569019</v>
      </c>
      <c r="Z16">
        <v>-2.2478386167147022</v>
      </c>
      <c r="AA16">
        <v>3.2853025936598925</v>
      </c>
      <c r="AB16">
        <v>4</v>
      </c>
      <c r="AC16">
        <v>-3.8040345821320045</v>
      </c>
      <c r="AD16">
        <v>2.5936599423639848</v>
      </c>
      <c r="AE16">
        <v>4</v>
      </c>
    </row>
    <row r="17" spans="2:31" x14ac:dyDescent="0.35">
      <c r="B17" s="201"/>
      <c r="C17" s="15" t="s">
        <v>118</v>
      </c>
      <c r="D17" s="20">
        <v>88.503253796095393</v>
      </c>
      <c r="E17" s="21">
        <v>14.316702819956589</v>
      </c>
      <c r="F17" s="20">
        <v>173.10195227765701</v>
      </c>
      <c r="G17" s="21">
        <v>28.633405639913008</v>
      </c>
      <c r="H17" s="83">
        <v>239.47939262472801</v>
      </c>
      <c r="I17" s="84">
        <v>35.140997830802007</v>
      </c>
      <c r="J17" s="83">
        <v>389.15401301518398</v>
      </c>
      <c r="K17" s="84">
        <v>57.266811279826015</v>
      </c>
      <c r="L17" s="25">
        <f t="shared" si="1"/>
        <v>55.965292841648605</v>
      </c>
      <c r="M17" s="27">
        <f t="shared" si="2"/>
        <v>84.598698481561613</v>
      </c>
      <c r="N17" s="26">
        <f t="shared" si="3"/>
        <v>113.23210412147462</v>
      </c>
      <c r="O17" s="27">
        <f t="shared" si="4"/>
        <v>-14.316702819956589</v>
      </c>
      <c r="P17" s="27">
        <v>0</v>
      </c>
      <c r="Q17" s="26">
        <f t="shared" si="5"/>
        <v>14.316702819956589</v>
      </c>
      <c r="R17" s="22">
        <v>9</v>
      </c>
      <c r="S17" s="25">
        <f t="shared" si="6"/>
        <v>92.407809110629955</v>
      </c>
      <c r="T17" s="27">
        <f t="shared" si="7"/>
        <v>149.67462039045597</v>
      </c>
      <c r="U17" s="26">
        <f t="shared" si="8"/>
        <v>206.94143167028199</v>
      </c>
      <c r="V17" s="25">
        <f t="shared" si="9"/>
        <v>-35.140997830802007</v>
      </c>
      <c r="W17" s="27">
        <v>0</v>
      </c>
      <c r="X17" s="26">
        <f t="shared" si="10"/>
        <v>35.140997830802007</v>
      </c>
      <c r="Z17">
        <v>0</v>
      </c>
      <c r="AA17">
        <v>6.5706051873198987</v>
      </c>
      <c r="AB17">
        <v>4</v>
      </c>
      <c r="AC17">
        <v>0</v>
      </c>
      <c r="AD17">
        <v>7.1757925072049886</v>
      </c>
      <c r="AE17">
        <v>4</v>
      </c>
    </row>
    <row r="18" spans="2:31" x14ac:dyDescent="0.35">
      <c r="B18" s="202"/>
      <c r="C18" s="16" t="s">
        <v>119</v>
      </c>
      <c r="D18" s="37">
        <v>104.347826086956</v>
      </c>
      <c r="E18" s="38">
        <v>14.347826086955905</v>
      </c>
      <c r="F18" s="37">
        <v>190.84801666521901</v>
      </c>
      <c r="G18" s="38">
        <v>39.210138008853988</v>
      </c>
      <c r="H18" s="75">
        <v>217.82608695652101</v>
      </c>
      <c r="I18" s="79">
        <v>19.565217391304003</v>
      </c>
      <c r="J18" s="75">
        <v>410.78725805051602</v>
      </c>
      <c r="K18" s="79">
        <v>86.268553076989974</v>
      </c>
      <c r="L18" s="25">
        <f t="shared" si="1"/>
        <v>47.290052569409013</v>
      </c>
      <c r="M18" s="27">
        <f t="shared" si="2"/>
        <v>86.500190578263002</v>
      </c>
      <c r="N18" s="26">
        <f t="shared" si="3"/>
        <v>125.71032858711699</v>
      </c>
      <c r="O18" s="27">
        <f t="shared" si="4"/>
        <v>-14.347826086955905</v>
      </c>
      <c r="P18" s="27">
        <v>0</v>
      </c>
      <c r="Q18" s="26">
        <f t="shared" si="5"/>
        <v>14.347826086955905</v>
      </c>
      <c r="R18" s="22">
        <v>10</v>
      </c>
      <c r="S18" s="25">
        <f t="shared" si="6"/>
        <v>106.69261801700503</v>
      </c>
      <c r="T18" s="27">
        <f t="shared" si="7"/>
        <v>192.96117109399501</v>
      </c>
      <c r="U18" s="26">
        <f t="shared" si="8"/>
        <v>279.22972417098498</v>
      </c>
      <c r="V18" s="25">
        <f t="shared" si="9"/>
        <v>-19.565217391304003</v>
      </c>
      <c r="W18" s="27">
        <v>0</v>
      </c>
      <c r="X18" s="26">
        <f t="shared" si="10"/>
        <v>19.565217391304003</v>
      </c>
      <c r="Z18">
        <v>2.2478386167147022</v>
      </c>
      <c r="AA18">
        <v>9.8559077809799049</v>
      </c>
      <c r="AB18">
        <v>4</v>
      </c>
      <c r="AC18">
        <v>3.8040345821320045</v>
      </c>
      <c r="AD18">
        <v>11.757925072045992</v>
      </c>
      <c r="AE18">
        <v>4</v>
      </c>
    </row>
    <row r="19" spans="2:31" x14ac:dyDescent="0.35">
      <c r="B19" s="106" t="s">
        <v>120</v>
      </c>
      <c r="C19" s="18" t="s">
        <v>121</v>
      </c>
      <c r="D19" s="36">
        <v>122.54464285714278</v>
      </c>
      <c r="E19" s="32">
        <v>10.044642857142955</v>
      </c>
      <c r="F19" s="36">
        <v>126.5625</v>
      </c>
      <c r="G19" s="32">
        <v>7.03125</v>
      </c>
      <c r="H19" s="104">
        <v>316.40625</v>
      </c>
      <c r="I19" s="105">
        <v>24.10714285714262</v>
      </c>
      <c r="J19" s="104">
        <v>287.27678571428521</v>
      </c>
      <c r="K19" s="105">
        <v>21.09375</v>
      </c>
      <c r="L19" s="25">
        <f t="shared" si="1"/>
        <v>-3.0133928571427759</v>
      </c>
      <c r="M19" s="27">
        <f t="shared" si="2"/>
        <v>4.0178571428572241</v>
      </c>
      <c r="N19" s="26">
        <f t="shared" si="3"/>
        <v>11.049107142857224</v>
      </c>
      <c r="O19" s="27">
        <f t="shared" si="4"/>
        <v>-10.044642857142955</v>
      </c>
      <c r="P19" s="27">
        <v>0</v>
      </c>
      <c r="Q19" s="26">
        <f t="shared" si="5"/>
        <v>10.044642857142955</v>
      </c>
      <c r="R19" s="22">
        <v>11</v>
      </c>
      <c r="S19" s="25">
        <f t="shared" si="6"/>
        <v>-50.223214285714789</v>
      </c>
      <c r="T19" s="27">
        <f t="shared" si="7"/>
        <v>-29.129464285714789</v>
      </c>
      <c r="U19" s="26">
        <f t="shared" si="8"/>
        <v>-8.0357142857147892</v>
      </c>
      <c r="V19" s="25">
        <f t="shared" si="9"/>
        <v>-24.10714285714262</v>
      </c>
      <c r="W19" s="27">
        <v>0</v>
      </c>
      <c r="X19" s="26">
        <f t="shared" si="10"/>
        <v>24.10714285714262</v>
      </c>
    </row>
    <row r="20" spans="2:31" ht="29" x14ac:dyDescent="0.35">
      <c r="B20" s="101" t="s">
        <v>122</v>
      </c>
      <c r="C20" s="97" t="s">
        <v>105</v>
      </c>
      <c r="D20" s="98">
        <v>84.1490725857429</v>
      </c>
      <c r="E20" s="99">
        <v>3.0612797774927998</v>
      </c>
      <c r="F20" s="98">
        <v>96.392385630948695</v>
      </c>
      <c r="G20" s="99">
        <v>4.595531795769304</v>
      </c>
      <c r="H20" s="102">
        <v>142.65744369593</v>
      </c>
      <c r="I20" s="103">
        <v>9.1820332677129954</v>
      </c>
      <c r="J20" s="102">
        <v>145.20851017717399</v>
      </c>
      <c r="K20" s="103">
        <v>6.6327728512350177</v>
      </c>
      <c r="L20" s="36">
        <f t="shared" si="1"/>
        <v>7.6477812494364912</v>
      </c>
      <c r="M20" s="31">
        <f t="shared" si="2"/>
        <v>12.243313045205795</v>
      </c>
      <c r="N20" s="32">
        <f t="shared" si="3"/>
        <v>16.838844840975099</v>
      </c>
      <c r="O20" s="31">
        <f t="shared" si="4"/>
        <v>-3.0612797774927998</v>
      </c>
      <c r="P20" s="31">
        <v>0</v>
      </c>
      <c r="Q20" s="32">
        <f t="shared" si="5"/>
        <v>3.0612797774927998</v>
      </c>
      <c r="R20" s="22">
        <v>12</v>
      </c>
      <c r="S20" s="36">
        <f>(J20-H20)-K20</f>
        <v>-4.081706369991025</v>
      </c>
      <c r="T20" s="31">
        <f>J20-H20</f>
        <v>2.5510664812439927</v>
      </c>
      <c r="U20" s="32">
        <f>(J20-H20)+K20</f>
        <v>9.1838393324790104</v>
      </c>
      <c r="V20" s="36">
        <f>0-I20</f>
        <v>-9.1820332677129954</v>
      </c>
      <c r="W20" s="31">
        <v>0</v>
      </c>
      <c r="X20" s="32">
        <f>I20</f>
        <v>9.1820332677129954</v>
      </c>
      <c r="Z20">
        <v>-15.882352941176462</v>
      </c>
      <c r="AA20">
        <v>-48.868778280543125</v>
      </c>
      <c r="AB20">
        <v>5</v>
      </c>
      <c r="AC20">
        <v>-19.547511312216614</v>
      </c>
      <c r="AD20">
        <v>-246.78733031674193</v>
      </c>
      <c r="AE20">
        <v>5</v>
      </c>
    </row>
    <row r="21" spans="2:31" x14ac:dyDescent="0.35">
      <c r="Z21">
        <v>0</v>
      </c>
      <c r="AA21">
        <v>-37.8733031674209</v>
      </c>
      <c r="AB21">
        <v>5</v>
      </c>
      <c r="AC21">
        <v>0</v>
      </c>
      <c r="AD21">
        <v>-229.68325791855176</v>
      </c>
      <c r="AE21">
        <v>5</v>
      </c>
    </row>
    <row r="22" spans="2:31" x14ac:dyDescent="0.35">
      <c r="Z22">
        <v>15.882352941176462</v>
      </c>
      <c r="AA22">
        <v>-26.877828054298671</v>
      </c>
      <c r="AB22">
        <v>5</v>
      </c>
      <c r="AC22">
        <v>19.547511312216614</v>
      </c>
      <c r="AD22">
        <v>-212.57918552036159</v>
      </c>
      <c r="AE22">
        <v>5</v>
      </c>
    </row>
    <row r="23" spans="2:31" x14ac:dyDescent="0.35">
      <c r="E23" s="13"/>
    </row>
    <row r="24" spans="2:31" ht="15.5" x14ac:dyDescent="0.35">
      <c r="B24" s="189" t="s">
        <v>139</v>
      </c>
      <c r="C24" s="189"/>
      <c r="D24" s="189"/>
      <c r="E24" s="189"/>
      <c r="F24" s="189"/>
      <c r="G24" s="189"/>
      <c r="I24" s="182" t="s">
        <v>144</v>
      </c>
      <c r="J24" s="183"/>
      <c r="K24" s="183"/>
      <c r="L24" s="183"/>
      <c r="M24" s="183"/>
      <c r="N24" s="184"/>
      <c r="Z24">
        <v>-9.2874692874691824</v>
      </c>
      <c r="AA24">
        <v>-6.6339066339064807</v>
      </c>
      <c r="AB24">
        <v>6</v>
      </c>
      <c r="AC24">
        <v>-11.94103194103187</v>
      </c>
      <c r="AD24">
        <v>-33.169533169532599</v>
      </c>
      <c r="AE24">
        <v>6</v>
      </c>
    </row>
    <row r="25" spans="2:31" x14ac:dyDescent="0.35">
      <c r="B25" s="189" t="s">
        <v>145</v>
      </c>
      <c r="C25" s="189"/>
      <c r="D25" s="189"/>
      <c r="E25" s="189" t="s">
        <v>97</v>
      </c>
      <c r="F25" s="189"/>
      <c r="G25" s="189"/>
      <c r="I25" s="163" t="s">
        <v>128</v>
      </c>
      <c r="J25" s="165"/>
      <c r="K25" s="164"/>
      <c r="L25" s="160" t="s">
        <v>93</v>
      </c>
      <c r="M25" s="161"/>
      <c r="N25" s="162"/>
      <c r="Z25">
        <v>0</v>
      </c>
      <c r="AA25">
        <v>2.6535626535627017</v>
      </c>
      <c r="AB25">
        <v>6</v>
      </c>
      <c r="AC25">
        <v>0</v>
      </c>
      <c r="AD25">
        <v>6.6339066339066619</v>
      </c>
      <c r="AE25">
        <v>6</v>
      </c>
    </row>
    <row r="26" spans="2:31" ht="43.5" x14ac:dyDescent="0.35">
      <c r="B26" s="124" t="s">
        <v>94</v>
      </c>
      <c r="C26" s="124" t="s">
        <v>95</v>
      </c>
      <c r="D26" s="125" t="s">
        <v>161</v>
      </c>
      <c r="E26" s="124" t="s">
        <v>94</v>
      </c>
      <c r="F26" s="126" t="s">
        <v>95</v>
      </c>
      <c r="G26" s="124" t="s">
        <v>150</v>
      </c>
      <c r="I26" s="127" t="s">
        <v>158</v>
      </c>
      <c r="J26" s="128" t="s">
        <v>130</v>
      </c>
      <c r="K26" s="127" t="s">
        <v>162</v>
      </c>
      <c r="L26" s="129" t="s">
        <v>153</v>
      </c>
      <c r="M26" s="130" t="s">
        <v>125</v>
      </c>
      <c r="N26" s="131" t="s">
        <v>154</v>
      </c>
      <c r="Z26">
        <v>9.2874692874691824</v>
      </c>
      <c r="AA26">
        <v>11.941031941031884</v>
      </c>
      <c r="AB26">
        <v>6</v>
      </c>
      <c r="AC26">
        <v>11.94103194103187</v>
      </c>
      <c r="AD26">
        <v>46.437346437345923</v>
      </c>
      <c r="AE26">
        <v>6</v>
      </c>
    </row>
    <row r="27" spans="2:31" x14ac:dyDescent="0.35">
      <c r="B27" s="111">
        <v>126.70391061452501</v>
      </c>
      <c r="C27" s="111">
        <v>1.6414722313506431</v>
      </c>
      <c r="D27" s="111">
        <f>C27*1.96</f>
        <v>3.2172855734472603</v>
      </c>
      <c r="E27" s="111">
        <v>132.73743016759769</v>
      </c>
      <c r="F27" s="22">
        <v>6.9027636150374221</v>
      </c>
      <c r="G27" s="111">
        <f>1.96*F27</f>
        <v>13.529416685473347</v>
      </c>
      <c r="H27" s="122">
        <v>1</v>
      </c>
      <c r="I27" s="111">
        <f>(E27-B27)-G27</f>
        <v>-7.4958971324006676</v>
      </c>
      <c r="J27" s="111">
        <f>(E27-B27)</f>
        <v>6.0335195530726793</v>
      </c>
      <c r="K27" s="111">
        <f>(E27-B27)+G27</f>
        <v>19.562936238546026</v>
      </c>
      <c r="L27" s="111">
        <f>-(D27)</f>
        <v>-3.2172855734472603</v>
      </c>
      <c r="M27" s="113">
        <v>0</v>
      </c>
      <c r="N27" s="111">
        <f>D27</f>
        <v>3.2172855734472603</v>
      </c>
    </row>
    <row r="28" spans="2:31" x14ac:dyDescent="0.35">
      <c r="B28" s="111">
        <v>125.70247933884288</v>
      </c>
      <c r="C28" s="111">
        <v>5.2315535648333151</v>
      </c>
      <c r="D28" s="111">
        <f t="shared" ref="D28:D38" si="11">C28*1.96</f>
        <v>10.253844987073297</v>
      </c>
      <c r="E28" s="111">
        <v>141.32231404958662</v>
      </c>
      <c r="F28" s="22">
        <v>5.7762169193701576</v>
      </c>
      <c r="G28" s="111">
        <f t="shared" ref="G28:G38" si="12">1.96*F28</f>
        <v>11.321385161965509</v>
      </c>
      <c r="H28" s="122">
        <v>2</v>
      </c>
      <c r="I28" s="111">
        <f t="shared" ref="I28:I38" si="13">(E28-B28)-G28</f>
        <v>4.2984495487782368</v>
      </c>
      <c r="J28" s="111">
        <f t="shared" ref="J28:J38" si="14">(E28-B28)</f>
        <v>15.619834710743746</v>
      </c>
      <c r="K28" s="111">
        <f t="shared" ref="K28:K38" si="15">(E28-B28)+G28</f>
        <v>26.941219872709254</v>
      </c>
      <c r="L28" s="111">
        <f t="shared" ref="L28:L38" si="16">-(D28)</f>
        <v>-10.253844987073297</v>
      </c>
      <c r="M28" s="113">
        <v>0</v>
      </c>
      <c r="N28" s="111">
        <f t="shared" ref="N28:N38" si="17">D28</f>
        <v>10.253844987073297</v>
      </c>
      <c r="Z28">
        <v>-12.676056338028204</v>
      </c>
      <c r="AA28">
        <v>49.295774647886887</v>
      </c>
      <c r="AB28">
        <v>7</v>
      </c>
      <c r="AC28">
        <v>-25.352112676057004</v>
      </c>
      <c r="AD28">
        <v>177.46478873239397</v>
      </c>
      <c r="AE28">
        <v>7</v>
      </c>
    </row>
    <row r="29" spans="2:31" x14ac:dyDescent="0.35">
      <c r="B29" s="111">
        <v>129.69507527430463</v>
      </c>
      <c r="C29" s="111">
        <v>6.0196054881912309</v>
      </c>
      <c r="D29" s="111">
        <f t="shared" si="11"/>
        <v>11.798426756854813</v>
      </c>
      <c r="E29" s="111">
        <v>171.05798673130894</v>
      </c>
      <c r="F29" s="111">
        <v>8.0323911446309388</v>
      </c>
      <c r="G29" s="111">
        <f t="shared" si="12"/>
        <v>15.74348664347664</v>
      </c>
      <c r="H29" s="122">
        <v>3</v>
      </c>
      <c r="I29" s="111">
        <f t="shared" si="13"/>
        <v>25.619424813527676</v>
      </c>
      <c r="J29" s="111">
        <f t="shared" si="14"/>
        <v>41.362911457004316</v>
      </c>
      <c r="K29" s="111">
        <f t="shared" si="15"/>
        <v>57.106398100480959</v>
      </c>
      <c r="L29" s="111">
        <f t="shared" si="16"/>
        <v>-11.798426756854813</v>
      </c>
      <c r="M29" s="113">
        <v>0</v>
      </c>
      <c r="N29" s="111">
        <f t="shared" si="17"/>
        <v>11.798426756854813</v>
      </c>
      <c r="Z29">
        <v>0</v>
      </c>
      <c r="AA29">
        <v>59.154929577463903</v>
      </c>
      <c r="AB29">
        <v>7</v>
      </c>
      <c r="AC29">
        <v>0</v>
      </c>
      <c r="AD29">
        <v>194.366197183098</v>
      </c>
      <c r="AE29">
        <v>7</v>
      </c>
    </row>
    <row r="30" spans="2:31" x14ac:dyDescent="0.35">
      <c r="B30" s="111">
        <v>123.054755043227</v>
      </c>
      <c r="C30" s="111">
        <v>3.8040345821320045</v>
      </c>
      <c r="D30" s="111">
        <f t="shared" si="11"/>
        <v>7.4559077809787286</v>
      </c>
      <c r="E30" s="111">
        <v>130.23054755043199</v>
      </c>
      <c r="F30" s="111">
        <v>4.5821325648410038</v>
      </c>
      <c r="G30" s="111">
        <f t="shared" si="12"/>
        <v>8.9809798270883672</v>
      </c>
      <c r="H30" s="132">
        <v>4</v>
      </c>
      <c r="I30" s="111">
        <f t="shared" si="13"/>
        <v>-1.8051873198833785</v>
      </c>
      <c r="J30" s="111">
        <f t="shared" si="14"/>
        <v>7.1757925072049886</v>
      </c>
      <c r="K30" s="111">
        <f t="shared" si="15"/>
        <v>16.156772334293358</v>
      </c>
      <c r="L30" s="111">
        <f t="shared" si="16"/>
        <v>-7.4559077809787286</v>
      </c>
      <c r="M30" s="113">
        <v>0</v>
      </c>
      <c r="N30" s="111">
        <f t="shared" si="17"/>
        <v>7.4559077809787286</v>
      </c>
      <c r="Z30">
        <v>12.676056338028204</v>
      </c>
      <c r="AA30">
        <v>69.01408450704092</v>
      </c>
      <c r="AB30">
        <v>7</v>
      </c>
      <c r="AC30">
        <v>25.352112676057004</v>
      </c>
      <c r="AD30">
        <v>211.26760563380202</v>
      </c>
      <c r="AE30">
        <v>7</v>
      </c>
    </row>
    <row r="31" spans="2:31" x14ac:dyDescent="0.35">
      <c r="B31" s="111">
        <v>465.47511312217136</v>
      </c>
      <c r="C31" s="111">
        <v>19.547511312216614</v>
      </c>
      <c r="D31" s="111">
        <f t="shared" si="11"/>
        <v>38.313122171944563</v>
      </c>
      <c r="E31" s="111">
        <v>235.7918552036196</v>
      </c>
      <c r="F31" s="111">
        <v>17.104072398190176</v>
      </c>
      <c r="G31" s="111">
        <f t="shared" si="12"/>
        <v>33.523981900452746</v>
      </c>
      <c r="H31" s="132">
        <v>5</v>
      </c>
      <c r="I31" s="111">
        <f t="shared" si="13"/>
        <v>-263.20723981900449</v>
      </c>
      <c r="J31" s="111">
        <f t="shared" si="14"/>
        <v>-229.68325791855176</v>
      </c>
      <c r="K31" s="111">
        <f t="shared" si="15"/>
        <v>-196.15927601809901</v>
      </c>
      <c r="L31" s="111">
        <f t="shared" si="16"/>
        <v>-38.313122171944563</v>
      </c>
      <c r="M31" s="113">
        <v>0</v>
      </c>
      <c r="N31" s="111">
        <f t="shared" si="17"/>
        <v>38.313122171944563</v>
      </c>
    </row>
    <row r="32" spans="2:31" x14ac:dyDescent="0.35">
      <c r="B32" s="111">
        <v>159.21375921375929</v>
      </c>
      <c r="C32" s="111">
        <v>11.94103194103187</v>
      </c>
      <c r="D32" s="111">
        <f t="shared" si="11"/>
        <v>23.404422604422464</v>
      </c>
      <c r="E32" s="111">
        <v>165.84766584766595</v>
      </c>
      <c r="F32" s="111">
        <v>39.803439803439261</v>
      </c>
      <c r="G32" s="111">
        <f t="shared" si="12"/>
        <v>78.014742014740946</v>
      </c>
      <c r="H32" s="132">
        <v>6</v>
      </c>
      <c r="I32" s="111">
        <f t="shared" si="13"/>
        <v>-71.380835380834284</v>
      </c>
      <c r="J32" s="111">
        <f t="shared" si="14"/>
        <v>6.6339066339066619</v>
      </c>
      <c r="K32" s="111">
        <f t="shared" si="15"/>
        <v>84.648648648647608</v>
      </c>
      <c r="L32" s="111">
        <f t="shared" si="16"/>
        <v>-23.404422604422464</v>
      </c>
      <c r="M32" s="113">
        <v>0</v>
      </c>
      <c r="N32" s="111">
        <f t="shared" si="17"/>
        <v>23.404422604422464</v>
      </c>
      <c r="Z32">
        <v>-10.630623930988406</v>
      </c>
      <c r="AA32">
        <v>62.156506777552195</v>
      </c>
      <c r="AB32">
        <v>8</v>
      </c>
      <c r="AC32">
        <v>-29.192384918569019</v>
      </c>
      <c r="AD32">
        <v>85.999643172109955</v>
      </c>
      <c r="AE32">
        <v>8</v>
      </c>
    </row>
    <row r="33" spans="2:31" x14ac:dyDescent="0.35">
      <c r="B33" s="111">
        <v>188.73239436619701</v>
      </c>
      <c r="C33" s="111">
        <v>25.352112676057004</v>
      </c>
      <c r="D33" s="111">
        <f t="shared" si="11"/>
        <v>49.690140845071724</v>
      </c>
      <c r="E33" s="111">
        <v>383.09859154929501</v>
      </c>
      <c r="F33" s="111">
        <v>16.901408450704025</v>
      </c>
      <c r="G33" s="111">
        <f t="shared" si="12"/>
        <v>33.126760563379889</v>
      </c>
      <c r="H33" s="132">
        <v>7</v>
      </c>
      <c r="I33" s="111">
        <f t="shared" si="13"/>
        <v>161.23943661971811</v>
      </c>
      <c r="J33" s="111">
        <f t="shared" si="14"/>
        <v>194.366197183098</v>
      </c>
      <c r="K33" s="111">
        <f t="shared" si="15"/>
        <v>227.49295774647788</v>
      </c>
      <c r="L33" s="111">
        <f t="shared" si="16"/>
        <v>-49.690140845071724</v>
      </c>
      <c r="M33" s="113">
        <v>0</v>
      </c>
      <c r="N33" s="111">
        <f t="shared" si="17"/>
        <v>49.690140845071724</v>
      </c>
      <c r="Z33">
        <v>0</v>
      </c>
      <c r="AA33">
        <v>90.789912417465203</v>
      </c>
      <c r="AB33">
        <v>8</v>
      </c>
      <c r="AC33">
        <v>0</v>
      </c>
      <c r="AD33">
        <v>143.26645445193597</v>
      </c>
      <c r="AE33">
        <v>8</v>
      </c>
    </row>
    <row r="34" spans="2:31" x14ac:dyDescent="0.35">
      <c r="B34" s="111">
        <v>245.88755856324801</v>
      </c>
      <c r="C34" s="111">
        <v>29.192384918569019</v>
      </c>
      <c r="D34" s="111">
        <f t="shared" si="11"/>
        <v>57.217074440395272</v>
      </c>
      <c r="E34" s="111">
        <v>389.15401301518398</v>
      </c>
      <c r="F34" s="111">
        <v>57.266811279826015</v>
      </c>
      <c r="G34" s="111">
        <f t="shared" si="12"/>
        <v>112.24295010845898</v>
      </c>
      <c r="H34" s="132">
        <v>8</v>
      </c>
      <c r="I34" s="111">
        <f t="shared" si="13"/>
        <v>31.023504343476986</v>
      </c>
      <c r="J34" s="111">
        <f t="shared" si="14"/>
        <v>143.26645445193597</v>
      </c>
      <c r="K34" s="111">
        <f t="shared" si="15"/>
        <v>255.50940456039496</v>
      </c>
      <c r="L34" s="111">
        <f t="shared" si="16"/>
        <v>-57.217074440395272</v>
      </c>
      <c r="M34" s="113">
        <v>0</v>
      </c>
      <c r="N34" s="111">
        <f t="shared" si="17"/>
        <v>57.217074440395272</v>
      </c>
      <c r="Z34">
        <v>10.630623930988406</v>
      </c>
      <c r="AA34">
        <v>119.42331805737821</v>
      </c>
      <c r="AB34">
        <v>8</v>
      </c>
      <c r="AC34">
        <v>29.192384918569019</v>
      </c>
      <c r="AD34">
        <v>200.53326573176199</v>
      </c>
      <c r="AE34">
        <v>8</v>
      </c>
    </row>
    <row r="35" spans="2:31" x14ac:dyDescent="0.35">
      <c r="B35" s="111">
        <v>239.47939262472801</v>
      </c>
      <c r="C35" s="111">
        <v>35.140997830802007</v>
      </c>
      <c r="D35" s="111">
        <f t="shared" si="11"/>
        <v>68.876355748371935</v>
      </c>
      <c r="E35" s="111">
        <v>389.15401301518398</v>
      </c>
      <c r="F35" s="111">
        <v>57.266811279826015</v>
      </c>
      <c r="G35" s="111">
        <f t="shared" si="12"/>
        <v>112.24295010845898</v>
      </c>
      <c r="H35" s="132">
        <v>9</v>
      </c>
      <c r="I35" s="111">
        <f t="shared" si="13"/>
        <v>37.431670281996986</v>
      </c>
      <c r="J35" s="111">
        <f t="shared" si="14"/>
        <v>149.67462039045597</v>
      </c>
      <c r="K35" s="111">
        <f t="shared" si="15"/>
        <v>261.91757049891498</v>
      </c>
      <c r="L35" s="111">
        <f t="shared" si="16"/>
        <v>-68.876355748371935</v>
      </c>
      <c r="M35" s="113">
        <v>0</v>
      </c>
      <c r="N35" s="111">
        <f t="shared" si="17"/>
        <v>68.876355748371935</v>
      </c>
    </row>
    <row r="36" spans="2:31" x14ac:dyDescent="0.35">
      <c r="B36" s="111">
        <v>217.82608695652101</v>
      </c>
      <c r="C36" s="111">
        <v>19.565217391304003</v>
      </c>
      <c r="D36" s="111">
        <f t="shared" si="11"/>
        <v>38.347826086955848</v>
      </c>
      <c r="E36" s="111">
        <v>410.78725805051602</v>
      </c>
      <c r="F36" s="111">
        <v>86.268553076989974</v>
      </c>
      <c r="G36" s="111">
        <f t="shared" si="12"/>
        <v>169.08636403090034</v>
      </c>
      <c r="H36" s="132">
        <v>10</v>
      </c>
      <c r="I36" s="111">
        <f t="shared" si="13"/>
        <v>23.874807063094664</v>
      </c>
      <c r="J36" s="111">
        <f t="shared" si="14"/>
        <v>192.96117109399501</v>
      </c>
      <c r="K36" s="111">
        <f t="shared" si="15"/>
        <v>362.04753512489538</v>
      </c>
      <c r="L36" s="111">
        <f t="shared" si="16"/>
        <v>-38.347826086955848</v>
      </c>
      <c r="M36" s="113">
        <v>0</v>
      </c>
      <c r="N36" s="111">
        <f t="shared" si="17"/>
        <v>38.347826086955848</v>
      </c>
      <c r="Z36">
        <v>-14.316702819956589</v>
      </c>
      <c r="AA36">
        <v>55.965292841648605</v>
      </c>
      <c r="AB36">
        <v>9</v>
      </c>
      <c r="AC36">
        <v>-35.140997830802007</v>
      </c>
      <c r="AD36">
        <v>92.407809110629955</v>
      </c>
      <c r="AE36">
        <v>9</v>
      </c>
    </row>
    <row r="37" spans="2:31" x14ac:dyDescent="0.35">
      <c r="B37" s="111">
        <v>316.40625</v>
      </c>
      <c r="C37" s="111">
        <v>24.10714285714262</v>
      </c>
      <c r="D37" s="111">
        <f t="shared" si="11"/>
        <v>47.249999999999531</v>
      </c>
      <c r="E37" s="111">
        <v>287.27678571428521</v>
      </c>
      <c r="F37" s="111">
        <v>21.09375</v>
      </c>
      <c r="G37" s="111">
        <f t="shared" si="12"/>
        <v>41.34375</v>
      </c>
      <c r="H37" s="132">
        <v>11</v>
      </c>
      <c r="I37" s="111">
        <f t="shared" si="13"/>
        <v>-70.473214285714789</v>
      </c>
      <c r="J37" s="111">
        <f t="shared" si="14"/>
        <v>-29.129464285714789</v>
      </c>
      <c r="K37" s="111">
        <f t="shared" si="15"/>
        <v>12.214285714285211</v>
      </c>
      <c r="L37" s="111">
        <f t="shared" si="16"/>
        <v>-47.249999999999531</v>
      </c>
      <c r="M37" s="113">
        <v>0</v>
      </c>
      <c r="N37" s="111">
        <f t="shared" si="17"/>
        <v>47.249999999999531</v>
      </c>
      <c r="Z37">
        <v>0</v>
      </c>
      <c r="AA37">
        <v>84.598698481561613</v>
      </c>
      <c r="AB37">
        <v>9</v>
      </c>
      <c r="AC37">
        <v>0</v>
      </c>
      <c r="AD37">
        <v>149.67462039045597</v>
      </c>
      <c r="AE37">
        <v>9</v>
      </c>
    </row>
    <row r="38" spans="2:31" x14ac:dyDescent="0.35">
      <c r="B38" s="111">
        <v>142.65744369593</v>
      </c>
      <c r="C38" s="111">
        <v>9.1820332677129954</v>
      </c>
      <c r="D38" s="111">
        <f t="shared" si="11"/>
        <v>17.996785204717472</v>
      </c>
      <c r="E38" s="111">
        <v>145.20851017717399</v>
      </c>
      <c r="F38" s="111">
        <v>6.6327728512350177</v>
      </c>
      <c r="G38" s="111">
        <f t="shared" si="12"/>
        <v>13.000234788420634</v>
      </c>
      <c r="H38" s="132">
        <v>12</v>
      </c>
      <c r="I38" s="111">
        <f t="shared" si="13"/>
        <v>-10.449168307176642</v>
      </c>
      <c r="J38" s="111">
        <f t="shared" si="14"/>
        <v>2.5510664812439927</v>
      </c>
      <c r="K38" s="111">
        <f t="shared" si="15"/>
        <v>15.551301269664627</v>
      </c>
      <c r="L38" s="111">
        <f t="shared" si="16"/>
        <v>-17.996785204717472</v>
      </c>
      <c r="M38" s="113">
        <v>0</v>
      </c>
      <c r="N38" s="111">
        <f t="shared" si="17"/>
        <v>17.996785204717472</v>
      </c>
      <c r="Z38">
        <v>14.316702819956589</v>
      </c>
      <c r="AA38">
        <v>113.23210412147462</v>
      </c>
      <c r="AB38">
        <v>9</v>
      </c>
      <c r="AC38">
        <v>35.140997830802007</v>
      </c>
      <c r="AD38">
        <v>206.94143167028199</v>
      </c>
      <c r="AE38">
        <v>9</v>
      </c>
    </row>
    <row r="39" spans="2:31" x14ac:dyDescent="0.35">
      <c r="B39" s="113"/>
      <c r="C39" s="113"/>
      <c r="D39" s="113"/>
      <c r="E39" s="113"/>
    </row>
    <row r="40" spans="2:31" x14ac:dyDescent="0.35">
      <c r="Z40">
        <v>-14.347826086955905</v>
      </c>
      <c r="AA40">
        <v>47.290052569409013</v>
      </c>
      <c r="AB40">
        <v>10</v>
      </c>
      <c r="AC40">
        <v>-19.565217391304003</v>
      </c>
      <c r="AD40">
        <v>106.69261801700503</v>
      </c>
      <c r="AE40">
        <v>10</v>
      </c>
    </row>
    <row r="41" spans="2:31" x14ac:dyDescent="0.35">
      <c r="J41" s="186" t="s">
        <v>143</v>
      </c>
      <c r="K41" s="186"/>
      <c r="L41" s="186"/>
      <c r="Z41">
        <v>0</v>
      </c>
      <c r="AA41">
        <v>86.500190578263002</v>
      </c>
      <c r="AB41">
        <v>10</v>
      </c>
      <c r="AC41">
        <v>0</v>
      </c>
      <c r="AD41">
        <v>192.96117109399501</v>
      </c>
      <c r="AE41">
        <v>10</v>
      </c>
    </row>
    <row r="42" spans="2:31" x14ac:dyDescent="0.35">
      <c r="C42" s="119" t="s">
        <v>158</v>
      </c>
      <c r="D42" s="119" t="s">
        <v>130</v>
      </c>
      <c r="E42" s="119" t="s">
        <v>162</v>
      </c>
      <c r="F42" s="119" t="s">
        <v>153</v>
      </c>
      <c r="G42" s="119" t="s">
        <v>125</v>
      </c>
      <c r="H42" s="119" t="s">
        <v>154</v>
      </c>
      <c r="J42" s="119" t="s">
        <v>125</v>
      </c>
      <c r="K42" s="119" t="s">
        <v>97</v>
      </c>
      <c r="L42" s="119"/>
      <c r="Z42">
        <v>14.347826086955905</v>
      </c>
      <c r="AA42">
        <v>125.71032858711699</v>
      </c>
      <c r="AB42">
        <v>10</v>
      </c>
      <c r="AC42">
        <v>19.565217391304003</v>
      </c>
      <c r="AD42">
        <v>279.22972417098498</v>
      </c>
      <c r="AE42">
        <v>10</v>
      </c>
    </row>
    <row r="43" spans="2:31" x14ac:dyDescent="0.35">
      <c r="B43">
        <v>1</v>
      </c>
      <c r="C43" s="118">
        <v>-7.4958971324006676</v>
      </c>
      <c r="D43" s="118">
        <v>6.0335195530726793</v>
      </c>
      <c r="E43" s="118">
        <v>19.562936238546026</v>
      </c>
      <c r="F43" s="118">
        <v>-3.2172855734472603</v>
      </c>
      <c r="G43">
        <v>0</v>
      </c>
      <c r="H43" s="118">
        <v>3.2172855734472603</v>
      </c>
      <c r="J43" s="118">
        <v>-3.2172855734472603</v>
      </c>
      <c r="K43" s="118">
        <v>-7.4958971324006676</v>
      </c>
      <c r="L43" s="113">
        <v>1</v>
      </c>
      <c r="M43" s="118"/>
      <c r="N43" s="118"/>
      <c r="O43" s="118"/>
    </row>
    <row r="44" spans="2:31" x14ac:dyDescent="0.35">
      <c r="B44">
        <v>2</v>
      </c>
      <c r="C44" s="118">
        <v>4.2984495487782368</v>
      </c>
      <c r="D44" s="118">
        <v>15.619834710743746</v>
      </c>
      <c r="E44" s="118">
        <v>26.941219872709254</v>
      </c>
      <c r="F44" s="118">
        <v>-10.253844987073297</v>
      </c>
      <c r="G44">
        <v>0</v>
      </c>
      <c r="H44" s="118">
        <v>10.253844987073297</v>
      </c>
      <c r="J44">
        <v>0</v>
      </c>
      <c r="K44" s="118">
        <v>6.0335195530726793</v>
      </c>
      <c r="L44" s="113">
        <v>1</v>
      </c>
      <c r="M44" s="118"/>
      <c r="N44" s="118"/>
      <c r="O44" s="118"/>
      <c r="Z44">
        <v>-10.044642857142955</v>
      </c>
      <c r="AA44">
        <v>-3.0133928571427759</v>
      </c>
      <c r="AB44">
        <v>11</v>
      </c>
      <c r="AC44">
        <v>-24.10714285714262</v>
      </c>
      <c r="AD44">
        <v>-50.223214285714789</v>
      </c>
      <c r="AE44">
        <v>11</v>
      </c>
    </row>
    <row r="45" spans="2:31" x14ac:dyDescent="0.35">
      <c r="B45">
        <v>3</v>
      </c>
      <c r="C45" s="118">
        <v>25.619424813527676</v>
      </c>
      <c r="D45" s="118">
        <v>41.362911457004316</v>
      </c>
      <c r="E45" s="118">
        <v>57.106398100480959</v>
      </c>
      <c r="F45" s="118">
        <v>-11.798426756854813</v>
      </c>
      <c r="G45">
        <v>0</v>
      </c>
      <c r="H45" s="118">
        <v>11.798426756854813</v>
      </c>
      <c r="J45" s="118">
        <v>3.2172855734472603</v>
      </c>
      <c r="K45" s="118">
        <v>19.562936238546026</v>
      </c>
      <c r="L45" s="113">
        <v>1</v>
      </c>
      <c r="M45" s="118"/>
      <c r="N45" s="118"/>
      <c r="O45" s="118"/>
      <c r="Z45">
        <v>0</v>
      </c>
      <c r="AA45">
        <v>4.0178571428572241</v>
      </c>
      <c r="AB45">
        <v>11</v>
      </c>
      <c r="AC45">
        <v>0</v>
      </c>
      <c r="AD45">
        <v>-29.129464285714789</v>
      </c>
      <c r="AE45">
        <v>11</v>
      </c>
    </row>
    <row r="46" spans="2:31" x14ac:dyDescent="0.35">
      <c r="B46">
        <v>4</v>
      </c>
      <c r="C46" s="118">
        <v>-1.8051873198833785</v>
      </c>
      <c r="D46" s="118">
        <v>7.1757925072049886</v>
      </c>
      <c r="E46" s="118">
        <v>16.156772334293358</v>
      </c>
      <c r="F46" s="118">
        <v>-7.4559077809787286</v>
      </c>
      <c r="G46">
        <v>0</v>
      </c>
      <c r="H46" s="118">
        <v>7.4559077809787286</v>
      </c>
      <c r="L46" s="113"/>
      <c r="M46" s="118"/>
      <c r="N46" s="118"/>
      <c r="O46" s="118"/>
      <c r="Z46">
        <v>10.044642857142955</v>
      </c>
      <c r="AA46">
        <v>11.049107142857224</v>
      </c>
      <c r="AB46">
        <v>11</v>
      </c>
      <c r="AC46">
        <v>24.10714285714262</v>
      </c>
      <c r="AD46">
        <v>-8.0357142857147892</v>
      </c>
      <c r="AE46">
        <v>11</v>
      </c>
    </row>
    <row r="47" spans="2:31" x14ac:dyDescent="0.35">
      <c r="B47">
        <v>5</v>
      </c>
      <c r="C47" s="118">
        <v>-263.20723981900449</v>
      </c>
      <c r="D47" s="118">
        <v>-229.68325791855176</v>
      </c>
      <c r="E47" s="118">
        <v>-196.15927601809901</v>
      </c>
      <c r="F47" s="118">
        <v>-38.313122171944563</v>
      </c>
      <c r="G47">
        <v>0</v>
      </c>
      <c r="H47" s="118">
        <v>38.313122171944563</v>
      </c>
      <c r="J47" s="118">
        <v>-10.253844987073297</v>
      </c>
      <c r="K47" s="118">
        <v>4.2984495487782368</v>
      </c>
      <c r="L47" s="113">
        <v>2</v>
      </c>
      <c r="M47" s="118"/>
      <c r="N47" s="118"/>
      <c r="O47" s="118"/>
    </row>
    <row r="48" spans="2:31" x14ac:dyDescent="0.35">
      <c r="B48">
        <v>6</v>
      </c>
      <c r="C48" s="118">
        <v>-71.380835380834284</v>
      </c>
      <c r="D48" s="118">
        <v>6.6339066339066619</v>
      </c>
      <c r="E48" s="118">
        <v>84.648648648647608</v>
      </c>
      <c r="F48" s="118">
        <v>-23.404422604422464</v>
      </c>
      <c r="G48">
        <v>0</v>
      </c>
      <c r="H48" s="118">
        <v>23.404422604422464</v>
      </c>
      <c r="J48">
        <v>0</v>
      </c>
      <c r="K48" s="118">
        <v>15.619834710743746</v>
      </c>
      <c r="L48" s="113">
        <v>2</v>
      </c>
      <c r="M48" s="118"/>
      <c r="N48" s="118"/>
      <c r="O48" s="118"/>
      <c r="Z48">
        <v>-3.0612797774927998</v>
      </c>
      <c r="AA48">
        <v>7.6477812494364912</v>
      </c>
      <c r="AB48">
        <v>12</v>
      </c>
      <c r="AC48">
        <v>-9.1820332677129954</v>
      </c>
      <c r="AD48">
        <v>-4.081706369991025</v>
      </c>
      <c r="AE48">
        <v>12</v>
      </c>
    </row>
    <row r="49" spans="2:31" x14ac:dyDescent="0.35">
      <c r="B49">
        <v>7</v>
      </c>
      <c r="C49" s="118">
        <v>161.23943661971811</v>
      </c>
      <c r="D49" s="118">
        <v>194.366197183098</v>
      </c>
      <c r="E49" s="118">
        <v>227.49295774647788</v>
      </c>
      <c r="F49" s="118">
        <v>-49.690140845071724</v>
      </c>
      <c r="G49">
        <v>0</v>
      </c>
      <c r="H49" s="118">
        <v>49.690140845071724</v>
      </c>
      <c r="J49" s="118">
        <v>10.253844987073297</v>
      </c>
      <c r="K49" s="118">
        <v>26.941219872709254</v>
      </c>
      <c r="L49" s="113">
        <v>2</v>
      </c>
      <c r="M49" s="118"/>
      <c r="N49" s="118"/>
      <c r="O49" s="118"/>
      <c r="Z49">
        <v>0</v>
      </c>
      <c r="AA49">
        <v>12.243313045205795</v>
      </c>
      <c r="AB49">
        <v>12</v>
      </c>
      <c r="AC49">
        <v>0</v>
      </c>
      <c r="AD49">
        <v>2.5510664812439927</v>
      </c>
      <c r="AE49">
        <v>12</v>
      </c>
    </row>
    <row r="50" spans="2:31" x14ac:dyDescent="0.35">
      <c r="B50">
        <v>8</v>
      </c>
      <c r="C50" s="118">
        <v>31.023504343476986</v>
      </c>
      <c r="D50" s="118">
        <v>143.26645445193597</v>
      </c>
      <c r="E50" s="118">
        <v>255.50940456039496</v>
      </c>
      <c r="F50" s="118">
        <v>-57.217074440395272</v>
      </c>
      <c r="G50">
        <v>0</v>
      </c>
      <c r="H50" s="118">
        <v>57.217074440395272</v>
      </c>
      <c r="L50" s="113"/>
      <c r="M50" s="118"/>
      <c r="N50" s="118"/>
      <c r="O50" s="118"/>
      <c r="Z50">
        <v>3.0612797774927998</v>
      </c>
      <c r="AA50">
        <v>16.838844840975099</v>
      </c>
      <c r="AB50">
        <v>12</v>
      </c>
      <c r="AC50">
        <v>9.1820332677129954</v>
      </c>
      <c r="AD50">
        <v>9.1838393324790104</v>
      </c>
      <c r="AE50">
        <v>12</v>
      </c>
    </row>
    <row r="51" spans="2:31" x14ac:dyDescent="0.35">
      <c r="B51">
        <v>9</v>
      </c>
      <c r="C51" s="118">
        <v>37.431670281996986</v>
      </c>
      <c r="D51" s="118">
        <v>149.67462039045597</v>
      </c>
      <c r="E51" s="118">
        <v>261.91757049891498</v>
      </c>
      <c r="F51" s="118">
        <v>-68.876355748371935</v>
      </c>
      <c r="G51">
        <v>0</v>
      </c>
      <c r="H51" s="118">
        <v>68.876355748371935</v>
      </c>
      <c r="J51" s="118">
        <v>-11.798426756854813</v>
      </c>
      <c r="K51" s="118">
        <v>25.619424813527676</v>
      </c>
      <c r="L51" s="113">
        <v>3</v>
      </c>
      <c r="M51" s="118"/>
      <c r="N51" s="118"/>
      <c r="O51" s="118"/>
    </row>
    <row r="52" spans="2:31" x14ac:dyDescent="0.35">
      <c r="B52">
        <v>10</v>
      </c>
      <c r="C52" s="118">
        <v>23.874807063094664</v>
      </c>
      <c r="D52" s="118">
        <v>192.96117109399501</v>
      </c>
      <c r="E52" s="118">
        <v>362.04753512489538</v>
      </c>
      <c r="F52" s="118">
        <v>-38.347826086955848</v>
      </c>
      <c r="G52">
        <v>0</v>
      </c>
      <c r="H52" s="118">
        <v>38.347826086955848</v>
      </c>
      <c r="J52">
        <v>0</v>
      </c>
      <c r="K52" s="118">
        <v>41.362911457004316</v>
      </c>
      <c r="L52" s="113">
        <v>3</v>
      </c>
      <c r="M52" s="118"/>
      <c r="N52" s="118"/>
      <c r="O52" s="118"/>
    </row>
    <row r="53" spans="2:31" x14ac:dyDescent="0.35">
      <c r="B53">
        <v>11</v>
      </c>
      <c r="C53" s="118">
        <v>-70.473214285714789</v>
      </c>
      <c r="D53" s="118">
        <v>-29.129464285714789</v>
      </c>
      <c r="E53" s="118">
        <v>12.214285714285211</v>
      </c>
      <c r="F53" s="118">
        <v>-47.249999999999531</v>
      </c>
      <c r="G53">
        <v>0</v>
      </c>
      <c r="H53" s="118">
        <v>47.249999999999531</v>
      </c>
      <c r="J53" s="118">
        <v>11.798426756854813</v>
      </c>
      <c r="K53" s="118">
        <v>57.106398100480959</v>
      </c>
      <c r="L53" s="113">
        <v>3</v>
      </c>
      <c r="M53" s="118"/>
      <c r="N53" s="118"/>
      <c r="O53" s="118"/>
    </row>
    <row r="54" spans="2:31" x14ac:dyDescent="0.35">
      <c r="B54">
        <v>12</v>
      </c>
      <c r="C54" s="118">
        <v>-10.449168307176642</v>
      </c>
      <c r="D54" s="118">
        <v>2.5510664812439927</v>
      </c>
      <c r="E54" s="118">
        <v>15.551301269664627</v>
      </c>
      <c r="F54" s="118">
        <v>-17.996785204717472</v>
      </c>
      <c r="G54">
        <v>0</v>
      </c>
      <c r="H54" s="118">
        <v>17.996785204717472</v>
      </c>
      <c r="L54" s="113"/>
      <c r="M54" s="118"/>
      <c r="N54" s="118"/>
      <c r="O54" s="118"/>
    </row>
    <row r="55" spans="2:31" x14ac:dyDescent="0.35">
      <c r="J55" s="118">
        <v>-7.4559077809787286</v>
      </c>
      <c r="K55" s="118">
        <v>-1.8051873198833785</v>
      </c>
      <c r="L55" s="113">
        <v>4</v>
      </c>
    </row>
    <row r="56" spans="2:31" x14ac:dyDescent="0.35">
      <c r="J56">
        <v>0</v>
      </c>
      <c r="K56" s="118">
        <v>7.1757925072049886</v>
      </c>
      <c r="L56" s="113">
        <v>4</v>
      </c>
    </row>
    <row r="57" spans="2:31" x14ac:dyDescent="0.35">
      <c r="J57" s="118">
        <v>7.4559077809787286</v>
      </c>
      <c r="K57" s="118">
        <v>16.156772334293358</v>
      </c>
      <c r="L57" s="113">
        <v>4</v>
      </c>
    </row>
    <row r="58" spans="2:31" x14ac:dyDescent="0.35">
      <c r="L58" s="113"/>
    </row>
    <row r="59" spans="2:31" x14ac:dyDescent="0.35">
      <c r="J59" s="118">
        <v>-38.313122171944563</v>
      </c>
      <c r="K59" s="118">
        <v>-263.20723981900449</v>
      </c>
      <c r="L59" s="113">
        <v>5</v>
      </c>
      <c r="M59" s="118"/>
      <c r="N59" s="118"/>
      <c r="O59" s="118"/>
    </row>
    <row r="60" spans="2:31" x14ac:dyDescent="0.35">
      <c r="J60">
        <v>0</v>
      </c>
      <c r="K60" s="118">
        <v>-229.68325791855176</v>
      </c>
      <c r="L60" s="113">
        <v>5</v>
      </c>
      <c r="M60" s="118"/>
      <c r="N60" s="118"/>
      <c r="O60" s="118"/>
    </row>
    <row r="61" spans="2:31" x14ac:dyDescent="0.35">
      <c r="J61" s="118">
        <v>38.313122171944563</v>
      </c>
      <c r="K61" s="118">
        <v>-196.15927601809901</v>
      </c>
      <c r="L61" s="113">
        <v>5</v>
      </c>
      <c r="M61" s="118"/>
      <c r="N61" s="118"/>
      <c r="O61" s="118"/>
    </row>
    <row r="62" spans="2:31" x14ac:dyDescent="0.35">
      <c r="L62" s="113"/>
      <c r="M62" s="118"/>
      <c r="N62" s="118"/>
      <c r="O62" s="118"/>
    </row>
    <row r="63" spans="2:31" x14ac:dyDescent="0.35">
      <c r="J63" s="118">
        <v>-23.404422604422464</v>
      </c>
      <c r="K63" s="118">
        <v>-71.380835380834284</v>
      </c>
      <c r="L63" s="113">
        <v>6</v>
      </c>
    </row>
    <row r="64" spans="2:31" x14ac:dyDescent="0.35">
      <c r="J64">
        <v>0</v>
      </c>
      <c r="K64" s="118">
        <v>6.6339066339066619</v>
      </c>
      <c r="L64" s="113">
        <v>6</v>
      </c>
    </row>
    <row r="65" spans="10:15" x14ac:dyDescent="0.35">
      <c r="J65" s="118">
        <v>23.404422604422464</v>
      </c>
      <c r="K65" s="118">
        <v>84.648648648647608</v>
      </c>
      <c r="L65" s="113">
        <v>6</v>
      </c>
    </row>
    <row r="66" spans="10:15" x14ac:dyDescent="0.35">
      <c r="L66" s="113"/>
    </row>
    <row r="67" spans="10:15" x14ac:dyDescent="0.35">
      <c r="J67" s="118">
        <v>-49.690140845071724</v>
      </c>
      <c r="K67" s="118">
        <v>161.23943661971811</v>
      </c>
      <c r="L67" s="113">
        <v>7</v>
      </c>
    </row>
    <row r="68" spans="10:15" x14ac:dyDescent="0.35">
      <c r="J68">
        <v>0</v>
      </c>
      <c r="K68" s="118">
        <v>194.366197183098</v>
      </c>
      <c r="L68" s="113">
        <v>7</v>
      </c>
    </row>
    <row r="69" spans="10:15" x14ac:dyDescent="0.35">
      <c r="J69" s="118">
        <v>49.690140845071724</v>
      </c>
      <c r="K69" s="118">
        <v>227.49295774647788</v>
      </c>
      <c r="L69" s="113">
        <v>7</v>
      </c>
    </row>
    <row r="70" spans="10:15" x14ac:dyDescent="0.35">
      <c r="L70" s="113"/>
    </row>
    <row r="71" spans="10:15" x14ac:dyDescent="0.35">
      <c r="J71" s="118">
        <v>-57.217074440395272</v>
      </c>
      <c r="K71" s="118">
        <v>31.023504343476986</v>
      </c>
      <c r="L71" s="113">
        <v>8</v>
      </c>
    </row>
    <row r="72" spans="10:15" x14ac:dyDescent="0.35">
      <c r="J72">
        <v>0</v>
      </c>
      <c r="K72" s="118">
        <v>143.26645445193597</v>
      </c>
      <c r="L72" s="113">
        <v>8</v>
      </c>
    </row>
    <row r="73" spans="10:15" x14ac:dyDescent="0.35">
      <c r="J73" s="118">
        <v>57.217074440395272</v>
      </c>
      <c r="K73" s="118">
        <v>255.50940456039496</v>
      </c>
      <c r="L73" s="113">
        <v>8</v>
      </c>
    </row>
    <row r="74" spans="10:15" x14ac:dyDescent="0.35">
      <c r="L74" s="113"/>
    </row>
    <row r="75" spans="10:15" x14ac:dyDescent="0.35">
      <c r="J75" s="118">
        <v>-68.876355748371935</v>
      </c>
      <c r="K75" s="118">
        <v>37.431670281996986</v>
      </c>
      <c r="L75" s="113">
        <v>9</v>
      </c>
      <c r="M75" s="118"/>
      <c r="N75" s="118"/>
      <c r="O75" s="118"/>
    </row>
    <row r="76" spans="10:15" x14ac:dyDescent="0.35">
      <c r="J76">
        <v>0</v>
      </c>
      <c r="K76" s="118">
        <v>149.67462039045597</v>
      </c>
      <c r="L76" s="113">
        <v>9</v>
      </c>
      <c r="M76" s="118"/>
      <c r="N76" s="118"/>
      <c r="O76" s="118"/>
    </row>
    <row r="77" spans="10:15" x14ac:dyDescent="0.35">
      <c r="J77" s="118">
        <v>68.876355748371935</v>
      </c>
      <c r="K77" s="118">
        <v>261.91757049891498</v>
      </c>
      <c r="L77" s="113">
        <v>9</v>
      </c>
      <c r="M77" s="118"/>
      <c r="N77" s="118"/>
      <c r="O77" s="118"/>
    </row>
    <row r="78" spans="10:15" x14ac:dyDescent="0.35">
      <c r="L78" s="113"/>
      <c r="M78" s="118"/>
      <c r="N78" s="118"/>
      <c r="O78" s="118"/>
    </row>
    <row r="79" spans="10:15" x14ac:dyDescent="0.35">
      <c r="J79" s="118">
        <v>-38.347826086955848</v>
      </c>
      <c r="K79" s="118">
        <v>23.874807063094664</v>
      </c>
      <c r="L79" s="113">
        <v>10</v>
      </c>
    </row>
    <row r="80" spans="10:15" x14ac:dyDescent="0.35">
      <c r="J80">
        <v>0</v>
      </c>
      <c r="K80" s="118">
        <v>192.96117109399501</v>
      </c>
      <c r="L80" s="113">
        <v>10</v>
      </c>
    </row>
    <row r="81" spans="1:13" x14ac:dyDescent="0.35">
      <c r="J81" s="118">
        <v>38.347826086955848</v>
      </c>
      <c r="K81" s="118">
        <v>362.04753512489538</v>
      </c>
      <c r="L81" s="113">
        <v>10</v>
      </c>
    </row>
    <row r="82" spans="1:13" x14ac:dyDescent="0.35">
      <c r="L82" s="113"/>
    </row>
    <row r="83" spans="1:13" x14ac:dyDescent="0.35">
      <c r="J83" s="118">
        <v>-47.249999999999531</v>
      </c>
      <c r="K83" s="118">
        <v>-70.473214285714789</v>
      </c>
      <c r="L83" s="113">
        <v>11</v>
      </c>
    </row>
    <row r="84" spans="1:13" x14ac:dyDescent="0.35">
      <c r="J84">
        <v>0</v>
      </c>
      <c r="K84" s="118">
        <v>-29.129464285714789</v>
      </c>
      <c r="L84" s="113">
        <v>11</v>
      </c>
    </row>
    <row r="85" spans="1:13" x14ac:dyDescent="0.35">
      <c r="J85" s="118">
        <v>47.249999999999531</v>
      </c>
      <c r="K85" s="118">
        <v>12.214285714285211</v>
      </c>
      <c r="L85" s="113">
        <v>11</v>
      </c>
    </row>
    <row r="86" spans="1:13" x14ac:dyDescent="0.35">
      <c r="L86" s="113"/>
    </row>
    <row r="87" spans="1:13" x14ac:dyDescent="0.35">
      <c r="J87" s="118">
        <v>-17.996785204717472</v>
      </c>
      <c r="K87" s="118">
        <v>-10.449168307176642</v>
      </c>
      <c r="L87" s="113">
        <v>12</v>
      </c>
    </row>
    <row r="88" spans="1:13" x14ac:dyDescent="0.35">
      <c r="J88">
        <v>0</v>
      </c>
      <c r="K88" s="118">
        <v>2.5510664812439927</v>
      </c>
      <c r="L88" s="113">
        <v>12</v>
      </c>
    </row>
    <row r="89" spans="1:13" x14ac:dyDescent="0.35">
      <c r="J89" s="118">
        <v>17.996785204717472</v>
      </c>
      <c r="K89" s="118">
        <v>15.551301269664627</v>
      </c>
      <c r="L89" s="113">
        <v>12</v>
      </c>
    </row>
    <row r="92" spans="1:13" x14ac:dyDescent="0.35">
      <c r="B92" t="s">
        <v>139</v>
      </c>
    </row>
    <row r="93" spans="1:13" x14ac:dyDescent="0.35">
      <c r="B93" t="s">
        <v>145</v>
      </c>
      <c r="F93" t="s">
        <v>97</v>
      </c>
      <c r="L93" s="185" t="s">
        <v>168</v>
      </c>
      <c r="M93" s="185"/>
    </row>
    <row r="94" spans="1:13" ht="29" x14ac:dyDescent="0.35">
      <c r="B94" t="s">
        <v>94</v>
      </c>
      <c r="C94" t="s">
        <v>161</v>
      </c>
      <c r="D94" t="s">
        <v>163</v>
      </c>
      <c r="E94" t="s">
        <v>164</v>
      </c>
      <c r="F94" t="s">
        <v>94</v>
      </c>
      <c r="G94" t="s">
        <v>150</v>
      </c>
      <c r="H94" t="s">
        <v>163</v>
      </c>
      <c r="I94" t="s">
        <v>164</v>
      </c>
      <c r="J94" s="137" t="s">
        <v>165</v>
      </c>
      <c r="K94" s="135" t="s">
        <v>166</v>
      </c>
      <c r="L94" t="s">
        <v>167</v>
      </c>
      <c r="M94" t="s">
        <v>169</v>
      </c>
    </row>
    <row r="95" spans="1:13" x14ac:dyDescent="0.35">
      <c r="A95">
        <v>1</v>
      </c>
      <c r="B95">
        <v>126.70391061452501</v>
      </c>
      <c r="C95">
        <v>3.2172855734472603</v>
      </c>
      <c r="D95">
        <f>B95+C95</f>
        <v>129.92119618797227</v>
      </c>
      <c r="E95">
        <f>B95-C95</f>
        <v>123.48662504107776</v>
      </c>
      <c r="F95">
        <v>132.73743016759769</v>
      </c>
      <c r="G95">
        <v>13.529416685473347</v>
      </c>
      <c r="H95">
        <f>F95+G95</f>
        <v>146.26684685307103</v>
      </c>
      <c r="I95">
        <f>F95-G95</f>
        <v>119.20801348212434</v>
      </c>
      <c r="J95" s="19">
        <f t="shared" ref="J95" si="18">IF((I95&gt;D95),1,0)</f>
        <v>0</v>
      </c>
      <c r="K95">
        <f t="shared" ref="K95" si="19">IF((E95&gt;H95),1,0)</f>
        <v>0</v>
      </c>
      <c r="L95">
        <f>(IF(F95&gt;B95,1,0))</f>
        <v>1</v>
      </c>
      <c r="M95">
        <f>(IF(B95&gt;F95,1,0))</f>
        <v>0</v>
      </c>
    </row>
    <row r="96" spans="1:13" x14ac:dyDescent="0.35">
      <c r="A96">
        <v>2</v>
      </c>
      <c r="B96">
        <v>125.70247933884288</v>
      </c>
      <c r="C96">
        <v>10.253844987073297</v>
      </c>
      <c r="D96">
        <f t="shared" ref="D96:D106" si="20">B96+C96</f>
        <v>135.95632432591617</v>
      </c>
      <c r="E96">
        <f t="shared" ref="E96:E106" si="21">B96-C96</f>
        <v>115.44863435176958</v>
      </c>
      <c r="F96">
        <v>141.32231404958662</v>
      </c>
      <c r="G96">
        <v>11.321385161965509</v>
      </c>
      <c r="H96">
        <f t="shared" ref="H96:H106" si="22">F96+G96</f>
        <v>152.64369921155213</v>
      </c>
      <c r="I96">
        <f t="shared" ref="I96:I106" si="23">F96-G96</f>
        <v>130.00092888762111</v>
      </c>
      <c r="J96" s="19">
        <f t="shared" ref="J96:J106" si="24">IF((I96&gt;D96),1,0)</f>
        <v>0</v>
      </c>
      <c r="K96">
        <f t="shared" ref="K96:K106" si="25">IF((E96&gt;H96),1,0)</f>
        <v>0</v>
      </c>
      <c r="L96">
        <f t="shared" ref="L96:L106" si="26">(IF(F96&gt;B96,1,0))</f>
        <v>1</v>
      </c>
      <c r="M96">
        <f t="shared" ref="M96:M106" si="27">(IF(B96&gt;F96,1,0))</f>
        <v>0</v>
      </c>
    </row>
    <row r="97" spans="1:13" x14ac:dyDescent="0.35">
      <c r="A97">
        <v>3</v>
      </c>
      <c r="B97">
        <v>129.69507527430463</v>
      </c>
      <c r="C97">
        <v>11.798426756854813</v>
      </c>
      <c r="D97">
        <f t="shared" si="20"/>
        <v>141.49350203115944</v>
      </c>
      <c r="E97">
        <f t="shared" si="21"/>
        <v>117.89664851744982</v>
      </c>
      <c r="F97">
        <v>171.05798673130894</v>
      </c>
      <c r="G97">
        <v>15.74348664347664</v>
      </c>
      <c r="H97">
        <f t="shared" si="22"/>
        <v>186.80147337478559</v>
      </c>
      <c r="I97">
        <f t="shared" si="23"/>
        <v>155.3145000878323</v>
      </c>
      <c r="J97" s="19">
        <f t="shared" si="24"/>
        <v>1</v>
      </c>
      <c r="K97">
        <f t="shared" si="25"/>
        <v>0</v>
      </c>
      <c r="L97">
        <f t="shared" si="26"/>
        <v>1</v>
      </c>
      <c r="M97">
        <f t="shared" si="27"/>
        <v>0</v>
      </c>
    </row>
    <row r="98" spans="1:13" x14ac:dyDescent="0.35">
      <c r="A98">
        <v>4</v>
      </c>
      <c r="B98">
        <v>123.054755043227</v>
      </c>
      <c r="C98">
        <v>7.4559077809787286</v>
      </c>
      <c r="D98">
        <f t="shared" si="20"/>
        <v>130.51066282420572</v>
      </c>
      <c r="E98">
        <f t="shared" si="21"/>
        <v>115.59884726224827</v>
      </c>
      <c r="F98">
        <v>130.23054755043199</v>
      </c>
      <c r="G98">
        <v>8.9809798270883672</v>
      </c>
      <c r="H98">
        <f t="shared" si="22"/>
        <v>139.21152737752035</v>
      </c>
      <c r="I98">
        <f t="shared" si="23"/>
        <v>121.24956772334363</v>
      </c>
      <c r="J98" s="19">
        <f t="shared" si="24"/>
        <v>0</v>
      </c>
      <c r="K98">
        <f t="shared" si="25"/>
        <v>0</v>
      </c>
      <c r="L98">
        <f t="shared" si="26"/>
        <v>1</v>
      </c>
      <c r="M98">
        <f t="shared" si="27"/>
        <v>0</v>
      </c>
    </row>
    <row r="99" spans="1:13" x14ac:dyDescent="0.35">
      <c r="A99">
        <v>5</v>
      </c>
      <c r="B99">
        <v>465.47511312217136</v>
      </c>
      <c r="C99">
        <v>38.313122171944563</v>
      </c>
      <c r="D99">
        <f t="shared" si="20"/>
        <v>503.78823529411591</v>
      </c>
      <c r="E99">
        <f t="shared" si="21"/>
        <v>427.16199095022682</v>
      </c>
      <c r="F99">
        <v>235.7918552036196</v>
      </c>
      <c r="G99">
        <v>33.523981900452746</v>
      </c>
      <c r="H99">
        <f t="shared" si="22"/>
        <v>269.31583710407233</v>
      </c>
      <c r="I99">
        <f t="shared" si="23"/>
        <v>202.26787330316685</v>
      </c>
      <c r="J99" s="19">
        <f t="shared" si="24"/>
        <v>0</v>
      </c>
      <c r="K99">
        <f t="shared" si="25"/>
        <v>1</v>
      </c>
      <c r="L99">
        <f t="shared" si="26"/>
        <v>0</v>
      </c>
      <c r="M99">
        <f t="shared" si="27"/>
        <v>1</v>
      </c>
    </row>
    <row r="100" spans="1:13" x14ac:dyDescent="0.35">
      <c r="A100">
        <v>6</v>
      </c>
      <c r="B100">
        <v>159.21375921375929</v>
      </c>
      <c r="C100">
        <v>23.404422604422464</v>
      </c>
      <c r="D100">
        <f t="shared" si="20"/>
        <v>182.61818181818177</v>
      </c>
      <c r="E100">
        <f t="shared" si="21"/>
        <v>135.80933660933681</v>
      </c>
      <c r="F100">
        <v>165.84766584766595</v>
      </c>
      <c r="G100">
        <v>78.014742014740946</v>
      </c>
      <c r="H100">
        <f t="shared" si="22"/>
        <v>243.86240786240688</v>
      </c>
      <c r="I100">
        <f t="shared" si="23"/>
        <v>87.832923832925005</v>
      </c>
      <c r="J100" s="19">
        <f t="shared" si="24"/>
        <v>0</v>
      </c>
      <c r="K100">
        <f t="shared" si="25"/>
        <v>0</v>
      </c>
      <c r="L100">
        <f t="shared" si="26"/>
        <v>1</v>
      </c>
      <c r="M100">
        <f t="shared" si="27"/>
        <v>0</v>
      </c>
    </row>
    <row r="101" spans="1:13" x14ac:dyDescent="0.35">
      <c r="A101">
        <v>7</v>
      </c>
      <c r="B101">
        <v>188.73239436619701</v>
      </c>
      <c r="C101">
        <v>49.690140845071724</v>
      </c>
      <c r="D101">
        <f t="shared" si="20"/>
        <v>238.42253521126872</v>
      </c>
      <c r="E101">
        <f t="shared" si="21"/>
        <v>139.0422535211253</v>
      </c>
      <c r="F101">
        <v>383.09859154929501</v>
      </c>
      <c r="G101">
        <v>33.126760563379889</v>
      </c>
      <c r="H101">
        <f t="shared" si="22"/>
        <v>416.2253521126749</v>
      </c>
      <c r="I101">
        <f t="shared" si="23"/>
        <v>349.97183098591512</v>
      </c>
      <c r="J101" s="19">
        <f t="shared" si="24"/>
        <v>1</v>
      </c>
      <c r="K101">
        <f t="shared" si="25"/>
        <v>0</v>
      </c>
      <c r="L101">
        <f t="shared" si="26"/>
        <v>1</v>
      </c>
      <c r="M101">
        <f t="shared" si="27"/>
        <v>0</v>
      </c>
    </row>
    <row r="102" spans="1:13" x14ac:dyDescent="0.35">
      <c r="A102">
        <v>8</v>
      </c>
      <c r="B102">
        <v>245.88755856324801</v>
      </c>
      <c r="C102">
        <v>57.217074440395272</v>
      </c>
      <c r="D102">
        <f t="shared" si="20"/>
        <v>303.1046330036433</v>
      </c>
      <c r="E102">
        <f t="shared" si="21"/>
        <v>188.67048412285274</v>
      </c>
      <c r="F102">
        <v>389.15401301518398</v>
      </c>
      <c r="G102">
        <v>112.24295010845898</v>
      </c>
      <c r="H102">
        <f t="shared" si="22"/>
        <v>501.39696312364299</v>
      </c>
      <c r="I102">
        <f t="shared" si="23"/>
        <v>276.91106290672496</v>
      </c>
      <c r="J102" s="19">
        <f t="shared" si="24"/>
        <v>0</v>
      </c>
      <c r="K102">
        <f t="shared" si="25"/>
        <v>0</v>
      </c>
      <c r="L102">
        <f t="shared" si="26"/>
        <v>1</v>
      </c>
      <c r="M102">
        <f t="shared" si="27"/>
        <v>0</v>
      </c>
    </row>
    <row r="103" spans="1:13" x14ac:dyDescent="0.35">
      <c r="A103">
        <v>9</v>
      </c>
      <c r="B103">
        <v>239.47939262472801</v>
      </c>
      <c r="C103">
        <v>68.876355748371935</v>
      </c>
      <c r="D103">
        <f t="shared" si="20"/>
        <v>308.35574837309991</v>
      </c>
      <c r="E103">
        <f t="shared" si="21"/>
        <v>170.60303687635607</v>
      </c>
      <c r="F103">
        <v>389.15401301518398</v>
      </c>
      <c r="G103">
        <v>112.24295010845898</v>
      </c>
      <c r="H103">
        <f t="shared" si="22"/>
        <v>501.39696312364299</v>
      </c>
      <c r="I103">
        <f t="shared" si="23"/>
        <v>276.91106290672496</v>
      </c>
      <c r="J103" s="19">
        <f t="shared" si="24"/>
        <v>0</v>
      </c>
      <c r="K103">
        <f t="shared" si="25"/>
        <v>0</v>
      </c>
      <c r="L103">
        <f t="shared" si="26"/>
        <v>1</v>
      </c>
      <c r="M103">
        <f t="shared" si="27"/>
        <v>0</v>
      </c>
    </row>
    <row r="104" spans="1:13" x14ac:dyDescent="0.35">
      <c r="A104">
        <v>10</v>
      </c>
      <c r="B104">
        <v>217.82608695652101</v>
      </c>
      <c r="C104">
        <v>38.347826086955848</v>
      </c>
      <c r="D104">
        <f t="shared" si="20"/>
        <v>256.17391304347689</v>
      </c>
      <c r="E104">
        <f t="shared" si="21"/>
        <v>179.47826086956516</v>
      </c>
      <c r="F104">
        <v>410.78725805051602</v>
      </c>
      <c r="G104">
        <v>169.08636403090034</v>
      </c>
      <c r="H104">
        <f t="shared" si="22"/>
        <v>579.87362208141633</v>
      </c>
      <c r="I104">
        <f t="shared" si="23"/>
        <v>241.70089401961567</v>
      </c>
      <c r="J104" s="19">
        <f t="shared" si="24"/>
        <v>0</v>
      </c>
      <c r="K104">
        <f t="shared" si="25"/>
        <v>0</v>
      </c>
      <c r="L104">
        <f t="shared" si="26"/>
        <v>1</v>
      </c>
      <c r="M104">
        <f t="shared" si="27"/>
        <v>0</v>
      </c>
    </row>
    <row r="105" spans="1:13" x14ac:dyDescent="0.35">
      <c r="A105">
        <v>11</v>
      </c>
      <c r="B105">
        <v>316.40625</v>
      </c>
      <c r="C105">
        <v>47.249999999999531</v>
      </c>
      <c r="D105">
        <f t="shared" si="20"/>
        <v>363.65624999999955</v>
      </c>
      <c r="E105">
        <f t="shared" si="21"/>
        <v>269.15625000000045</v>
      </c>
      <c r="F105">
        <v>287.27678571428521</v>
      </c>
      <c r="G105">
        <v>41.34375</v>
      </c>
      <c r="H105">
        <f t="shared" si="22"/>
        <v>328.62053571428521</v>
      </c>
      <c r="I105">
        <f t="shared" si="23"/>
        <v>245.93303571428521</v>
      </c>
      <c r="J105" s="19">
        <f t="shared" si="24"/>
        <v>0</v>
      </c>
      <c r="K105">
        <f t="shared" si="25"/>
        <v>0</v>
      </c>
      <c r="L105">
        <f t="shared" si="26"/>
        <v>0</v>
      </c>
      <c r="M105">
        <f t="shared" si="27"/>
        <v>1</v>
      </c>
    </row>
    <row r="106" spans="1:13" x14ac:dyDescent="0.35">
      <c r="A106">
        <v>12</v>
      </c>
      <c r="B106">
        <v>142.65744369593</v>
      </c>
      <c r="C106">
        <v>17.996785204717472</v>
      </c>
      <c r="D106">
        <f t="shared" si="20"/>
        <v>160.65422890064747</v>
      </c>
      <c r="E106">
        <f t="shared" si="21"/>
        <v>124.66065849121253</v>
      </c>
      <c r="F106">
        <v>145.20851017717399</v>
      </c>
      <c r="G106">
        <v>13.000234788420634</v>
      </c>
      <c r="H106">
        <f t="shared" si="22"/>
        <v>158.20874496559463</v>
      </c>
      <c r="I106">
        <f t="shared" si="23"/>
        <v>132.20827538875335</v>
      </c>
      <c r="J106" s="19">
        <f t="shared" si="24"/>
        <v>0</v>
      </c>
      <c r="K106">
        <f t="shared" si="25"/>
        <v>0</v>
      </c>
      <c r="L106">
        <f t="shared" si="26"/>
        <v>1</v>
      </c>
      <c r="M106">
        <f t="shared" si="27"/>
        <v>0</v>
      </c>
    </row>
    <row r="107" spans="1:13" x14ac:dyDescent="0.35">
      <c r="J107" s="19">
        <f>SUM(J95:J106)</f>
        <v>2</v>
      </c>
      <c r="K107" s="19">
        <f>SUM(K95:K106)</f>
        <v>1</v>
      </c>
      <c r="L107">
        <f>SUM(L95:L106)</f>
        <v>10</v>
      </c>
      <c r="M107">
        <f>SUM(M95:M106)</f>
        <v>2</v>
      </c>
    </row>
  </sheetData>
  <mergeCells count="29">
    <mergeCell ref="L93:M93"/>
    <mergeCell ref="J41:L41"/>
    <mergeCell ref="B24:G24"/>
    <mergeCell ref="B25:D25"/>
    <mergeCell ref="E25:G25"/>
    <mergeCell ref="I24:N24"/>
    <mergeCell ref="I25:K25"/>
    <mergeCell ref="L25:N25"/>
    <mergeCell ref="Z2:AA2"/>
    <mergeCell ref="AC2:AD2"/>
    <mergeCell ref="L1:Q1"/>
    <mergeCell ref="S1:X1"/>
    <mergeCell ref="L2:N2"/>
    <mergeCell ref="O2:Q2"/>
    <mergeCell ref="S2:U2"/>
    <mergeCell ref="V2:X2"/>
    <mergeCell ref="B15:B18"/>
    <mergeCell ref="B13:B14"/>
    <mergeCell ref="D1:G1"/>
    <mergeCell ref="H1:K1"/>
    <mergeCell ref="D2:E2"/>
    <mergeCell ref="F2:G2"/>
    <mergeCell ref="H2:I2"/>
    <mergeCell ref="J2:K2"/>
    <mergeCell ref="B4:B6"/>
    <mergeCell ref="B8:B9"/>
    <mergeCell ref="B10:B12"/>
    <mergeCell ref="B1:B3"/>
    <mergeCell ref="C1:C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67008-6FC1-4361-824D-E2C9975DAB4A}">
  <dimension ref="A1:AD111"/>
  <sheetViews>
    <sheetView topLeftCell="A96" zoomScaleNormal="100" workbookViewId="0">
      <selection activeCell="L97" sqref="L97:M98"/>
    </sheetView>
  </sheetViews>
  <sheetFormatPr defaultRowHeight="14.5" x14ac:dyDescent="0.35"/>
  <cols>
    <col min="2" max="2" width="16.453125" customWidth="1"/>
    <col min="3" max="3" width="14.26953125" customWidth="1"/>
    <col min="4" max="7" width="12.81640625" customWidth="1"/>
    <col min="8" max="11" width="11.54296875" customWidth="1"/>
    <col min="12" max="12" width="12.81640625" customWidth="1"/>
    <col min="19" max="19" width="11.7265625" customWidth="1"/>
    <col min="20" max="20" width="10.7265625" customWidth="1"/>
  </cols>
  <sheetData>
    <row r="1" spans="2:30" ht="15.5" x14ac:dyDescent="0.35">
      <c r="B1" s="156" t="s">
        <v>90</v>
      </c>
      <c r="C1" s="190" t="s">
        <v>104</v>
      </c>
      <c r="D1" s="160" t="s">
        <v>91</v>
      </c>
      <c r="E1" s="161"/>
      <c r="F1" s="161"/>
      <c r="G1" s="162"/>
      <c r="H1" s="160" t="s">
        <v>141</v>
      </c>
      <c r="I1" s="161"/>
      <c r="J1" s="161"/>
      <c r="K1" s="162"/>
      <c r="L1" s="182" t="s">
        <v>123</v>
      </c>
      <c r="M1" s="183"/>
      <c r="N1" s="183"/>
      <c r="O1" s="183"/>
      <c r="P1" s="183"/>
      <c r="Q1" s="184"/>
      <c r="S1" s="182" t="s">
        <v>146</v>
      </c>
      <c r="T1" s="183"/>
      <c r="U1" s="183"/>
      <c r="V1" s="183"/>
      <c r="W1" s="183"/>
      <c r="X1" s="184"/>
    </row>
    <row r="2" spans="2:30" x14ac:dyDescent="0.35">
      <c r="B2" s="157"/>
      <c r="C2" s="191"/>
      <c r="D2" s="163" t="s">
        <v>102</v>
      </c>
      <c r="E2" s="164"/>
      <c r="F2" s="163" t="s">
        <v>97</v>
      </c>
      <c r="G2" s="164"/>
      <c r="H2" s="163" t="s">
        <v>145</v>
      </c>
      <c r="I2" s="164"/>
      <c r="J2" s="165" t="s">
        <v>97</v>
      </c>
      <c r="K2" s="164"/>
      <c r="L2" s="163" t="s">
        <v>128</v>
      </c>
      <c r="M2" s="165"/>
      <c r="N2" s="164"/>
      <c r="O2" s="160" t="s">
        <v>93</v>
      </c>
      <c r="P2" s="161"/>
      <c r="Q2" s="162"/>
      <c r="S2" s="163" t="s">
        <v>128</v>
      </c>
      <c r="T2" s="165"/>
      <c r="U2" s="164"/>
      <c r="V2" s="160" t="s">
        <v>93</v>
      </c>
      <c r="W2" s="161"/>
      <c r="X2" s="162"/>
      <c r="AA2" s="185" t="s">
        <v>123</v>
      </c>
      <c r="AB2" s="185"/>
      <c r="AC2" s="185" t="s">
        <v>147</v>
      </c>
      <c r="AD2" s="185"/>
    </row>
    <row r="3" spans="2:30" ht="43.5" x14ac:dyDescent="0.35">
      <c r="B3" s="157"/>
      <c r="C3" s="191"/>
      <c r="D3" s="61" t="s">
        <v>94</v>
      </c>
      <c r="E3" s="62" t="s">
        <v>95</v>
      </c>
      <c r="F3" s="61" t="s">
        <v>107</v>
      </c>
      <c r="G3" s="62" t="s">
        <v>95</v>
      </c>
      <c r="H3" s="91" t="s">
        <v>94</v>
      </c>
      <c r="I3" s="92" t="s">
        <v>95</v>
      </c>
      <c r="J3" s="93" t="s">
        <v>94</v>
      </c>
      <c r="K3" s="92" t="s">
        <v>95</v>
      </c>
      <c r="L3" s="40" t="s">
        <v>129</v>
      </c>
      <c r="M3" s="41" t="s">
        <v>130</v>
      </c>
      <c r="N3" s="40" t="s">
        <v>131</v>
      </c>
      <c r="O3" s="42" t="s">
        <v>124</v>
      </c>
      <c r="P3" s="43" t="s">
        <v>125</v>
      </c>
      <c r="Q3" s="44" t="s">
        <v>126</v>
      </c>
      <c r="R3" s="96"/>
      <c r="S3" s="40" t="s">
        <v>129</v>
      </c>
      <c r="T3" s="41" t="s">
        <v>130</v>
      </c>
      <c r="U3" s="40" t="s">
        <v>131</v>
      </c>
      <c r="V3" s="42" t="s">
        <v>124</v>
      </c>
      <c r="W3" s="43" t="s">
        <v>125</v>
      </c>
      <c r="X3" s="44" t="s">
        <v>126</v>
      </c>
      <c r="AA3" s="96" t="s">
        <v>125</v>
      </c>
      <c r="AB3" s="96" t="s">
        <v>132</v>
      </c>
      <c r="AC3" s="96" t="s">
        <v>125</v>
      </c>
      <c r="AD3" s="96" t="s">
        <v>132</v>
      </c>
    </row>
    <row r="4" spans="2:30" x14ac:dyDescent="0.35">
      <c r="B4" s="195" t="s">
        <v>96</v>
      </c>
      <c r="C4" s="14" t="s">
        <v>100</v>
      </c>
      <c r="D4" s="25">
        <v>79.189944134078161</v>
      </c>
      <c r="E4" s="26">
        <v>0.35491291488661786</v>
      </c>
      <c r="F4" s="25">
        <v>79.189944134078161</v>
      </c>
      <c r="G4" s="26">
        <v>3.5559691350192462</v>
      </c>
      <c r="H4" s="72">
        <v>114.63687150837984</v>
      </c>
      <c r="I4" s="73">
        <v>8.7853355100476271</v>
      </c>
      <c r="J4" s="72">
        <v>127.45810055865905</v>
      </c>
      <c r="K4" s="73">
        <v>2.218205718041411</v>
      </c>
      <c r="L4" s="25">
        <f>(F4-D4)-G4</f>
        <v>-3.5559691350192462</v>
      </c>
      <c r="M4" s="27">
        <f t="shared" ref="M4" si="0">F4-D4</f>
        <v>0</v>
      </c>
      <c r="N4" s="26">
        <f>(F4-D4)+G4</f>
        <v>3.5559691350192462</v>
      </c>
      <c r="O4" s="27">
        <f>0-E4</f>
        <v>-0.35491291488661786</v>
      </c>
      <c r="P4" s="27">
        <v>0</v>
      </c>
      <c r="Q4" s="26">
        <f>E4</f>
        <v>0.35491291488661786</v>
      </c>
      <c r="R4" s="111">
        <v>1</v>
      </c>
      <c r="S4" s="25">
        <f>(J4-H4)-K4</f>
        <v>10.603023332237804</v>
      </c>
      <c r="T4" s="27">
        <f>J4-H4</f>
        <v>12.821229050279214</v>
      </c>
      <c r="U4" s="26">
        <f>(J4-H4)+K4</f>
        <v>15.039434768320625</v>
      </c>
      <c r="V4" s="25">
        <f>0-I4</f>
        <v>-8.7853355100476271</v>
      </c>
      <c r="W4" s="27">
        <v>0</v>
      </c>
      <c r="X4" s="26">
        <f>I4</f>
        <v>8.7853355100476271</v>
      </c>
      <c r="Z4">
        <v>1</v>
      </c>
      <c r="AA4">
        <v>-0.35491291488661786</v>
      </c>
      <c r="AB4">
        <v>-3.5559691350192462</v>
      </c>
      <c r="AC4">
        <v>-8.7853355100476271</v>
      </c>
      <c r="AD4">
        <v>10.603023332237804</v>
      </c>
    </row>
    <row r="5" spans="2:30" ht="29" x14ac:dyDescent="0.35">
      <c r="B5" s="196"/>
      <c r="C5" s="59" t="s">
        <v>98</v>
      </c>
      <c r="D5" s="34">
        <v>72.892561983470998</v>
      </c>
      <c r="E5" s="28">
        <v>1.8039839878735158</v>
      </c>
      <c r="F5" s="34">
        <v>89.999999999999829</v>
      </c>
      <c r="G5" s="28">
        <v>3.300695382497238</v>
      </c>
      <c r="H5" s="83">
        <v>146.52892561983464</v>
      </c>
      <c r="I5" s="84">
        <v>9.489499224679129</v>
      </c>
      <c r="J5" s="83">
        <v>123.47107438016521</v>
      </c>
      <c r="K5" s="84">
        <v>6.6747407551321309</v>
      </c>
      <c r="L5" s="25">
        <f t="shared" ref="L5:L18" si="1">(F5-D5)-G5</f>
        <v>13.806742634031593</v>
      </c>
      <c r="M5" s="27">
        <f t="shared" ref="M5:M18" si="2">F5-D5</f>
        <v>17.107438016528832</v>
      </c>
      <c r="N5" s="26">
        <f t="shared" ref="N5:N18" si="3">(F5-D5)+G5</f>
        <v>20.40813339902607</v>
      </c>
      <c r="O5" s="27">
        <f t="shared" ref="O5:O18" si="4">0-E5</f>
        <v>-1.8039839878735158</v>
      </c>
      <c r="P5" s="27">
        <v>0</v>
      </c>
      <c r="Q5" s="26">
        <f t="shared" ref="Q5:Q18" si="5">E5</f>
        <v>1.8039839878735158</v>
      </c>
      <c r="R5" s="111">
        <v>2</v>
      </c>
      <c r="S5" s="25">
        <f t="shared" ref="S5:S18" si="6">(J5-H5)-K5</f>
        <v>-29.732591994801563</v>
      </c>
      <c r="T5" s="27">
        <f t="shared" ref="T5:T18" si="7">J5-H5</f>
        <v>-23.057851239669432</v>
      </c>
      <c r="U5" s="26">
        <f t="shared" ref="U5:U18" si="8">(J5-H5)+K5</f>
        <v>-16.383110484537301</v>
      </c>
      <c r="V5" s="25">
        <f t="shared" ref="V5:V18" si="9">0-I5</f>
        <v>-9.489499224679129</v>
      </c>
      <c r="W5" s="27">
        <v>0</v>
      </c>
      <c r="X5" s="26">
        <f t="shared" ref="X5:X18" si="10">I5</f>
        <v>9.489499224679129</v>
      </c>
      <c r="Z5">
        <v>1</v>
      </c>
      <c r="AA5">
        <v>0</v>
      </c>
      <c r="AB5">
        <v>0</v>
      </c>
      <c r="AC5">
        <v>0</v>
      </c>
      <c r="AD5">
        <v>12.821229050279214</v>
      </c>
    </row>
    <row r="6" spans="2:30" x14ac:dyDescent="0.35">
      <c r="B6" s="197"/>
      <c r="C6" s="16" t="s">
        <v>99</v>
      </c>
      <c r="D6" s="35">
        <v>76.795100791018029</v>
      </c>
      <c r="E6" s="30">
        <v>1.4599945302726136</v>
      </c>
      <c r="F6" s="35">
        <v>100.86533554478166</v>
      </c>
      <c r="G6" s="30">
        <v>4.1251669367558081</v>
      </c>
      <c r="H6" s="83">
        <v>185.60059964276579</v>
      </c>
      <c r="I6" s="84">
        <v>14.762097993444478</v>
      </c>
      <c r="J6" s="83">
        <v>123.17013268690987</v>
      </c>
      <c r="K6" s="84">
        <v>6.7499508683800897</v>
      </c>
      <c r="L6" s="25">
        <f t="shared" si="1"/>
        <v>19.945067817007821</v>
      </c>
      <c r="M6" s="27">
        <f t="shared" si="2"/>
        <v>24.070234753763629</v>
      </c>
      <c r="N6" s="26">
        <f t="shared" si="3"/>
        <v>28.195401690519436</v>
      </c>
      <c r="O6" s="27">
        <f t="shared" si="4"/>
        <v>-1.4599945302726136</v>
      </c>
      <c r="P6" s="27">
        <v>0</v>
      </c>
      <c r="Q6" s="26">
        <f t="shared" si="5"/>
        <v>1.4599945302726136</v>
      </c>
      <c r="R6" s="111">
        <v>3</v>
      </c>
      <c r="S6" s="25">
        <f t="shared" si="6"/>
        <v>-69.180417824236002</v>
      </c>
      <c r="T6" s="27">
        <f t="shared" si="7"/>
        <v>-62.43046695585592</v>
      </c>
      <c r="U6" s="26">
        <f t="shared" si="8"/>
        <v>-55.68051608747583</v>
      </c>
      <c r="V6" s="25">
        <f t="shared" si="9"/>
        <v>-14.762097993444478</v>
      </c>
      <c r="W6" s="27">
        <v>0</v>
      </c>
      <c r="X6" s="26">
        <f t="shared" si="10"/>
        <v>14.762097993444478</v>
      </c>
      <c r="Z6">
        <v>1</v>
      </c>
      <c r="AA6">
        <v>0.35491291488661786</v>
      </c>
      <c r="AB6">
        <v>3.5559691350192462</v>
      </c>
      <c r="AC6">
        <v>8.7853355100476271</v>
      </c>
      <c r="AD6">
        <v>15.039434768320625</v>
      </c>
    </row>
    <row r="7" spans="2:30" x14ac:dyDescent="0.35">
      <c r="B7" s="106" t="s">
        <v>101</v>
      </c>
      <c r="C7" s="18" t="s">
        <v>105</v>
      </c>
      <c r="D7" s="36">
        <v>92.622478386167103</v>
      </c>
      <c r="E7" s="32">
        <v>2.2478386167147022</v>
      </c>
      <c r="F7" s="36">
        <v>99.193083573487002</v>
      </c>
      <c r="G7" s="31">
        <v>3.2853025936600062</v>
      </c>
      <c r="H7" s="104">
        <v>118.386167146974</v>
      </c>
      <c r="I7" s="105">
        <v>6.0518731988479999</v>
      </c>
      <c r="J7" s="104">
        <v>127.89625360230499</v>
      </c>
      <c r="K7" s="105">
        <v>7.6080691642650038</v>
      </c>
      <c r="L7" s="25">
        <f t="shared" si="1"/>
        <v>3.2853025936598925</v>
      </c>
      <c r="M7" s="27">
        <f t="shared" si="2"/>
        <v>6.5706051873198987</v>
      </c>
      <c r="N7" s="26">
        <f t="shared" si="3"/>
        <v>9.8559077809799049</v>
      </c>
      <c r="O7" s="27">
        <f t="shared" si="4"/>
        <v>-2.2478386167147022</v>
      </c>
      <c r="P7" s="27">
        <v>0</v>
      </c>
      <c r="Q7" s="26">
        <f t="shared" si="5"/>
        <v>2.2478386167147022</v>
      </c>
      <c r="R7" s="111">
        <v>4</v>
      </c>
      <c r="S7" s="25">
        <f t="shared" si="6"/>
        <v>1.902017291065988</v>
      </c>
      <c r="T7" s="27">
        <f t="shared" si="7"/>
        <v>9.5100864553309918</v>
      </c>
      <c r="U7" s="26">
        <f t="shared" si="8"/>
        <v>17.118155619595996</v>
      </c>
      <c r="V7" s="25">
        <f t="shared" si="9"/>
        <v>-6.0518731988479999</v>
      </c>
      <c r="W7" s="27">
        <v>0</v>
      </c>
      <c r="X7" s="26">
        <f t="shared" si="10"/>
        <v>6.0518731988479999</v>
      </c>
    </row>
    <row r="8" spans="2:30" x14ac:dyDescent="0.35">
      <c r="B8" s="106" t="s">
        <v>106</v>
      </c>
      <c r="C8" s="18" t="s">
        <v>105</v>
      </c>
      <c r="D8" s="36">
        <v>99.517241379310207</v>
      </c>
      <c r="E8" s="32">
        <v>3.3103448275861709</v>
      </c>
      <c r="F8" s="36">
        <v>113.17241379310343</v>
      </c>
      <c r="G8" s="31">
        <v>4.9655172413791764</v>
      </c>
      <c r="H8" s="36">
        <v>142.5517241379309</v>
      </c>
      <c r="I8" s="32">
        <v>7.0344827586206851</v>
      </c>
      <c r="J8" s="36">
        <v>164.06896551724134</v>
      </c>
      <c r="K8" s="32">
        <v>9.1034482758620179</v>
      </c>
      <c r="L8" s="36">
        <f t="shared" si="1"/>
        <v>8.6896551724140476</v>
      </c>
      <c r="M8" s="31">
        <f t="shared" si="2"/>
        <v>13.655172413793224</v>
      </c>
      <c r="N8" s="32">
        <f t="shared" si="3"/>
        <v>18.620689655172399</v>
      </c>
      <c r="O8" s="31">
        <f t="shared" si="4"/>
        <v>-3.3103448275861709</v>
      </c>
      <c r="P8" s="31">
        <v>0</v>
      </c>
      <c r="Q8" s="32">
        <f t="shared" si="5"/>
        <v>3.3103448275861709</v>
      </c>
      <c r="R8" s="22">
        <v>5</v>
      </c>
      <c r="S8" s="36">
        <f t="shared" si="6"/>
        <v>12.413793103448416</v>
      </c>
      <c r="T8" s="31">
        <f t="shared" si="7"/>
        <v>21.517241379310434</v>
      </c>
      <c r="U8" s="32">
        <f t="shared" si="8"/>
        <v>30.620689655172452</v>
      </c>
      <c r="V8" s="36">
        <f t="shared" si="9"/>
        <v>-7.0344827586206851</v>
      </c>
      <c r="W8" s="31">
        <v>0</v>
      </c>
      <c r="X8" s="32">
        <f t="shared" si="10"/>
        <v>7.0344827586206851</v>
      </c>
      <c r="Z8">
        <v>2</v>
      </c>
      <c r="AA8">
        <v>-1.8039839878735158</v>
      </c>
      <c r="AB8">
        <v>13.806742634031593</v>
      </c>
      <c r="AC8">
        <v>-9.489499224679129</v>
      </c>
      <c r="AD8">
        <v>-29.732591994801563</v>
      </c>
    </row>
    <row r="9" spans="2:30" x14ac:dyDescent="0.35">
      <c r="B9" s="192" t="s">
        <v>108</v>
      </c>
      <c r="C9" s="14" t="s">
        <v>109</v>
      </c>
      <c r="D9" s="25">
        <v>111.3284174702211</v>
      </c>
      <c r="E9" s="26"/>
      <c r="F9" s="25">
        <v>109.42121384004528</v>
      </c>
      <c r="G9" s="27"/>
      <c r="H9" s="72">
        <v>188.08213272830281</v>
      </c>
      <c r="I9" s="73"/>
      <c r="J9" s="72">
        <v>194.7471355643778</v>
      </c>
      <c r="K9" s="74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Z9">
        <v>2</v>
      </c>
      <c r="AA9">
        <v>0</v>
      </c>
      <c r="AB9">
        <v>17.107438016528832</v>
      </c>
      <c r="AC9">
        <v>0</v>
      </c>
      <c r="AD9">
        <v>-23.057851239669432</v>
      </c>
    </row>
    <row r="10" spans="2:30" x14ac:dyDescent="0.35">
      <c r="B10" s="193"/>
      <c r="C10" s="16" t="s">
        <v>110</v>
      </c>
      <c r="D10" s="37">
        <v>106.57061826432211</v>
      </c>
      <c r="E10" s="38"/>
      <c r="F10" s="37">
        <v>114.18718094157671</v>
      </c>
      <c r="G10" s="39"/>
      <c r="H10" s="75">
        <v>173.81281905842312</v>
      </c>
      <c r="I10" s="79"/>
      <c r="J10" s="75">
        <v>205.21429381735561</v>
      </c>
      <c r="K10" s="76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Z10">
        <v>2</v>
      </c>
      <c r="AA10">
        <v>1.8039839878735158</v>
      </c>
      <c r="AB10">
        <v>20.40813339902607</v>
      </c>
      <c r="AC10">
        <v>9.489499224679129</v>
      </c>
      <c r="AD10">
        <v>-16.383110484537301</v>
      </c>
    </row>
    <row r="11" spans="2:30" x14ac:dyDescent="0.35">
      <c r="B11" s="107" t="s">
        <v>115</v>
      </c>
      <c r="C11" s="107" t="s">
        <v>116</v>
      </c>
      <c r="D11" s="72">
        <v>84.507042253521107</v>
      </c>
      <c r="E11" s="73">
        <v>12.676056338028204</v>
      </c>
      <c r="F11" s="72">
        <v>143.66197183098501</v>
      </c>
      <c r="G11" s="73">
        <v>9.8591549295770164</v>
      </c>
      <c r="H11" s="72">
        <v>185.91549295774601</v>
      </c>
      <c r="I11" s="73">
        <v>21.126760563380003</v>
      </c>
      <c r="J11" s="72">
        <v>385.91549295774598</v>
      </c>
      <c r="K11" s="73">
        <v>19.718309859154999</v>
      </c>
      <c r="L11" s="20">
        <f t="shared" si="1"/>
        <v>49.295774647886887</v>
      </c>
      <c r="M11" s="22">
        <f t="shared" si="2"/>
        <v>59.154929577463903</v>
      </c>
      <c r="N11" s="21">
        <f t="shared" si="3"/>
        <v>69.01408450704092</v>
      </c>
      <c r="O11" s="22">
        <f t="shared" si="4"/>
        <v>-12.676056338028204</v>
      </c>
      <c r="P11" s="22">
        <v>0</v>
      </c>
      <c r="Q11" s="21">
        <f t="shared" si="5"/>
        <v>12.676056338028204</v>
      </c>
      <c r="R11" s="22">
        <v>6</v>
      </c>
      <c r="S11" s="20">
        <f t="shared" si="6"/>
        <v>180.28169014084497</v>
      </c>
      <c r="T11" s="22">
        <f t="shared" si="7"/>
        <v>199.99999999999997</v>
      </c>
      <c r="U11" s="21">
        <f t="shared" si="8"/>
        <v>219.71830985915497</v>
      </c>
      <c r="V11" s="20">
        <f t="shared" si="9"/>
        <v>-21.126760563380003</v>
      </c>
      <c r="W11" s="22">
        <v>0</v>
      </c>
      <c r="X11" s="21">
        <f t="shared" si="10"/>
        <v>21.126760563380003</v>
      </c>
    </row>
    <row r="12" spans="2:30" x14ac:dyDescent="0.35">
      <c r="B12" s="108"/>
      <c r="C12" s="108" t="s">
        <v>117</v>
      </c>
      <c r="D12" s="83">
        <v>82.312039860191803</v>
      </c>
      <c r="E12" s="84">
        <v>10.630623930988406</v>
      </c>
      <c r="F12" s="83">
        <v>173.10195227765701</v>
      </c>
      <c r="G12" s="84">
        <v>28.633405639913008</v>
      </c>
      <c r="H12" s="83">
        <v>206.41592920353901</v>
      </c>
      <c r="I12" s="84">
        <v>30.53655090354701</v>
      </c>
      <c r="J12" s="83">
        <v>385.24945770065</v>
      </c>
      <c r="K12" s="84">
        <v>49.457700650759023</v>
      </c>
      <c r="L12" s="25">
        <f t="shared" si="1"/>
        <v>62.156506777552195</v>
      </c>
      <c r="M12" s="27">
        <f t="shared" si="2"/>
        <v>90.789912417465203</v>
      </c>
      <c r="N12" s="26">
        <f t="shared" si="3"/>
        <v>119.42331805737821</v>
      </c>
      <c r="O12" s="27">
        <f t="shared" si="4"/>
        <v>-10.630623930988406</v>
      </c>
      <c r="P12" s="27">
        <v>0</v>
      </c>
      <c r="Q12" s="26">
        <f t="shared" si="5"/>
        <v>10.630623930988406</v>
      </c>
      <c r="R12" s="22">
        <v>7</v>
      </c>
      <c r="S12" s="25">
        <f t="shared" si="6"/>
        <v>129.37582784635197</v>
      </c>
      <c r="T12" s="27">
        <f t="shared" si="7"/>
        <v>178.83352849711099</v>
      </c>
      <c r="U12" s="26">
        <f t="shared" si="8"/>
        <v>228.29122914787001</v>
      </c>
      <c r="V12" s="25">
        <f t="shared" si="9"/>
        <v>-30.53655090354701</v>
      </c>
      <c r="W12" s="27">
        <v>0</v>
      </c>
      <c r="X12" s="26">
        <f t="shared" si="10"/>
        <v>30.53655090354701</v>
      </c>
      <c r="Z12">
        <v>3</v>
      </c>
      <c r="AA12">
        <v>-1.4599945302726136</v>
      </c>
      <c r="AB12">
        <v>19.945067817007821</v>
      </c>
      <c r="AC12">
        <v>-14.762097993444478</v>
      </c>
      <c r="AD12">
        <v>-69.180417824236002</v>
      </c>
    </row>
    <row r="13" spans="2:30" x14ac:dyDescent="0.35">
      <c r="B13" s="108"/>
      <c r="C13" s="108" t="s">
        <v>118</v>
      </c>
      <c r="D13" s="83">
        <v>88.503253796095393</v>
      </c>
      <c r="E13" s="84">
        <v>14.316702819956589</v>
      </c>
      <c r="F13" s="83">
        <v>173.10195227765701</v>
      </c>
      <c r="G13" s="84">
        <v>28.633405639913008</v>
      </c>
      <c r="H13" s="83">
        <v>187.418655097613</v>
      </c>
      <c r="I13" s="84">
        <v>28.633405639913008</v>
      </c>
      <c r="J13" s="83">
        <v>385.24945770065</v>
      </c>
      <c r="K13" s="84">
        <v>49.457700650759023</v>
      </c>
      <c r="L13" s="25">
        <f t="shared" si="1"/>
        <v>55.965292841648605</v>
      </c>
      <c r="M13" s="27">
        <f t="shared" si="2"/>
        <v>84.598698481561613</v>
      </c>
      <c r="N13" s="26">
        <f t="shared" si="3"/>
        <v>113.23210412147462</v>
      </c>
      <c r="O13" s="27">
        <f t="shared" si="4"/>
        <v>-14.316702819956589</v>
      </c>
      <c r="P13" s="27">
        <v>0</v>
      </c>
      <c r="Q13" s="26">
        <f t="shared" si="5"/>
        <v>14.316702819956589</v>
      </c>
      <c r="R13" s="22">
        <v>8</v>
      </c>
      <c r="S13" s="25">
        <f t="shared" si="6"/>
        <v>148.37310195227798</v>
      </c>
      <c r="T13" s="27">
        <f t="shared" si="7"/>
        <v>197.830802603037</v>
      </c>
      <c r="U13" s="26">
        <f t="shared" si="8"/>
        <v>247.28850325379602</v>
      </c>
      <c r="V13" s="25">
        <f t="shared" si="9"/>
        <v>-28.633405639913008</v>
      </c>
      <c r="W13" s="27">
        <v>0</v>
      </c>
      <c r="X13" s="26">
        <f t="shared" si="10"/>
        <v>28.633405639913008</v>
      </c>
      <c r="Z13">
        <v>3</v>
      </c>
      <c r="AA13">
        <v>0</v>
      </c>
      <c r="AB13">
        <v>24.070234753763629</v>
      </c>
      <c r="AC13">
        <v>0</v>
      </c>
      <c r="AD13">
        <v>-62.43046695585592</v>
      </c>
    </row>
    <row r="14" spans="2:30" x14ac:dyDescent="0.35">
      <c r="B14" s="109"/>
      <c r="C14" s="109" t="s">
        <v>119</v>
      </c>
      <c r="D14" s="75">
        <v>104.347826086956</v>
      </c>
      <c r="E14" s="79">
        <v>14.347826086955905</v>
      </c>
      <c r="F14" s="75">
        <v>190.84801666521901</v>
      </c>
      <c r="G14" s="79">
        <v>39.210138008853988</v>
      </c>
      <c r="H14" s="75">
        <v>199.565217391304</v>
      </c>
      <c r="I14" s="79">
        <v>15.65217391304401</v>
      </c>
      <c r="J14" s="75">
        <v>438.56088881173503</v>
      </c>
      <c r="K14" s="79">
        <v>45.756444753058986</v>
      </c>
      <c r="L14" s="25">
        <f t="shared" si="1"/>
        <v>47.290052569409013</v>
      </c>
      <c r="M14" s="27">
        <f t="shared" si="2"/>
        <v>86.500190578263002</v>
      </c>
      <c r="N14" s="26">
        <f t="shared" si="3"/>
        <v>125.71032858711699</v>
      </c>
      <c r="O14" s="27">
        <f t="shared" si="4"/>
        <v>-14.347826086955905</v>
      </c>
      <c r="P14" s="27">
        <v>0</v>
      </c>
      <c r="Q14" s="26">
        <f t="shared" si="5"/>
        <v>14.347826086955905</v>
      </c>
      <c r="R14" s="22">
        <v>9</v>
      </c>
      <c r="S14" s="25">
        <f t="shared" si="6"/>
        <v>193.23922666737204</v>
      </c>
      <c r="T14" s="27">
        <f t="shared" si="7"/>
        <v>238.99567142043102</v>
      </c>
      <c r="U14" s="26">
        <f t="shared" si="8"/>
        <v>284.75211617348998</v>
      </c>
      <c r="V14" s="25">
        <f t="shared" si="9"/>
        <v>-15.65217391304401</v>
      </c>
      <c r="W14" s="27">
        <v>0</v>
      </c>
      <c r="X14" s="26">
        <f t="shared" si="10"/>
        <v>15.65217391304401</v>
      </c>
      <c r="Z14">
        <v>3</v>
      </c>
      <c r="AA14">
        <v>1.4599945302726136</v>
      </c>
      <c r="AB14">
        <v>28.195401690519436</v>
      </c>
      <c r="AC14">
        <v>14.762097993444478</v>
      </c>
      <c r="AD14">
        <v>-55.68051608747583</v>
      </c>
    </row>
    <row r="15" spans="2:30" x14ac:dyDescent="0.35">
      <c r="B15" s="106" t="s">
        <v>120</v>
      </c>
      <c r="C15" s="15" t="s">
        <v>121</v>
      </c>
      <c r="D15" s="20">
        <v>122.54464285714278</v>
      </c>
      <c r="E15" s="21">
        <v>10.044642857142955</v>
      </c>
      <c r="F15" s="20">
        <v>126.5625</v>
      </c>
      <c r="G15" s="21">
        <v>7.03125</v>
      </c>
      <c r="H15">
        <v>330.46875</v>
      </c>
      <c r="I15">
        <v>38.16964285714262</v>
      </c>
      <c r="J15">
        <v>247.098214285713</v>
      </c>
      <c r="K15">
        <v>42.1875</v>
      </c>
      <c r="L15" s="25">
        <f t="shared" si="1"/>
        <v>-3.0133928571427759</v>
      </c>
      <c r="M15" s="27">
        <f t="shared" si="2"/>
        <v>4.0178571428572241</v>
      </c>
      <c r="N15" s="26">
        <f t="shared" si="3"/>
        <v>11.049107142857224</v>
      </c>
      <c r="O15" s="27">
        <f t="shared" si="4"/>
        <v>-10.044642857142955</v>
      </c>
      <c r="P15" s="27">
        <v>0</v>
      </c>
      <c r="Q15" s="26">
        <f t="shared" si="5"/>
        <v>10.044642857142955</v>
      </c>
      <c r="R15" s="22">
        <v>10</v>
      </c>
      <c r="S15" s="25">
        <f t="shared" si="6"/>
        <v>-125.558035714287</v>
      </c>
      <c r="T15" s="27">
        <f t="shared" si="7"/>
        <v>-83.370535714287001</v>
      </c>
      <c r="U15" s="26">
        <f t="shared" si="8"/>
        <v>-41.183035714287001</v>
      </c>
      <c r="V15" s="25">
        <f t="shared" si="9"/>
        <v>-38.16964285714262</v>
      </c>
      <c r="W15" s="27">
        <v>0</v>
      </c>
      <c r="X15" s="26">
        <f t="shared" si="10"/>
        <v>38.16964285714262</v>
      </c>
    </row>
    <row r="16" spans="2:30" x14ac:dyDescent="0.35">
      <c r="B16" s="198" t="s">
        <v>135</v>
      </c>
      <c r="C16" s="94" t="s">
        <v>136</v>
      </c>
      <c r="D16" s="72">
        <v>124.61538461538456</v>
      </c>
      <c r="E16" s="74">
        <v>15.882352941176462</v>
      </c>
      <c r="F16" s="72">
        <v>86.742081447963656</v>
      </c>
      <c r="G16" s="73">
        <v>10.995475113122229</v>
      </c>
      <c r="H16" s="72">
        <v>368.95927601809797</v>
      </c>
      <c r="I16" s="73">
        <v>15.88235294117699</v>
      </c>
      <c r="J16" s="72">
        <v>171.04072398190038</v>
      </c>
      <c r="K16" s="73">
        <v>12.217194570135415</v>
      </c>
      <c r="L16" s="25">
        <f t="shared" si="1"/>
        <v>-48.868778280543125</v>
      </c>
      <c r="M16" s="27">
        <f t="shared" si="2"/>
        <v>-37.8733031674209</v>
      </c>
      <c r="N16" s="26">
        <f t="shared" si="3"/>
        <v>-26.877828054298671</v>
      </c>
      <c r="O16" s="27">
        <f t="shared" si="4"/>
        <v>-15.882352941176462</v>
      </c>
      <c r="P16" s="27">
        <v>0</v>
      </c>
      <c r="Q16" s="26">
        <f t="shared" si="5"/>
        <v>15.882352941176462</v>
      </c>
      <c r="R16" s="22">
        <v>11</v>
      </c>
      <c r="S16" s="25">
        <f t="shared" si="6"/>
        <v>-210.13574660633299</v>
      </c>
      <c r="T16" s="27">
        <f t="shared" si="7"/>
        <v>-197.91855203619758</v>
      </c>
      <c r="U16" s="26">
        <f t="shared" si="8"/>
        <v>-185.70135746606218</v>
      </c>
      <c r="V16" s="25">
        <f t="shared" si="9"/>
        <v>-15.88235294117699</v>
      </c>
      <c r="W16" s="27">
        <v>0</v>
      </c>
      <c r="X16" s="26">
        <f t="shared" si="10"/>
        <v>15.88235294117699</v>
      </c>
      <c r="Z16">
        <v>4</v>
      </c>
      <c r="AA16">
        <v>-2.2478386167147022</v>
      </c>
      <c r="AB16">
        <v>3.2853025936598925</v>
      </c>
      <c r="AC16">
        <v>-6.0518731988479999</v>
      </c>
      <c r="AD16">
        <v>1.902017291065988</v>
      </c>
    </row>
    <row r="17" spans="2:30" x14ac:dyDescent="0.35">
      <c r="B17" s="199"/>
      <c r="C17" s="95" t="s">
        <v>137</v>
      </c>
      <c r="D17" s="75">
        <v>80.933660933660988</v>
      </c>
      <c r="E17" s="76">
        <v>9.2874692874691824</v>
      </c>
      <c r="F17" s="75">
        <v>83.58722358722369</v>
      </c>
      <c r="G17" s="79">
        <v>9.2874692874691824</v>
      </c>
      <c r="H17" s="75">
        <v>123.39066339066348</v>
      </c>
      <c r="I17" s="79">
        <v>15.921375921376013</v>
      </c>
      <c r="J17" s="75">
        <v>124.71744471744475</v>
      </c>
      <c r="K17" s="79">
        <v>10.614250614250622</v>
      </c>
      <c r="L17" s="25">
        <f t="shared" si="1"/>
        <v>-6.6339066339064807</v>
      </c>
      <c r="M17" s="27">
        <f t="shared" si="2"/>
        <v>2.6535626535627017</v>
      </c>
      <c r="N17" s="26">
        <f t="shared" si="3"/>
        <v>11.941031941031884</v>
      </c>
      <c r="O17" s="27">
        <f t="shared" si="4"/>
        <v>-9.2874692874691824</v>
      </c>
      <c r="P17" s="27">
        <v>0</v>
      </c>
      <c r="Q17" s="26">
        <f t="shared" si="5"/>
        <v>9.2874692874691824</v>
      </c>
      <c r="R17" s="22">
        <v>12</v>
      </c>
      <c r="S17" s="25">
        <f t="shared" si="6"/>
        <v>-9.2874692874693494</v>
      </c>
      <c r="T17" s="27">
        <f t="shared" si="7"/>
        <v>1.3267813267812727</v>
      </c>
      <c r="U17" s="26">
        <f t="shared" si="8"/>
        <v>11.941031941031895</v>
      </c>
      <c r="V17" s="25">
        <f t="shared" si="9"/>
        <v>-15.921375921376013</v>
      </c>
      <c r="W17" s="27">
        <v>0</v>
      </c>
      <c r="X17" s="26">
        <f t="shared" si="10"/>
        <v>15.921375921376013</v>
      </c>
      <c r="Z17">
        <v>4</v>
      </c>
      <c r="AA17">
        <v>0</v>
      </c>
      <c r="AB17">
        <v>6.5706051873198987</v>
      </c>
      <c r="AC17">
        <v>0</v>
      </c>
      <c r="AD17">
        <v>9.5100864553309918</v>
      </c>
    </row>
    <row r="18" spans="2:30" ht="29" x14ac:dyDescent="0.35">
      <c r="B18" s="101" t="s">
        <v>122</v>
      </c>
      <c r="C18" s="66" t="s">
        <v>105</v>
      </c>
      <c r="D18" s="98">
        <v>84.1490725857429</v>
      </c>
      <c r="E18" s="99">
        <v>3.0612797774927998</v>
      </c>
      <c r="F18" s="98">
        <v>96.392385630948695</v>
      </c>
      <c r="G18" s="99">
        <v>4.595531795769304</v>
      </c>
      <c r="H18" s="100">
        <v>139.426393830482</v>
      </c>
      <c r="I18" s="100">
        <v>10.202459860211007</v>
      </c>
      <c r="J18" s="100">
        <v>164.425039281908</v>
      </c>
      <c r="K18" s="103">
        <v>10.716285285991006</v>
      </c>
      <c r="L18" s="36">
        <f t="shared" si="1"/>
        <v>7.6477812494364912</v>
      </c>
      <c r="M18" s="31">
        <f t="shared" si="2"/>
        <v>12.243313045205795</v>
      </c>
      <c r="N18" s="32">
        <f t="shared" si="3"/>
        <v>16.838844840975099</v>
      </c>
      <c r="O18" s="31">
        <f t="shared" si="4"/>
        <v>-3.0612797774927998</v>
      </c>
      <c r="P18" s="31">
        <v>0</v>
      </c>
      <c r="Q18" s="32">
        <f t="shared" si="5"/>
        <v>3.0612797774927998</v>
      </c>
      <c r="R18" s="23">
        <v>13</v>
      </c>
      <c r="S18" s="36">
        <f t="shared" si="6"/>
        <v>14.282360165434994</v>
      </c>
      <c r="T18" s="31">
        <f t="shared" si="7"/>
        <v>24.998645451426</v>
      </c>
      <c r="U18" s="32">
        <f t="shared" si="8"/>
        <v>35.714930737417006</v>
      </c>
      <c r="V18" s="36">
        <f t="shared" si="9"/>
        <v>-10.202459860211007</v>
      </c>
      <c r="W18" s="31">
        <v>0</v>
      </c>
      <c r="X18" s="32">
        <f t="shared" si="10"/>
        <v>10.202459860211007</v>
      </c>
      <c r="Z18">
        <v>4</v>
      </c>
      <c r="AA18">
        <v>2.2478386167147022</v>
      </c>
      <c r="AB18">
        <v>9.8559077809799049</v>
      </c>
      <c r="AC18">
        <v>6.0518731988479999</v>
      </c>
      <c r="AD18">
        <v>17.118155619595996</v>
      </c>
    </row>
    <row r="19" spans="2:30" x14ac:dyDescent="0.35"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2:30" x14ac:dyDescent="0.35"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Z20">
        <v>5</v>
      </c>
      <c r="AA20">
        <v>-3.3103448275861709</v>
      </c>
      <c r="AB20">
        <v>8.6896551724140476</v>
      </c>
      <c r="AC20">
        <v>-7.0344827586206851</v>
      </c>
      <c r="AD20">
        <v>12.413793103448416</v>
      </c>
    </row>
    <row r="21" spans="2:30" x14ac:dyDescent="0.35">
      <c r="Z21">
        <v>5</v>
      </c>
      <c r="AA21">
        <v>0</v>
      </c>
      <c r="AB21">
        <v>13.655172413793224</v>
      </c>
      <c r="AC21">
        <v>0</v>
      </c>
      <c r="AD21">
        <v>21.517241379310434</v>
      </c>
    </row>
    <row r="22" spans="2:30" x14ac:dyDescent="0.35">
      <c r="Z22">
        <v>5</v>
      </c>
      <c r="AA22">
        <v>3.3103448275861709</v>
      </c>
      <c r="AB22">
        <v>18.620689655172399</v>
      </c>
      <c r="AC22">
        <v>7.0344827586206851</v>
      </c>
      <c r="AD22">
        <v>30.620689655172452</v>
      </c>
    </row>
    <row r="23" spans="2:30" x14ac:dyDescent="0.35">
      <c r="B23" s="186" t="s">
        <v>141</v>
      </c>
      <c r="C23" s="186"/>
      <c r="D23" s="186"/>
      <c r="E23" s="186"/>
      <c r="F23" s="186"/>
      <c r="G23" s="186"/>
    </row>
    <row r="24" spans="2:30" x14ac:dyDescent="0.35">
      <c r="B24" s="186" t="s">
        <v>103</v>
      </c>
      <c r="C24" s="186"/>
      <c r="D24" s="186"/>
      <c r="E24" s="186" t="s">
        <v>97</v>
      </c>
      <c r="F24" s="186"/>
      <c r="G24" s="186"/>
      <c r="Z24">
        <v>6</v>
      </c>
      <c r="AA24">
        <v>-12.676056338028204</v>
      </c>
      <c r="AB24">
        <v>49.295774647886887</v>
      </c>
      <c r="AC24">
        <v>-21.126760563380003</v>
      </c>
      <c r="AD24">
        <v>180.28169014084497</v>
      </c>
    </row>
    <row r="25" spans="2:30" s="1" customFormat="1" ht="45.75" customHeight="1" x14ac:dyDescent="0.35">
      <c r="B25" s="133" t="s">
        <v>94</v>
      </c>
      <c r="C25" s="133" t="s">
        <v>95</v>
      </c>
      <c r="D25" s="133" t="s">
        <v>161</v>
      </c>
      <c r="E25" s="133" t="s">
        <v>94</v>
      </c>
      <c r="F25" s="133" t="s">
        <v>95</v>
      </c>
      <c r="G25" s="133" t="s">
        <v>150</v>
      </c>
      <c r="I25" s="134" t="s">
        <v>158</v>
      </c>
      <c r="J25" s="134" t="s">
        <v>130</v>
      </c>
      <c r="K25" s="134" t="s">
        <v>162</v>
      </c>
      <c r="L25" s="134" t="s">
        <v>153</v>
      </c>
      <c r="M25" s="134" t="s">
        <v>125</v>
      </c>
      <c r="N25" s="134" t="s">
        <v>154</v>
      </c>
      <c r="Z25" s="1">
        <v>6</v>
      </c>
      <c r="AA25" s="1">
        <v>0</v>
      </c>
      <c r="AB25" s="1">
        <v>59.154929577463903</v>
      </c>
      <c r="AC25" s="1">
        <v>0</v>
      </c>
      <c r="AD25" s="1">
        <v>199.99999999999997</v>
      </c>
    </row>
    <row r="26" spans="2:30" x14ac:dyDescent="0.35">
      <c r="B26" s="111">
        <v>114.63687150837984</v>
      </c>
      <c r="C26" s="111">
        <v>8.7853355100476271</v>
      </c>
      <c r="D26" s="111">
        <f>C26*1.96</f>
        <v>17.21925759969335</v>
      </c>
      <c r="E26" s="111">
        <v>127.45810055865905</v>
      </c>
      <c r="F26" s="111">
        <v>2.218205718041411</v>
      </c>
      <c r="G26" s="111">
        <f>F26*1.96</f>
        <v>4.3476832073611655</v>
      </c>
      <c r="I26" s="118">
        <f>(E26-B26)-G26</f>
        <v>8.4735458429180497</v>
      </c>
      <c r="J26" s="118">
        <f>E26-B26</f>
        <v>12.821229050279214</v>
      </c>
      <c r="K26" s="118">
        <f>(E26-B26)+G26</f>
        <v>17.168912257640379</v>
      </c>
      <c r="L26" s="118">
        <f>-(D26)</f>
        <v>-17.21925759969335</v>
      </c>
      <c r="M26">
        <v>0</v>
      </c>
      <c r="N26" s="118">
        <f>D26</f>
        <v>17.21925759969335</v>
      </c>
      <c r="Z26">
        <v>6</v>
      </c>
      <c r="AA26">
        <v>12.676056338028204</v>
      </c>
      <c r="AB26">
        <v>69.01408450704092</v>
      </c>
      <c r="AC26">
        <v>21.126760563380003</v>
      </c>
      <c r="AD26">
        <v>219.71830985915497</v>
      </c>
    </row>
    <row r="27" spans="2:30" x14ac:dyDescent="0.35">
      <c r="B27" s="111">
        <v>146.52892561983464</v>
      </c>
      <c r="C27" s="111">
        <v>9.489499224679129</v>
      </c>
      <c r="D27" s="111">
        <f t="shared" ref="D27:D38" si="11">C27*1.96</f>
        <v>18.599418480371092</v>
      </c>
      <c r="E27" s="111">
        <v>123.47107438016521</v>
      </c>
      <c r="F27" s="111">
        <v>6.6747407551321309</v>
      </c>
      <c r="G27" s="111">
        <f t="shared" ref="G27:G38" si="12">F27*1.96</f>
        <v>13.082491880058976</v>
      </c>
      <c r="I27" s="118">
        <f t="shared" ref="I27:I38" si="13">(E27-B27)-G27</f>
        <v>-36.140343119728406</v>
      </c>
      <c r="J27" s="118">
        <f t="shared" ref="J27:J38" si="14">E27-B27</f>
        <v>-23.057851239669432</v>
      </c>
      <c r="K27" s="118">
        <f t="shared" ref="K27:K38" si="15">(E27-B27)+G27</f>
        <v>-9.9753593596104562</v>
      </c>
      <c r="L27" s="118">
        <f t="shared" ref="L27:L38" si="16">-(D27)</f>
        <v>-18.599418480371092</v>
      </c>
      <c r="M27">
        <v>0</v>
      </c>
      <c r="N27" s="118">
        <f t="shared" ref="N27:N38" si="17">D27</f>
        <v>18.599418480371092</v>
      </c>
    </row>
    <row r="28" spans="2:30" x14ac:dyDescent="0.35">
      <c r="B28" s="111">
        <v>185.60059964276579</v>
      </c>
      <c r="C28" s="111">
        <v>14.762097993444478</v>
      </c>
      <c r="D28" s="111">
        <f t="shared" si="11"/>
        <v>28.933712067151177</v>
      </c>
      <c r="E28" s="111">
        <v>123.17013268690987</v>
      </c>
      <c r="F28" s="111">
        <v>6.7499508683800897</v>
      </c>
      <c r="G28" s="111">
        <f t="shared" si="12"/>
        <v>13.229903702024975</v>
      </c>
      <c r="I28" s="118">
        <f t="shared" si="13"/>
        <v>-75.66037065788089</v>
      </c>
      <c r="J28" s="118">
        <f t="shared" si="14"/>
        <v>-62.43046695585592</v>
      </c>
      <c r="K28" s="118">
        <f t="shared" si="15"/>
        <v>-49.200563253830943</v>
      </c>
      <c r="L28" s="118">
        <f t="shared" si="16"/>
        <v>-28.933712067151177</v>
      </c>
      <c r="M28">
        <v>0</v>
      </c>
      <c r="N28" s="118">
        <f t="shared" si="17"/>
        <v>28.933712067151177</v>
      </c>
      <c r="Z28">
        <v>7</v>
      </c>
      <c r="AA28">
        <v>-10.630623930988406</v>
      </c>
      <c r="AB28">
        <v>62.156506777552195</v>
      </c>
      <c r="AC28">
        <v>-30.53655090354701</v>
      </c>
      <c r="AD28">
        <v>129.37582784635197</v>
      </c>
    </row>
    <row r="29" spans="2:30" x14ac:dyDescent="0.35">
      <c r="B29" s="111">
        <v>118.386167146974</v>
      </c>
      <c r="C29" s="111">
        <v>6.0518731988479999</v>
      </c>
      <c r="D29" s="111">
        <f t="shared" si="11"/>
        <v>11.861671469742079</v>
      </c>
      <c r="E29" s="111">
        <v>127.89625360230499</v>
      </c>
      <c r="F29" s="111">
        <v>7.6080691642650038</v>
      </c>
      <c r="G29" s="111">
        <f t="shared" si="12"/>
        <v>14.911815561959408</v>
      </c>
      <c r="I29" s="118">
        <f t="shared" si="13"/>
        <v>-5.4017291066284159</v>
      </c>
      <c r="J29" s="118">
        <f t="shared" si="14"/>
        <v>9.5100864553309918</v>
      </c>
      <c r="K29" s="118">
        <f t="shared" si="15"/>
        <v>24.4219020172904</v>
      </c>
      <c r="L29" s="118">
        <f t="shared" si="16"/>
        <v>-11.861671469742079</v>
      </c>
      <c r="M29">
        <v>0</v>
      </c>
      <c r="N29" s="118">
        <f t="shared" si="17"/>
        <v>11.861671469742079</v>
      </c>
      <c r="Z29">
        <v>7</v>
      </c>
      <c r="AA29">
        <v>0</v>
      </c>
      <c r="AB29">
        <v>90.789912417465203</v>
      </c>
      <c r="AC29">
        <v>0</v>
      </c>
      <c r="AD29">
        <v>178.83352849711099</v>
      </c>
    </row>
    <row r="30" spans="2:30" x14ac:dyDescent="0.35">
      <c r="B30" s="111">
        <v>142.5517241379309</v>
      </c>
      <c r="C30" s="111">
        <v>7.0344827586206851</v>
      </c>
      <c r="D30" s="111">
        <f t="shared" si="11"/>
        <v>13.787586206896542</v>
      </c>
      <c r="E30" s="111">
        <v>164.06896551724134</v>
      </c>
      <c r="F30" s="111">
        <v>9.1034482758620179</v>
      </c>
      <c r="G30" s="111">
        <f t="shared" si="12"/>
        <v>17.842758620689555</v>
      </c>
      <c r="I30" s="118">
        <f t="shared" si="13"/>
        <v>3.6744827586208793</v>
      </c>
      <c r="J30" s="118">
        <f t="shared" si="14"/>
        <v>21.517241379310434</v>
      </c>
      <c r="K30" s="118">
        <f t="shared" si="15"/>
        <v>39.359999999999985</v>
      </c>
      <c r="L30" s="118">
        <f t="shared" si="16"/>
        <v>-13.787586206896542</v>
      </c>
      <c r="M30">
        <v>0</v>
      </c>
      <c r="N30" s="118">
        <f t="shared" si="17"/>
        <v>13.787586206896542</v>
      </c>
      <c r="Z30">
        <v>7</v>
      </c>
      <c r="AA30">
        <v>10.630623930988406</v>
      </c>
      <c r="AB30">
        <v>119.42331805737821</v>
      </c>
      <c r="AC30">
        <v>30.53655090354701</v>
      </c>
      <c r="AD30">
        <v>228.29122914787001</v>
      </c>
    </row>
    <row r="31" spans="2:30" x14ac:dyDescent="0.35">
      <c r="B31" s="111">
        <v>185.91549295774601</v>
      </c>
      <c r="C31" s="111">
        <v>21.126760563380003</v>
      </c>
      <c r="D31" s="111">
        <f t="shared" si="11"/>
        <v>41.408450704224805</v>
      </c>
      <c r="E31" s="111">
        <v>385.91549295774598</v>
      </c>
      <c r="F31" s="111">
        <v>19.718309859154999</v>
      </c>
      <c r="G31" s="111">
        <f t="shared" si="12"/>
        <v>38.647887323943799</v>
      </c>
      <c r="I31" s="118">
        <f t="shared" si="13"/>
        <v>161.35211267605618</v>
      </c>
      <c r="J31" s="118">
        <f t="shared" si="14"/>
        <v>199.99999999999997</v>
      </c>
      <c r="K31" s="118">
        <f t="shared" si="15"/>
        <v>238.64788732394376</v>
      </c>
      <c r="L31" s="118">
        <f t="shared" si="16"/>
        <v>-41.408450704224805</v>
      </c>
      <c r="M31">
        <v>0</v>
      </c>
      <c r="N31" s="118">
        <f t="shared" si="17"/>
        <v>41.408450704224805</v>
      </c>
    </row>
    <row r="32" spans="2:30" x14ac:dyDescent="0.35">
      <c r="B32" s="111">
        <v>206.41592920353901</v>
      </c>
      <c r="C32" s="111">
        <v>30.53655090354701</v>
      </c>
      <c r="D32" s="111">
        <f t="shared" si="11"/>
        <v>59.85163977095214</v>
      </c>
      <c r="E32" s="111">
        <v>385.24945770065</v>
      </c>
      <c r="F32" s="111">
        <v>49.457700650759023</v>
      </c>
      <c r="G32" s="111">
        <f t="shared" si="12"/>
        <v>96.937093275487683</v>
      </c>
      <c r="I32" s="118">
        <f t="shared" si="13"/>
        <v>81.896435221623307</v>
      </c>
      <c r="J32" s="118">
        <f t="shared" si="14"/>
        <v>178.83352849711099</v>
      </c>
      <c r="K32" s="118">
        <f t="shared" si="15"/>
        <v>275.7706217725987</v>
      </c>
      <c r="L32" s="118">
        <f t="shared" si="16"/>
        <v>-59.85163977095214</v>
      </c>
      <c r="M32">
        <v>0</v>
      </c>
      <c r="N32" s="118">
        <f t="shared" si="17"/>
        <v>59.85163977095214</v>
      </c>
      <c r="Z32">
        <v>8</v>
      </c>
      <c r="AA32">
        <v>-14.316702819956589</v>
      </c>
      <c r="AB32">
        <v>55.965292841648605</v>
      </c>
      <c r="AC32">
        <v>-28.633405639913008</v>
      </c>
      <c r="AD32">
        <v>148.37310195227798</v>
      </c>
    </row>
    <row r="33" spans="1:30" x14ac:dyDescent="0.35">
      <c r="B33" s="111">
        <v>187.418655097613</v>
      </c>
      <c r="C33" s="111">
        <v>28.633405639913008</v>
      </c>
      <c r="D33" s="111">
        <f t="shared" si="11"/>
        <v>56.121475054229492</v>
      </c>
      <c r="E33" s="111">
        <v>385.24945770065</v>
      </c>
      <c r="F33" s="111">
        <v>49.457700650759023</v>
      </c>
      <c r="G33" s="111">
        <f t="shared" si="12"/>
        <v>96.937093275487683</v>
      </c>
      <c r="I33" s="118">
        <f t="shared" si="13"/>
        <v>100.89370932754932</v>
      </c>
      <c r="J33" s="118">
        <f t="shared" si="14"/>
        <v>197.830802603037</v>
      </c>
      <c r="K33" s="118">
        <f t="shared" si="15"/>
        <v>294.76789587852466</v>
      </c>
      <c r="L33" s="118">
        <f t="shared" si="16"/>
        <v>-56.121475054229492</v>
      </c>
      <c r="M33">
        <v>0</v>
      </c>
      <c r="N33" s="118">
        <f t="shared" si="17"/>
        <v>56.121475054229492</v>
      </c>
      <c r="Z33">
        <v>8</v>
      </c>
      <c r="AA33">
        <v>0</v>
      </c>
      <c r="AB33">
        <v>84.598698481561613</v>
      </c>
      <c r="AC33">
        <v>0</v>
      </c>
      <c r="AD33">
        <v>197.830802603037</v>
      </c>
    </row>
    <row r="34" spans="1:30" x14ac:dyDescent="0.35">
      <c r="B34" s="111">
        <v>199.565217391304</v>
      </c>
      <c r="C34" s="111">
        <v>15.65217391304401</v>
      </c>
      <c r="D34" s="111">
        <f t="shared" si="11"/>
        <v>30.678260869566259</v>
      </c>
      <c r="E34" s="111">
        <v>438.56088881173503</v>
      </c>
      <c r="F34" s="111">
        <v>45.756444753058986</v>
      </c>
      <c r="G34" s="111">
        <f t="shared" si="12"/>
        <v>89.682631715995612</v>
      </c>
      <c r="I34" s="118">
        <f t="shared" si="13"/>
        <v>149.31303970443543</v>
      </c>
      <c r="J34" s="118">
        <f t="shared" si="14"/>
        <v>238.99567142043102</v>
      </c>
      <c r="K34" s="118">
        <f t="shared" si="15"/>
        <v>328.67830313642662</v>
      </c>
      <c r="L34" s="118">
        <f t="shared" si="16"/>
        <v>-30.678260869566259</v>
      </c>
      <c r="M34">
        <v>0</v>
      </c>
      <c r="N34" s="118">
        <f t="shared" si="17"/>
        <v>30.678260869566259</v>
      </c>
      <c r="Z34">
        <v>8</v>
      </c>
      <c r="AA34">
        <v>14.316702819956589</v>
      </c>
      <c r="AB34">
        <v>113.23210412147462</v>
      </c>
      <c r="AC34">
        <v>28.633405639913008</v>
      </c>
      <c r="AD34">
        <v>247.28850325379602</v>
      </c>
    </row>
    <row r="35" spans="1:30" x14ac:dyDescent="0.35">
      <c r="B35" s="111">
        <v>330.46875</v>
      </c>
      <c r="C35" s="111">
        <v>38.16964285714262</v>
      </c>
      <c r="D35" s="111">
        <f t="shared" si="11"/>
        <v>74.812499999999531</v>
      </c>
      <c r="E35" s="111">
        <v>247.098214285713</v>
      </c>
      <c r="F35" s="111">
        <v>42.1875</v>
      </c>
      <c r="G35" s="111">
        <f t="shared" si="12"/>
        <v>82.6875</v>
      </c>
      <c r="I35" s="118">
        <f t="shared" si="13"/>
        <v>-166.058035714287</v>
      </c>
      <c r="J35" s="118">
        <f t="shared" si="14"/>
        <v>-83.370535714287001</v>
      </c>
      <c r="K35" s="118">
        <f t="shared" si="15"/>
        <v>-0.68303571428700138</v>
      </c>
      <c r="L35" s="118">
        <f t="shared" si="16"/>
        <v>-74.812499999999531</v>
      </c>
      <c r="M35">
        <v>0</v>
      </c>
      <c r="N35" s="118">
        <f t="shared" si="17"/>
        <v>74.812499999999531</v>
      </c>
    </row>
    <row r="36" spans="1:30" x14ac:dyDescent="0.35">
      <c r="B36" s="111">
        <v>368.95927601809797</v>
      </c>
      <c r="C36" s="111">
        <v>15.88235294117699</v>
      </c>
      <c r="D36" s="111">
        <f t="shared" si="11"/>
        <v>31.129411764706898</v>
      </c>
      <c r="E36" s="111">
        <v>171.04072398190038</v>
      </c>
      <c r="F36" s="111">
        <v>12.217194570135415</v>
      </c>
      <c r="G36" s="111">
        <f t="shared" si="12"/>
        <v>23.945701357465413</v>
      </c>
      <c r="I36" s="118">
        <f t="shared" si="13"/>
        <v>-221.86425339366301</v>
      </c>
      <c r="J36" s="118">
        <f t="shared" si="14"/>
        <v>-197.91855203619758</v>
      </c>
      <c r="K36" s="118">
        <f t="shared" si="15"/>
        <v>-173.97285067873216</v>
      </c>
      <c r="L36" s="118">
        <f t="shared" si="16"/>
        <v>-31.129411764706898</v>
      </c>
      <c r="M36">
        <v>0</v>
      </c>
      <c r="N36" s="118">
        <f t="shared" si="17"/>
        <v>31.129411764706898</v>
      </c>
      <c r="Z36">
        <v>9</v>
      </c>
      <c r="AA36">
        <v>-14.347826086955905</v>
      </c>
      <c r="AB36">
        <v>47.290052569409013</v>
      </c>
      <c r="AC36">
        <v>-15.65217391304401</v>
      </c>
      <c r="AD36">
        <v>193.23922666737204</v>
      </c>
    </row>
    <row r="37" spans="1:30" x14ac:dyDescent="0.35">
      <c r="B37" s="111">
        <v>123.39066339066348</v>
      </c>
      <c r="C37" s="111">
        <v>15.921375921376013</v>
      </c>
      <c r="D37" s="111">
        <f t="shared" si="11"/>
        <v>31.205896805896984</v>
      </c>
      <c r="E37" s="111">
        <v>124.71744471744475</v>
      </c>
      <c r="F37" s="111">
        <v>10.614250614250622</v>
      </c>
      <c r="G37" s="111">
        <f t="shared" si="12"/>
        <v>20.803931203931217</v>
      </c>
      <c r="I37" s="118">
        <f t="shared" si="13"/>
        <v>-19.477149877149945</v>
      </c>
      <c r="J37" s="118">
        <f t="shared" si="14"/>
        <v>1.3267813267812727</v>
      </c>
      <c r="K37" s="118">
        <f t="shared" si="15"/>
        <v>22.13071253071249</v>
      </c>
      <c r="L37" s="118">
        <f t="shared" si="16"/>
        <v>-31.205896805896984</v>
      </c>
      <c r="M37">
        <v>0</v>
      </c>
      <c r="N37" s="118">
        <f t="shared" si="17"/>
        <v>31.205896805896984</v>
      </c>
      <c r="Z37">
        <v>9</v>
      </c>
      <c r="AA37">
        <v>0</v>
      </c>
      <c r="AB37">
        <v>86.500190578263002</v>
      </c>
      <c r="AC37">
        <v>0</v>
      </c>
      <c r="AD37">
        <v>238.99567142043102</v>
      </c>
    </row>
    <row r="38" spans="1:30" x14ac:dyDescent="0.35">
      <c r="B38" s="111">
        <v>139.426393830482</v>
      </c>
      <c r="C38" s="111">
        <v>10.202459860211007</v>
      </c>
      <c r="D38" s="111">
        <f t="shared" si="11"/>
        <v>19.996821326013574</v>
      </c>
      <c r="E38" s="111">
        <v>164.425039281908</v>
      </c>
      <c r="F38" s="111">
        <v>10.716285285991006</v>
      </c>
      <c r="G38" s="111">
        <f t="shared" si="12"/>
        <v>21.00391916054237</v>
      </c>
      <c r="I38" s="118">
        <f t="shared" si="13"/>
        <v>3.9947262908836301</v>
      </c>
      <c r="J38" s="118">
        <f t="shared" si="14"/>
        <v>24.998645451426</v>
      </c>
      <c r="K38" s="118">
        <f t="shared" si="15"/>
        <v>46.002564611968367</v>
      </c>
      <c r="L38" s="118">
        <f t="shared" si="16"/>
        <v>-19.996821326013574</v>
      </c>
      <c r="M38">
        <v>0</v>
      </c>
      <c r="N38" s="118">
        <f t="shared" si="17"/>
        <v>19.996821326013574</v>
      </c>
      <c r="Z38">
        <v>9</v>
      </c>
      <c r="AA38">
        <v>14.347826086955905</v>
      </c>
      <c r="AB38">
        <v>125.71032858711699</v>
      </c>
      <c r="AC38">
        <v>15.65217391304401</v>
      </c>
      <c r="AD38">
        <v>284.75211617348998</v>
      </c>
    </row>
    <row r="40" spans="1:30" x14ac:dyDescent="0.35">
      <c r="Z40">
        <v>10</v>
      </c>
      <c r="AA40">
        <v>-10.044642857142955</v>
      </c>
      <c r="AB40">
        <v>-3.0133928571427759</v>
      </c>
      <c r="AC40">
        <v>-38.16964285714262</v>
      </c>
      <c r="AD40">
        <v>-125.558035714287</v>
      </c>
    </row>
    <row r="41" spans="1:30" x14ac:dyDescent="0.35">
      <c r="B41" s="111"/>
      <c r="C41" s="111"/>
      <c r="D41" s="111"/>
      <c r="E41" s="111"/>
      <c r="I41" s="186" t="s">
        <v>147</v>
      </c>
      <c r="J41" s="186"/>
      <c r="K41" s="186"/>
      <c r="Z41">
        <v>10</v>
      </c>
      <c r="AA41">
        <v>0</v>
      </c>
      <c r="AB41">
        <v>4.0178571428572241</v>
      </c>
      <c r="AC41">
        <v>0</v>
      </c>
      <c r="AD41">
        <v>-83.370535714287001</v>
      </c>
    </row>
    <row r="42" spans="1:30" x14ac:dyDescent="0.35">
      <c r="B42" s="119" t="s">
        <v>158</v>
      </c>
      <c r="C42" s="119" t="s">
        <v>130</v>
      </c>
      <c r="D42" s="119" t="s">
        <v>162</v>
      </c>
      <c r="E42" s="119" t="s">
        <v>153</v>
      </c>
      <c r="F42" s="119" t="s">
        <v>125</v>
      </c>
      <c r="G42" s="119" t="s">
        <v>154</v>
      </c>
      <c r="I42" s="119" t="s">
        <v>125</v>
      </c>
      <c r="J42" s="119" t="s">
        <v>97</v>
      </c>
      <c r="K42" s="119"/>
      <c r="Z42">
        <v>10</v>
      </c>
      <c r="AA42">
        <v>10.044642857142955</v>
      </c>
      <c r="AB42">
        <v>11.049107142857224</v>
      </c>
      <c r="AC42">
        <v>38.16964285714262</v>
      </c>
      <c r="AD42">
        <v>-41.183035714287001</v>
      </c>
    </row>
    <row r="43" spans="1:30" x14ac:dyDescent="0.35">
      <c r="A43">
        <v>1</v>
      </c>
      <c r="B43" s="111">
        <v>8.4735458429180497</v>
      </c>
      <c r="C43" s="111">
        <v>12.821229050279214</v>
      </c>
      <c r="D43" s="111">
        <v>17.168912257640379</v>
      </c>
      <c r="E43" s="111">
        <v>-17.21925759969335</v>
      </c>
      <c r="F43" s="111">
        <v>0</v>
      </c>
      <c r="G43" s="111">
        <v>17.21925759969335</v>
      </c>
      <c r="I43" s="111">
        <v>-17.21925759969335</v>
      </c>
      <c r="J43" s="111">
        <v>8.4735458429180497</v>
      </c>
      <c r="K43" s="113">
        <v>1</v>
      </c>
      <c r="M43" s="111"/>
      <c r="N43" s="111"/>
      <c r="O43" s="111"/>
    </row>
    <row r="44" spans="1:30" x14ac:dyDescent="0.35">
      <c r="A44">
        <v>2</v>
      </c>
      <c r="B44" s="111">
        <v>-36.140343119728406</v>
      </c>
      <c r="C44" s="111">
        <v>-23.057851239669432</v>
      </c>
      <c r="D44" s="111">
        <v>-9.9753593596104562</v>
      </c>
      <c r="E44" s="111">
        <v>-18.599418480371092</v>
      </c>
      <c r="F44" s="111">
        <v>0</v>
      </c>
      <c r="G44" s="111">
        <v>18.599418480371092</v>
      </c>
      <c r="I44" s="111">
        <v>0</v>
      </c>
      <c r="J44" s="111">
        <v>12.821229050279214</v>
      </c>
      <c r="K44" s="113">
        <v>1</v>
      </c>
      <c r="M44" s="111"/>
      <c r="N44" s="111"/>
      <c r="O44" s="111"/>
      <c r="Z44">
        <v>11</v>
      </c>
      <c r="AA44">
        <v>-15.882352941176462</v>
      </c>
      <c r="AB44">
        <v>-48.868778280543125</v>
      </c>
      <c r="AC44">
        <v>-15.88235294117699</v>
      </c>
      <c r="AD44">
        <v>-210.13574660633299</v>
      </c>
    </row>
    <row r="45" spans="1:30" x14ac:dyDescent="0.35">
      <c r="A45">
        <v>3</v>
      </c>
      <c r="B45" s="111">
        <v>-75.66037065788089</v>
      </c>
      <c r="C45" s="111">
        <v>-62.43046695585592</v>
      </c>
      <c r="D45" s="111">
        <v>-49.200563253830943</v>
      </c>
      <c r="E45" s="111">
        <v>-28.933712067151177</v>
      </c>
      <c r="F45" s="111">
        <v>0</v>
      </c>
      <c r="G45" s="111">
        <v>28.933712067151177</v>
      </c>
      <c r="I45" s="111">
        <v>17.21925759969335</v>
      </c>
      <c r="J45" s="111">
        <v>17.168912257640379</v>
      </c>
      <c r="K45" s="113">
        <v>1</v>
      </c>
      <c r="M45" s="111"/>
      <c r="N45" s="111"/>
      <c r="O45" s="111"/>
      <c r="Z45">
        <v>11</v>
      </c>
      <c r="AA45">
        <v>0</v>
      </c>
      <c r="AB45">
        <v>-37.8733031674209</v>
      </c>
      <c r="AC45">
        <v>0</v>
      </c>
      <c r="AD45">
        <v>-197.91855203619758</v>
      </c>
    </row>
    <row r="46" spans="1:30" x14ac:dyDescent="0.35">
      <c r="A46">
        <v>4</v>
      </c>
      <c r="B46" s="111">
        <v>-5.4017291066284159</v>
      </c>
      <c r="C46" s="111">
        <v>9.5100864553309918</v>
      </c>
      <c r="D46" s="111">
        <v>24.4219020172904</v>
      </c>
      <c r="E46" s="111">
        <v>-11.861671469742079</v>
      </c>
      <c r="F46" s="111">
        <v>0</v>
      </c>
      <c r="G46" s="111">
        <v>11.861671469742079</v>
      </c>
      <c r="K46" s="113"/>
      <c r="M46" s="111"/>
      <c r="N46" s="111"/>
      <c r="O46" s="111"/>
      <c r="Z46">
        <v>11</v>
      </c>
      <c r="AA46">
        <v>15.882352941176462</v>
      </c>
      <c r="AB46">
        <v>-26.877828054298671</v>
      </c>
      <c r="AC46">
        <v>15.88235294117699</v>
      </c>
      <c r="AD46">
        <v>-185.70135746606218</v>
      </c>
    </row>
    <row r="47" spans="1:30" x14ac:dyDescent="0.35">
      <c r="A47">
        <v>5</v>
      </c>
      <c r="B47" s="111">
        <v>3.6744827586208793</v>
      </c>
      <c r="C47" s="111">
        <v>21.517241379310434</v>
      </c>
      <c r="D47" s="111">
        <v>39.359999999999985</v>
      </c>
      <c r="E47" s="111">
        <v>-13.787586206896542</v>
      </c>
      <c r="F47" s="111">
        <v>0</v>
      </c>
      <c r="G47" s="111">
        <v>13.787586206896542</v>
      </c>
      <c r="I47" s="111">
        <v>-18.599418480371092</v>
      </c>
      <c r="J47" s="111">
        <v>-36.140343119728406</v>
      </c>
      <c r="K47" s="113">
        <v>2</v>
      </c>
      <c r="M47" s="111"/>
      <c r="N47" s="111"/>
      <c r="O47" s="111"/>
    </row>
    <row r="48" spans="1:30" x14ac:dyDescent="0.35">
      <c r="A48">
        <v>6</v>
      </c>
      <c r="B48" s="111">
        <v>161.35211267605618</v>
      </c>
      <c r="C48" s="111">
        <v>199.99999999999997</v>
      </c>
      <c r="D48" s="111">
        <v>238.64788732394376</v>
      </c>
      <c r="E48" s="111">
        <v>-41.408450704224805</v>
      </c>
      <c r="F48" s="111">
        <v>0</v>
      </c>
      <c r="G48" s="111">
        <v>41.408450704224805</v>
      </c>
      <c r="I48" s="111">
        <v>0</v>
      </c>
      <c r="J48" s="111">
        <v>-23.057851239669432</v>
      </c>
      <c r="K48" s="113">
        <v>2</v>
      </c>
      <c r="M48" s="111"/>
      <c r="N48" s="111"/>
      <c r="O48" s="111"/>
      <c r="Z48">
        <v>12</v>
      </c>
      <c r="AA48">
        <v>-9.2874692874691824</v>
      </c>
      <c r="AB48">
        <v>-6.6339066339064807</v>
      </c>
      <c r="AC48">
        <v>-15.921375921376013</v>
      </c>
      <c r="AD48">
        <v>-9.2874692874693494</v>
      </c>
    </row>
    <row r="49" spans="1:30" x14ac:dyDescent="0.35">
      <c r="A49">
        <v>7</v>
      </c>
      <c r="B49" s="111">
        <v>81.896435221623307</v>
      </c>
      <c r="C49" s="111">
        <v>178.83352849711099</v>
      </c>
      <c r="D49" s="111">
        <v>275.7706217725987</v>
      </c>
      <c r="E49" s="111">
        <v>-59.85163977095214</v>
      </c>
      <c r="F49" s="111">
        <v>0</v>
      </c>
      <c r="G49" s="111">
        <v>59.85163977095214</v>
      </c>
      <c r="I49" s="111">
        <v>18.599418480371092</v>
      </c>
      <c r="J49" s="111">
        <v>-9.9753593596104562</v>
      </c>
      <c r="K49" s="113">
        <v>2</v>
      </c>
      <c r="M49" s="111"/>
      <c r="N49" s="111"/>
      <c r="O49" s="111"/>
      <c r="Z49">
        <v>12</v>
      </c>
      <c r="AA49">
        <v>0</v>
      </c>
      <c r="AB49">
        <v>2.6535626535627017</v>
      </c>
      <c r="AC49">
        <v>0</v>
      </c>
      <c r="AD49">
        <v>1.3267813267812727</v>
      </c>
    </row>
    <row r="50" spans="1:30" x14ac:dyDescent="0.35">
      <c r="A50">
        <v>8</v>
      </c>
      <c r="B50" s="111">
        <v>100.89370932754932</v>
      </c>
      <c r="C50" s="111">
        <v>197.830802603037</v>
      </c>
      <c r="D50" s="111">
        <v>294.76789587852466</v>
      </c>
      <c r="E50" s="111">
        <v>-56.121475054229492</v>
      </c>
      <c r="F50" s="111">
        <v>0</v>
      </c>
      <c r="G50" s="111">
        <v>56.121475054229492</v>
      </c>
      <c r="K50" s="113"/>
      <c r="M50" s="111"/>
      <c r="N50" s="111"/>
      <c r="O50" s="111"/>
      <c r="Z50">
        <v>12</v>
      </c>
      <c r="AA50">
        <v>9.2874692874691824</v>
      </c>
      <c r="AB50">
        <v>11.941031941031884</v>
      </c>
      <c r="AC50">
        <v>15.921375921376013</v>
      </c>
      <c r="AD50">
        <v>11.941031941031895</v>
      </c>
    </row>
    <row r="51" spans="1:30" x14ac:dyDescent="0.35">
      <c r="A51">
        <v>9</v>
      </c>
      <c r="B51" s="111">
        <v>149.31303970443543</v>
      </c>
      <c r="C51" s="111">
        <v>238.99567142043102</v>
      </c>
      <c r="D51" s="111">
        <v>328.67830313642662</v>
      </c>
      <c r="E51" s="111">
        <v>-30.678260869566259</v>
      </c>
      <c r="F51" s="111">
        <v>0</v>
      </c>
      <c r="G51" s="111">
        <v>30.678260869566259</v>
      </c>
      <c r="I51" s="111">
        <v>-28.933712067151177</v>
      </c>
      <c r="J51" s="111">
        <v>-75.66037065788089</v>
      </c>
      <c r="K51" s="113">
        <v>3</v>
      </c>
      <c r="M51" s="111"/>
      <c r="N51" s="111"/>
      <c r="O51" s="111"/>
    </row>
    <row r="52" spans="1:30" x14ac:dyDescent="0.35">
      <c r="A52">
        <v>10</v>
      </c>
      <c r="B52" s="111">
        <v>-166.058035714287</v>
      </c>
      <c r="C52" s="111">
        <v>-83.370535714287001</v>
      </c>
      <c r="D52" s="111">
        <v>-0.68303571428700138</v>
      </c>
      <c r="E52" s="111">
        <v>-74.812499999999531</v>
      </c>
      <c r="F52" s="111">
        <v>0</v>
      </c>
      <c r="G52" s="111">
        <v>74.812499999999531</v>
      </c>
      <c r="I52" s="111">
        <v>0</v>
      </c>
      <c r="J52" s="111">
        <v>-62.43046695585592</v>
      </c>
      <c r="K52" s="113">
        <v>3</v>
      </c>
      <c r="M52" s="111"/>
      <c r="N52" s="111"/>
      <c r="O52" s="111"/>
      <c r="Z52">
        <v>13</v>
      </c>
      <c r="AA52">
        <v>-3.0612797774927998</v>
      </c>
      <c r="AB52">
        <v>7.6477812494364912</v>
      </c>
      <c r="AC52">
        <v>-10.202459860211007</v>
      </c>
      <c r="AD52">
        <v>14.282360165434994</v>
      </c>
    </row>
    <row r="53" spans="1:30" x14ac:dyDescent="0.35">
      <c r="A53">
        <v>11</v>
      </c>
      <c r="B53" s="111">
        <v>-221.86425339366301</v>
      </c>
      <c r="C53" s="111">
        <v>-197.91855203619758</v>
      </c>
      <c r="D53" s="111">
        <v>-173.97285067873216</v>
      </c>
      <c r="E53" s="111">
        <v>-31.129411764706898</v>
      </c>
      <c r="F53" s="111">
        <v>0</v>
      </c>
      <c r="G53" s="111">
        <v>31.129411764706898</v>
      </c>
      <c r="I53" s="111">
        <v>28.933712067151177</v>
      </c>
      <c r="J53" s="111">
        <v>-49.200563253830943</v>
      </c>
      <c r="K53" s="113">
        <v>3</v>
      </c>
      <c r="M53" s="111"/>
      <c r="N53" s="111"/>
      <c r="O53" s="111"/>
      <c r="Z53">
        <v>13</v>
      </c>
      <c r="AA53">
        <v>0</v>
      </c>
      <c r="AB53">
        <v>12.243313045205795</v>
      </c>
      <c r="AC53">
        <v>0</v>
      </c>
      <c r="AD53">
        <v>24.998645451426</v>
      </c>
    </row>
    <row r="54" spans="1:30" x14ac:dyDescent="0.35">
      <c r="A54">
        <v>12</v>
      </c>
      <c r="B54" s="111">
        <v>-19.477149877149945</v>
      </c>
      <c r="C54" s="111">
        <v>1.3267813267812727</v>
      </c>
      <c r="D54" s="111">
        <v>22.13071253071249</v>
      </c>
      <c r="E54" s="111">
        <v>-31.205896805896984</v>
      </c>
      <c r="F54" s="111">
        <v>0</v>
      </c>
      <c r="G54" s="111">
        <v>31.205896805896984</v>
      </c>
      <c r="K54" s="113"/>
      <c r="M54" s="111"/>
      <c r="N54" s="111"/>
      <c r="O54" s="111"/>
      <c r="Z54">
        <v>13</v>
      </c>
      <c r="AA54">
        <v>3.0612797774927998</v>
      </c>
      <c r="AB54">
        <v>16.838844840975099</v>
      </c>
      <c r="AC54">
        <v>10.202459860211007</v>
      </c>
      <c r="AD54">
        <v>35.714930737417006</v>
      </c>
    </row>
    <row r="55" spans="1:30" x14ac:dyDescent="0.35">
      <c r="A55">
        <v>13</v>
      </c>
      <c r="B55" s="111">
        <v>3.9947262908836301</v>
      </c>
      <c r="C55" s="111">
        <v>24.998645451426</v>
      </c>
      <c r="D55" s="111">
        <v>46.002564611968367</v>
      </c>
      <c r="E55" s="111">
        <v>-19.996821326013574</v>
      </c>
      <c r="F55" s="111">
        <v>0</v>
      </c>
      <c r="G55" s="111">
        <v>19.996821326013574</v>
      </c>
      <c r="I55" s="111">
        <v>-11.861671469742079</v>
      </c>
      <c r="J55" s="111">
        <v>-5.4017291066284159</v>
      </c>
      <c r="K55" s="113">
        <v>4</v>
      </c>
      <c r="M55" s="111"/>
      <c r="N55" s="111"/>
      <c r="O55" s="111"/>
    </row>
    <row r="56" spans="1:30" x14ac:dyDescent="0.35">
      <c r="I56" s="111">
        <v>0</v>
      </c>
      <c r="J56" s="111">
        <v>9.5100864553309918</v>
      </c>
      <c r="K56" s="113">
        <v>4</v>
      </c>
    </row>
    <row r="57" spans="1:30" x14ac:dyDescent="0.35">
      <c r="I57" s="111">
        <v>11.861671469742079</v>
      </c>
      <c r="J57" s="111">
        <v>24.4219020172904</v>
      </c>
      <c r="K57" s="113">
        <v>4</v>
      </c>
    </row>
    <row r="58" spans="1:30" x14ac:dyDescent="0.35">
      <c r="K58" s="113"/>
    </row>
    <row r="59" spans="1:30" x14ac:dyDescent="0.35">
      <c r="I59" s="111">
        <v>-13.787586206896542</v>
      </c>
      <c r="J59" s="111">
        <v>3.6744827586208793</v>
      </c>
      <c r="K59" s="113">
        <v>5</v>
      </c>
    </row>
    <row r="60" spans="1:30" x14ac:dyDescent="0.35">
      <c r="I60" s="111">
        <v>0</v>
      </c>
      <c r="J60" s="111">
        <v>21.517241379310434</v>
      </c>
      <c r="K60" s="113">
        <v>5</v>
      </c>
    </row>
    <row r="61" spans="1:30" x14ac:dyDescent="0.35">
      <c r="I61" s="111">
        <v>13.787586206896542</v>
      </c>
      <c r="J61" s="111">
        <v>39.359999999999985</v>
      </c>
      <c r="K61" s="113">
        <v>5</v>
      </c>
    </row>
    <row r="62" spans="1:30" x14ac:dyDescent="0.35">
      <c r="K62" s="113"/>
    </row>
    <row r="63" spans="1:30" x14ac:dyDescent="0.35">
      <c r="I63" s="111">
        <v>-41.408450704224805</v>
      </c>
      <c r="J63" s="111">
        <v>161.35211267605618</v>
      </c>
      <c r="K63" s="113">
        <v>6</v>
      </c>
    </row>
    <row r="64" spans="1:30" x14ac:dyDescent="0.35">
      <c r="I64" s="111">
        <v>0</v>
      </c>
      <c r="J64" s="111">
        <v>199.99999999999997</v>
      </c>
      <c r="K64" s="10">
        <v>6</v>
      </c>
    </row>
    <row r="65" spans="9:11" x14ac:dyDescent="0.35">
      <c r="I65" s="111">
        <v>41.408450704224805</v>
      </c>
      <c r="J65" s="111">
        <v>238.64788732394376</v>
      </c>
      <c r="K65" s="113">
        <v>6</v>
      </c>
    </row>
    <row r="66" spans="9:11" x14ac:dyDescent="0.35">
      <c r="K66" s="113"/>
    </row>
    <row r="67" spans="9:11" x14ac:dyDescent="0.35">
      <c r="I67" s="111">
        <v>-59.85163977095214</v>
      </c>
      <c r="J67" s="111">
        <v>81.896435221623307</v>
      </c>
      <c r="K67" s="113">
        <v>7</v>
      </c>
    </row>
    <row r="68" spans="9:11" x14ac:dyDescent="0.35">
      <c r="I68" s="111">
        <v>0</v>
      </c>
      <c r="J68" s="111">
        <v>178.83352849711099</v>
      </c>
      <c r="K68" s="113">
        <v>7</v>
      </c>
    </row>
    <row r="69" spans="9:11" x14ac:dyDescent="0.35">
      <c r="I69" s="111">
        <v>59.85163977095214</v>
      </c>
      <c r="J69" s="111">
        <v>275.7706217725987</v>
      </c>
      <c r="K69" s="113">
        <v>7</v>
      </c>
    </row>
    <row r="70" spans="9:11" x14ac:dyDescent="0.35">
      <c r="K70" s="113"/>
    </row>
    <row r="71" spans="9:11" x14ac:dyDescent="0.35">
      <c r="I71" s="111">
        <v>-56.121475054229492</v>
      </c>
      <c r="J71" s="111">
        <v>100.89370932754932</v>
      </c>
      <c r="K71" s="113">
        <v>8</v>
      </c>
    </row>
    <row r="72" spans="9:11" x14ac:dyDescent="0.35">
      <c r="I72" s="111">
        <v>0</v>
      </c>
      <c r="J72" s="111">
        <v>197.830802603037</v>
      </c>
      <c r="K72" s="113">
        <v>8</v>
      </c>
    </row>
    <row r="73" spans="9:11" x14ac:dyDescent="0.35">
      <c r="I73" s="111">
        <v>56.121475054229492</v>
      </c>
      <c r="J73" s="111">
        <v>294.76789587852466</v>
      </c>
      <c r="K73" s="113">
        <v>8</v>
      </c>
    </row>
    <row r="74" spans="9:11" x14ac:dyDescent="0.35">
      <c r="K74" s="113"/>
    </row>
    <row r="75" spans="9:11" x14ac:dyDescent="0.35">
      <c r="I75" s="111">
        <v>-30.678260869566259</v>
      </c>
      <c r="J75" s="111">
        <v>149.31303970443543</v>
      </c>
      <c r="K75" s="113">
        <v>9</v>
      </c>
    </row>
    <row r="76" spans="9:11" x14ac:dyDescent="0.35">
      <c r="I76" s="111">
        <v>0</v>
      </c>
      <c r="J76" s="111">
        <v>238.99567142043102</v>
      </c>
      <c r="K76" s="113">
        <v>9</v>
      </c>
    </row>
    <row r="77" spans="9:11" x14ac:dyDescent="0.35">
      <c r="I77" s="111">
        <v>30.678260869566259</v>
      </c>
      <c r="J77" s="111">
        <v>328.67830313642662</v>
      </c>
      <c r="K77" s="113">
        <v>9</v>
      </c>
    </row>
    <row r="78" spans="9:11" x14ac:dyDescent="0.35">
      <c r="K78" s="113"/>
    </row>
    <row r="79" spans="9:11" x14ac:dyDescent="0.35">
      <c r="I79" s="111">
        <v>-74.812499999999531</v>
      </c>
      <c r="J79" s="111">
        <v>-166.058035714287</v>
      </c>
      <c r="K79" s="113">
        <v>10</v>
      </c>
    </row>
    <row r="80" spans="9:11" x14ac:dyDescent="0.35">
      <c r="I80" s="111">
        <v>0</v>
      </c>
      <c r="J80" s="111">
        <v>-83.370535714287001</v>
      </c>
      <c r="K80" s="113">
        <v>10</v>
      </c>
    </row>
    <row r="81" spans="2:13" x14ac:dyDescent="0.35">
      <c r="I81" s="111">
        <v>74.812499999999531</v>
      </c>
      <c r="J81" s="111">
        <v>-0.68303571428700138</v>
      </c>
      <c r="K81" s="113">
        <v>10</v>
      </c>
    </row>
    <row r="82" spans="2:13" x14ac:dyDescent="0.35">
      <c r="K82" s="113"/>
    </row>
    <row r="83" spans="2:13" x14ac:dyDescent="0.35">
      <c r="I83" s="111">
        <v>-31.129411764706898</v>
      </c>
      <c r="J83" s="111">
        <v>-221.86425339366301</v>
      </c>
      <c r="K83" s="113">
        <v>11</v>
      </c>
    </row>
    <row r="84" spans="2:13" x14ac:dyDescent="0.35">
      <c r="I84" s="111">
        <v>0</v>
      </c>
      <c r="J84" s="111">
        <v>-197.91855203619758</v>
      </c>
      <c r="K84" s="113">
        <v>11</v>
      </c>
    </row>
    <row r="85" spans="2:13" x14ac:dyDescent="0.35">
      <c r="I85" s="111">
        <v>31.129411764706898</v>
      </c>
      <c r="J85" s="111">
        <v>-173.97285067873216</v>
      </c>
      <c r="K85" s="113">
        <v>11</v>
      </c>
    </row>
    <row r="86" spans="2:13" x14ac:dyDescent="0.35">
      <c r="K86" s="113"/>
    </row>
    <row r="87" spans="2:13" x14ac:dyDescent="0.35">
      <c r="I87" s="111">
        <v>-31.205896805896984</v>
      </c>
      <c r="J87" s="111">
        <v>-19.477149877149945</v>
      </c>
      <c r="K87" s="113">
        <v>12</v>
      </c>
    </row>
    <row r="88" spans="2:13" x14ac:dyDescent="0.35">
      <c r="I88" s="111">
        <v>0</v>
      </c>
      <c r="J88" s="111">
        <v>1.3267813267812727</v>
      </c>
      <c r="K88" s="113">
        <v>12</v>
      </c>
    </row>
    <row r="89" spans="2:13" x14ac:dyDescent="0.35">
      <c r="I89" s="111">
        <v>31.205896805896984</v>
      </c>
      <c r="J89" s="111">
        <v>22.13071253071249</v>
      </c>
      <c r="K89" s="113">
        <v>12</v>
      </c>
    </row>
    <row r="90" spans="2:13" x14ac:dyDescent="0.35">
      <c r="K90" s="113"/>
    </row>
    <row r="91" spans="2:13" x14ac:dyDescent="0.35">
      <c r="I91" s="111">
        <v>-19.996821326013574</v>
      </c>
      <c r="J91" s="111">
        <v>3.9947262908836301</v>
      </c>
      <c r="K91" s="113">
        <v>13</v>
      </c>
    </row>
    <row r="92" spans="2:13" x14ac:dyDescent="0.35">
      <c r="I92" s="111">
        <v>0</v>
      </c>
      <c r="J92" s="111">
        <v>24.998645451426</v>
      </c>
      <c r="K92" s="113">
        <v>13</v>
      </c>
    </row>
    <row r="93" spans="2:13" x14ac:dyDescent="0.35">
      <c r="I93" s="111">
        <v>19.996821326013574</v>
      </c>
      <c r="J93" s="111">
        <v>46.002564611968367</v>
      </c>
      <c r="K93" s="113">
        <v>13</v>
      </c>
    </row>
    <row r="95" spans="2:13" x14ac:dyDescent="0.35">
      <c r="B95" t="s">
        <v>141</v>
      </c>
    </row>
    <row r="96" spans="2:13" x14ac:dyDescent="0.35">
      <c r="B96" t="s">
        <v>103</v>
      </c>
      <c r="F96" t="s">
        <v>97</v>
      </c>
      <c r="L96" s="185" t="s">
        <v>168</v>
      </c>
      <c r="M96" s="185"/>
    </row>
    <row r="97" spans="1:13" s="55" customFormat="1" ht="28.5" customHeight="1" x14ac:dyDescent="0.35">
      <c r="B97" s="55" t="s">
        <v>94</v>
      </c>
      <c r="C97" s="55" t="s">
        <v>161</v>
      </c>
      <c r="D97" s="55" t="s">
        <v>163</v>
      </c>
      <c r="E97" s="55" t="s">
        <v>164</v>
      </c>
      <c r="F97" s="55" t="s">
        <v>94</v>
      </c>
      <c r="G97" s="55" t="s">
        <v>150</v>
      </c>
      <c r="H97" s="55" t="s">
        <v>163</v>
      </c>
      <c r="I97" s="55" t="s">
        <v>164</v>
      </c>
      <c r="J97" s="137" t="s">
        <v>165</v>
      </c>
      <c r="K97" s="135" t="s">
        <v>166</v>
      </c>
      <c r="L97" t="s">
        <v>167</v>
      </c>
      <c r="M97" t="s">
        <v>169</v>
      </c>
    </row>
    <row r="98" spans="1:13" x14ac:dyDescent="0.35">
      <c r="A98">
        <v>1</v>
      </c>
      <c r="B98">
        <v>114.63687150837984</v>
      </c>
      <c r="C98">
        <v>17.21925759969335</v>
      </c>
      <c r="D98">
        <f>B98+C98</f>
        <v>131.85612910807319</v>
      </c>
      <c r="E98">
        <f>B98-C98</f>
        <v>97.417613908686491</v>
      </c>
      <c r="F98">
        <v>127.45810055865905</v>
      </c>
      <c r="G98">
        <v>4.3476832073611655</v>
      </c>
      <c r="H98">
        <f>F98+G98</f>
        <v>131.80578376602023</v>
      </c>
      <c r="I98">
        <f>F98-G98</f>
        <v>123.11041735129788</v>
      </c>
      <c r="J98" s="19">
        <f t="shared" ref="J98" si="18">IF((I98&gt;D98),1,0)</f>
        <v>0</v>
      </c>
      <c r="K98">
        <f t="shared" ref="K98" si="19">IF((E98&gt;H98),1,0)</f>
        <v>0</v>
      </c>
      <c r="L98">
        <f>(IF(F98&gt;B98,1,0))</f>
        <v>1</v>
      </c>
      <c r="M98">
        <f>(IF(B98&gt;F98,1,0))</f>
        <v>0</v>
      </c>
    </row>
    <row r="99" spans="1:13" x14ac:dyDescent="0.35">
      <c r="A99">
        <v>2</v>
      </c>
      <c r="B99">
        <v>146.52892561983464</v>
      </c>
      <c r="C99">
        <v>18.599418480371092</v>
      </c>
      <c r="D99">
        <f t="shared" ref="D99:D110" si="20">B99+C99</f>
        <v>165.12834410020574</v>
      </c>
      <c r="E99">
        <f t="shared" ref="E99:E110" si="21">B99-C99</f>
        <v>127.92950713946354</v>
      </c>
      <c r="F99">
        <v>123.47107438016521</v>
      </c>
      <c r="G99">
        <v>13.082491880058976</v>
      </c>
      <c r="H99">
        <f t="shared" ref="H99:H110" si="22">F99+G99</f>
        <v>136.55356626022419</v>
      </c>
      <c r="I99">
        <f t="shared" ref="I99:I110" si="23">F99-G99</f>
        <v>110.38858250010622</v>
      </c>
      <c r="J99" s="19">
        <f t="shared" ref="J99:J110" si="24">IF((I99&gt;D99),1,0)</f>
        <v>0</v>
      </c>
      <c r="K99">
        <f t="shared" ref="K99:K110" si="25">IF((E99&gt;H99),1,0)</f>
        <v>0</v>
      </c>
      <c r="L99">
        <f t="shared" ref="L99:L110" si="26">(IF(F99&gt;B99,1,0))</f>
        <v>0</v>
      </c>
      <c r="M99">
        <f t="shared" ref="M99:M110" si="27">(IF(B99&gt;F99,1,0))</f>
        <v>1</v>
      </c>
    </row>
    <row r="100" spans="1:13" x14ac:dyDescent="0.35">
      <c r="A100">
        <v>3</v>
      </c>
      <c r="B100">
        <v>185.60059964276579</v>
      </c>
      <c r="C100">
        <v>28.933712067151177</v>
      </c>
      <c r="D100">
        <f t="shared" si="20"/>
        <v>214.53431170991695</v>
      </c>
      <c r="E100">
        <f t="shared" si="21"/>
        <v>156.66688757561462</v>
      </c>
      <c r="F100">
        <v>123.17013268690987</v>
      </c>
      <c r="G100">
        <v>13.229903702024975</v>
      </c>
      <c r="H100">
        <f t="shared" si="22"/>
        <v>136.40003638893484</v>
      </c>
      <c r="I100">
        <f t="shared" si="23"/>
        <v>109.9402289848849</v>
      </c>
      <c r="J100" s="19">
        <f t="shared" si="24"/>
        <v>0</v>
      </c>
      <c r="K100">
        <f t="shared" si="25"/>
        <v>1</v>
      </c>
      <c r="L100">
        <f t="shared" si="26"/>
        <v>0</v>
      </c>
      <c r="M100">
        <f t="shared" si="27"/>
        <v>1</v>
      </c>
    </row>
    <row r="101" spans="1:13" x14ac:dyDescent="0.35">
      <c r="A101">
        <v>4</v>
      </c>
      <c r="B101">
        <v>118.386167146974</v>
      </c>
      <c r="C101">
        <v>11.861671469742079</v>
      </c>
      <c r="D101">
        <f t="shared" si="20"/>
        <v>130.24783861671608</v>
      </c>
      <c r="E101">
        <f t="shared" si="21"/>
        <v>106.52449567723193</v>
      </c>
      <c r="F101">
        <v>127.89625360230499</v>
      </c>
      <c r="G101">
        <v>14.911815561959408</v>
      </c>
      <c r="H101">
        <f t="shared" si="22"/>
        <v>142.8080691642644</v>
      </c>
      <c r="I101">
        <f t="shared" si="23"/>
        <v>112.98443804034559</v>
      </c>
      <c r="J101" s="19">
        <f t="shared" si="24"/>
        <v>0</v>
      </c>
      <c r="K101">
        <f t="shared" si="25"/>
        <v>0</v>
      </c>
      <c r="L101">
        <f t="shared" si="26"/>
        <v>1</v>
      </c>
      <c r="M101">
        <f t="shared" si="27"/>
        <v>0</v>
      </c>
    </row>
    <row r="102" spans="1:13" x14ac:dyDescent="0.35">
      <c r="A102">
        <v>5</v>
      </c>
      <c r="B102">
        <v>142.5517241379309</v>
      </c>
      <c r="C102">
        <v>13.787586206896542</v>
      </c>
      <c r="D102">
        <f t="shared" si="20"/>
        <v>156.33931034482745</v>
      </c>
      <c r="E102">
        <f t="shared" si="21"/>
        <v>128.76413793103436</v>
      </c>
      <c r="F102">
        <v>164.06896551724134</v>
      </c>
      <c r="G102">
        <v>17.842758620689555</v>
      </c>
      <c r="H102">
        <f t="shared" si="22"/>
        <v>181.91172413793089</v>
      </c>
      <c r="I102">
        <f t="shared" si="23"/>
        <v>146.22620689655179</v>
      </c>
      <c r="J102" s="19">
        <f t="shared" si="24"/>
        <v>0</v>
      </c>
      <c r="K102">
        <f t="shared" si="25"/>
        <v>0</v>
      </c>
      <c r="L102">
        <f t="shared" si="26"/>
        <v>1</v>
      </c>
      <c r="M102">
        <f t="shared" si="27"/>
        <v>0</v>
      </c>
    </row>
    <row r="103" spans="1:13" x14ac:dyDescent="0.35">
      <c r="A103">
        <v>6</v>
      </c>
      <c r="B103">
        <v>185.91549295774601</v>
      </c>
      <c r="C103">
        <v>41.408450704224805</v>
      </c>
      <c r="D103">
        <f t="shared" si="20"/>
        <v>227.32394366197082</v>
      </c>
      <c r="E103">
        <f t="shared" si="21"/>
        <v>144.50704225352121</v>
      </c>
      <c r="F103">
        <v>385.91549295774598</v>
      </c>
      <c r="G103">
        <v>38.647887323943799</v>
      </c>
      <c r="H103">
        <f t="shared" si="22"/>
        <v>424.56338028168977</v>
      </c>
      <c r="I103">
        <f t="shared" si="23"/>
        <v>347.26760563380219</v>
      </c>
      <c r="J103" s="19">
        <f t="shared" si="24"/>
        <v>1</v>
      </c>
      <c r="K103">
        <f t="shared" si="25"/>
        <v>0</v>
      </c>
      <c r="L103">
        <f t="shared" si="26"/>
        <v>1</v>
      </c>
      <c r="M103">
        <f t="shared" si="27"/>
        <v>0</v>
      </c>
    </row>
    <row r="104" spans="1:13" x14ac:dyDescent="0.35">
      <c r="A104">
        <v>7</v>
      </c>
      <c r="B104">
        <v>206.41592920353901</v>
      </c>
      <c r="C104">
        <v>59.85163977095214</v>
      </c>
      <c r="D104">
        <f t="shared" si="20"/>
        <v>266.26756897449116</v>
      </c>
      <c r="E104">
        <f t="shared" si="21"/>
        <v>146.56428943258686</v>
      </c>
      <c r="F104">
        <v>385.24945770065</v>
      </c>
      <c r="G104">
        <v>96.937093275487683</v>
      </c>
      <c r="H104">
        <f t="shared" si="22"/>
        <v>482.18655097613771</v>
      </c>
      <c r="I104">
        <f t="shared" si="23"/>
        <v>288.31236442516229</v>
      </c>
      <c r="J104" s="19">
        <f t="shared" si="24"/>
        <v>1</v>
      </c>
      <c r="K104">
        <f t="shared" si="25"/>
        <v>0</v>
      </c>
      <c r="L104">
        <f t="shared" si="26"/>
        <v>1</v>
      </c>
      <c r="M104">
        <f t="shared" si="27"/>
        <v>0</v>
      </c>
    </row>
    <row r="105" spans="1:13" x14ac:dyDescent="0.35">
      <c r="A105">
        <v>8</v>
      </c>
      <c r="B105">
        <v>187.418655097613</v>
      </c>
      <c r="C105">
        <v>56.121475054229492</v>
      </c>
      <c r="D105">
        <f t="shared" si="20"/>
        <v>243.5401301518425</v>
      </c>
      <c r="E105">
        <f t="shared" si="21"/>
        <v>131.29718004338349</v>
      </c>
      <c r="F105">
        <v>385.24945770065</v>
      </c>
      <c r="G105">
        <v>96.937093275487683</v>
      </c>
      <c r="H105">
        <f t="shared" si="22"/>
        <v>482.18655097613771</v>
      </c>
      <c r="I105">
        <f t="shared" si="23"/>
        <v>288.31236442516229</v>
      </c>
      <c r="J105" s="19">
        <f t="shared" si="24"/>
        <v>1</v>
      </c>
      <c r="K105">
        <f t="shared" si="25"/>
        <v>0</v>
      </c>
      <c r="L105">
        <f t="shared" si="26"/>
        <v>1</v>
      </c>
      <c r="M105">
        <f t="shared" si="27"/>
        <v>0</v>
      </c>
    </row>
    <row r="106" spans="1:13" x14ac:dyDescent="0.35">
      <c r="A106">
        <v>9</v>
      </c>
      <c r="B106">
        <v>199.565217391304</v>
      </c>
      <c r="C106">
        <v>30.678260869566259</v>
      </c>
      <c r="D106">
        <f t="shared" si="20"/>
        <v>230.24347826087026</v>
      </c>
      <c r="E106">
        <f t="shared" si="21"/>
        <v>168.88695652173774</v>
      </c>
      <c r="F106">
        <v>438.56088881173503</v>
      </c>
      <c r="G106">
        <v>89.682631715995612</v>
      </c>
      <c r="H106">
        <f t="shared" si="22"/>
        <v>528.24352052773065</v>
      </c>
      <c r="I106">
        <f t="shared" si="23"/>
        <v>348.8782570957394</v>
      </c>
      <c r="J106" s="19">
        <f t="shared" si="24"/>
        <v>1</v>
      </c>
      <c r="K106">
        <f t="shared" si="25"/>
        <v>0</v>
      </c>
      <c r="L106">
        <f t="shared" si="26"/>
        <v>1</v>
      </c>
      <c r="M106">
        <f t="shared" si="27"/>
        <v>0</v>
      </c>
    </row>
    <row r="107" spans="1:13" x14ac:dyDescent="0.35">
      <c r="A107">
        <v>10</v>
      </c>
      <c r="B107">
        <v>330.46875</v>
      </c>
      <c r="C107">
        <v>74.812499999999531</v>
      </c>
      <c r="D107">
        <f t="shared" si="20"/>
        <v>405.28124999999955</v>
      </c>
      <c r="E107">
        <f t="shared" si="21"/>
        <v>255.65625000000045</v>
      </c>
      <c r="F107">
        <v>247.098214285713</v>
      </c>
      <c r="G107">
        <v>82.6875</v>
      </c>
      <c r="H107">
        <f t="shared" si="22"/>
        <v>329.78571428571297</v>
      </c>
      <c r="I107">
        <f t="shared" si="23"/>
        <v>164.410714285713</v>
      </c>
      <c r="J107" s="19">
        <f t="shared" si="24"/>
        <v>0</v>
      </c>
      <c r="K107">
        <f t="shared" si="25"/>
        <v>0</v>
      </c>
      <c r="L107">
        <f t="shared" si="26"/>
        <v>0</v>
      </c>
      <c r="M107">
        <f t="shared" si="27"/>
        <v>1</v>
      </c>
    </row>
    <row r="108" spans="1:13" x14ac:dyDescent="0.35">
      <c r="A108">
        <v>11</v>
      </c>
      <c r="B108">
        <v>368.95927601809797</v>
      </c>
      <c r="C108">
        <v>31.129411764706898</v>
      </c>
      <c r="D108">
        <f t="shared" si="20"/>
        <v>400.08868778280487</v>
      </c>
      <c r="E108">
        <f t="shared" si="21"/>
        <v>337.82986425339107</v>
      </c>
      <c r="F108">
        <v>171.04072398190038</v>
      </c>
      <c r="G108">
        <v>23.945701357465413</v>
      </c>
      <c r="H108">
        <f t="shared" si="22"/>
        <v>194.98642533936581</v>
      </c>
      <c r="I108">
        <f t="shared" si="23"/>
        <v>147.09502262443496</v>
      </c>
      <c r="J108" s="19">
        <f t="shared" si="24"/>
        <v>0</v>
      </c>
      <c r="K108">
        <f t="shared" si="25"/>
        <v>1</v>
      </c>
      <c r="L108">
        <f t="shared" si="26"/>
        <v>0</v>
      </c>
      <c r="M108">
        <f t="shared" si="27"/>
        <v>1</v>
      </c>
    </row>
    <row r="109" spans="1:13" x14ac:dyDescent="0.35">
      <c r="A109">
        <v>12</v>
      </c>
      <c r="B109">
        <v>123.39066339066348</v>
      </c>
      <c r="C109">
        <v>31.205896805896984</v>
      </c>
      <c r="D109">
        <f t="shared" si="20"/>
        <v>154.59656019656046</v>
      </c>
      <c r="E109">
        <f t="shared" si="21"/>
        <v>92.184766584766493</v>
      </c>
      <c r="F109">
        <v>124.71744471744475</v>
      </c>
      <c r="G109">
        <v>20.803931203931217</v>
      </c>
      <c r="H109">
        <f t="shared" si="22"/>
        <v>145.52137592137598</v>
      </c>
      <c r="I109">
        <f t="shared" si="23"/>
        <v>103.91351351351354</v>
      </c>
      <c r="J109" s="19">
        <f t="shared" si="24"/>
        <v>0</v>
      </c>
      <c r="K109">
        <f t="shared" si="25"/>
        <v>0</v>
      </c>
      <c r="L109">
        <f t="shared" si="26"/>
        <v>1</v>
      </c>
      <c r="M109">
        <f t="shared" si="27"/>
        <v>0</v>
      </c>
    </row>
    <row r="110" spans="1:13" x14ac:dyDescent="0.35">
      <c r="A110">
        <v>13</v>
      </c>
      <c r="B110">
        <v>139.426393830482</v>
      </c>
      <c r="C110">
        <v>19.996821326013574</v>
      </c>
      <c r="D110">
        <f t="shared" si="20"/>
        <v>159.42321515649559</v>
      </c>
      <c r="E110">
        <f t="shared" si="21"/>
        <v>119.42957250446842</v>
      </c>
      <c r="F110">
        <v>164.425039281908</v>
      </c>
      <c r="G110">
        <v>21.00391916054237</v>
      </c>
      <c r="H110">
        <f t="shared" si="22"/>
        <v>185.42895844245038</v>
      </c>
      <c r="I110">
        <f t="shared" si="23"/>
        <v>143.42112012136562</v>
      </c>
      <c r="J110" s="19">
        <f t="shared" si="24"/>
        <v>0</v>
      </c>
      <c r="K110">
        <f t="shared" si="25"/>
        <v>0</v>
      </c>
      <c r="L110">
        <f t="shared" si="26"/>
        <v>1</v>
      </c>
      <c r="M110">
        <f t="shared" si="27"/>
        <v>0</v>
      </c>
    </row>
    <row r="111" spans="1:13" x14ac:dyDescent="0.35">
      <c r="J111">
        <v>4</v>
      </c>
      <c r="K111">
        <v>2</v>
      </c>
      <c r="L111">
        <f>SUM(L98:L110)</f>
        <v>9</v>
      </c>
      <c r="M111">
        <f>SUM(M98:M110)</f>
        <v>4</v>
      </c>
    </row>
  </sheetData>
  <mergeCells count="24">
    <mergeCell ref="L96:M96"/>
    <mergeCell ref="B23:G23"/>
    <mergeCell ref="B24:D24"/>
    <mergeCell ref="E24:G24"/>
    <mergeCell ref="I41:K41"/>
    <mergeCell ref="D1:G1"/>
    <mergeCell ref="H1:K1"/>
    <mergeCell ref="D2:E2"/>
    <mergeCell ref="F2:G2"/>
    <mergeCell ref="H2:I2"/>
    <mergeCell ref="J2:K2"/>
    <mergeCell ref="B4:B6"/>
    <mergeCell ref="B9:B10"/>
    <mergeCell ref="B16:B17"/>
    <mergeCell ref="B1:B3"/>
    <mergeCell ref="C1:C3"/>
    <mergeCell ref="AC2:AD2"/>
    <mergeCell ref="L1:Q1"/>
    <mergeCell ref="S1:X1"/>
    <mergeCell ref="L2:N2"/>
    <mergeCell ref="O2:Q2"/>
    <mergeCell ref="S2:U2"/>
    <mergeCell ref="V2:X2"/>
    <mergeCell ref="AA2:AB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77AFD-071C-49E8-8F67-BC7B634646E3}">
  <dimension ref="B1:AD40"/>
  <sheetViews>
    <sheetView topLeftCell="A23" zoomScaleNormal="100" zoomScaleSheetLayoutView="140" workbookViewId="0">
      <selection activeCell="L40" sqref="L40"/>
    </sheetView>
  </sheetViews>
  <sheetFormatPr defaultRowHeight="14.5" x14ac:dyDescent="0.35"/>
  <cols>
    <col min="2" max="2" width="17.1796875" customWidth="1"/>
    <col min="3" max="3" width="19" customWidth="1"/>
    <col min="4" max="7" width="12.81640625" customWidth="1"/>
    <col min="8" max="11" width="11.54296875" customWidth="1"/>
  </cols>
  <sheetData>
    <row r="1" spans="2:30" ht="15.5" x14ac:dyDescent="0.35">
      <c r="B1" s="156" t="s">
        <v>90</v>
      </c>
      <c r="C1" s="158" t="s">
        <v>104</v>
      </c>
      <c r="D1" s="160" t="s">
        <v>91</v>
      </c>
      <c r="E1" s="161"/>
      <c r="F1" s="161"/>
      <c r="G1" s="162"/>
      <c r="H1" s="160" t="s">
        <v>142</v>
      </c>
      <c r="I1" s="161"/>
      <c r="J1" s="161"/>
      <c r="K1" s="162"/>
      <c r="L1" s="182" t="s">
        <v>123</v>
      </c>
      <c r="M1" s="183"/>
      <c r="N1" s="183"/>
      <c r="O1" s="183"/>
      <c r="P1" s="183"/>
      <c r="Q1" s="184"/>
      <c r="S1" s="182" t="s">
        <v>148</v>
      </c>
      <c r="T1" s="183"/>
      <c r="U1" s="183"/>
      <c r="V1" s="183"/>
      <c r="W1" s="183"/>
      <c r="X1" s="184"/>
    </row>
    <row r="2" spans="2:30" x14ac:dyDescent="0.35">
      <c r="B2" s="157"/>
      <c r="C2" s="159"/>
      <c r="D2" s="163" t="s">
        <v>102</v>
      </c>
      <c r="E2" s="164"/>
      <c r="F2" s="163" t="s">
        <v>97</v>
      </c>
      <c r="G2" s="164"/>
      <c r="H2" s="163" t="s">
        <v>145</v>
      </c>
      <c r="I2" s="164"/>
      <c r="J2" s="165" t="s">
        <v>97</v>
      </c>
      <c r="K2" s="164"/>
      <c r="L2" s="163" t="s">
        <v>128</v>
      </c>
      <c r="M2" s="165"/>
      <c r="N2" s="164"/>
      <c r="O2" s="160" t="s">
        <v>93</v>
      </c>
      <c r="P2" s="161"/>
      <c r="Q2" s="162"/>
      <c r="S2" s="163" t="s">
        <v>128</v>
      </c>
      <c r="T2" s="165"/>
      <c r="U2" s="164"/>
      <c r="V2" s="160" t="s">
        <v>93</v>
      </c>
      <c r="W2" s="161"/>
      <c r="X2" s="162"/>
      <c r="AA2" s="185" t="s">
        <v>123</v>
      </c>
      <c r="AB2" s="185"/>
      <c r="AC2" s="185" t="s">
        <v>149</v>
      </c>
      <c r="AD2" s="185"/>
    </row>
    <row r="3" spans="2:30" ht="43.5" x14ac:dyDescent="0.35">
      <c r="B3" s="205"/>
      <c r="C3" s="206"/>
      <c r="D3" s="91" t="s">
        <v>94</v>
      </c>
      <c r="E3" s="92" t="s">
        <v>95</v>
      </c>
      <c r="F3" s="91" t="s">
        <v>107</v>
      </c>
      <c r="G3" s="92" t="s">
        <v>95</v>
      </c>
      <c r="H3" s="61" t="s">
        <v>94</v>
      </c>
      <c r="I3" s="62" t="s">
        <v>95</v>
      </c>
      <c r="J3" s="110" t="s">
        <v>94</v>
      </c>
      <c r="K3" s="62" t="s">
        <v>95</v>
      </c>
      <c r="L3" s="40" t="s">
        <v>129</v>
      </c>
      <c r="M3" s="41" t="s">
        <v>130</v>
      </c>
      <c r="N3" s="40" t="s">
        <v>131</v>
      </c>
      <c r="O3" s="42" t="s">
        <v>124</v>
      </c>
      <c r="P3" s="43" t="s">
        <v>125</v>
      </c>
      <c r="Q3" s="44" t="s">
        <v>126</v>
      </c>
      <c r="R3" s="112"/>
      <c r="S3" s="40" t="s">
        <v>129</v>
      </c>
      <c r="T3" s="41" t="s">
        <v>130</v>
      </c>
      <c r="U3" s="40" t="s">
        <v>131</v>
      </c>
      <c r="V3" s="42" t="s">
        <v>124</v>
      </c>
      <c r="W3" s="43" t="s">
        <v>125</v>
      </c>
      <c r="X3" s="44" t="s">
        <v>126</v>
      </c>
      <c r="AA3" s="112" t="s">
        <v>125</v>
      </c>
      <c r="AB3" s="112" t="s">
        <v>132</v>
      </c>
      <c r="AC3" s="112" t="s">
        <v>125</v>
      </c>
      <c r="AD3" s="112" t="s">
        <v>132</v>
      </c>
    </row>
    <row r="4" spans="2:30" x14ac:dyDescent="0.35">
      <c r="B4" s="106" t="s">
        <v>101</v>
      </c>
      <c r="C4" s="18" t="s">
        <v>105</v>
      </c>
      <c r="D4" s="36">
        <v>92.622478386167103</v>
      </c>
      <c r="E4" s="32">
        <v>2.2478386167147022</v>
      </c>
      <c r="F4" s="36">
        <v>99.193083573487002</v>
      </c>
      <c r="G4" s="31">
        <v>3.2853025936600062</v>
      </c>
      <c r="H4" s="104">
        <v>109.740634005763</v>
      </c>
      <c r="I4" s="105">
        <v>4.6685878962530012</v>
      </c>
      <c r="J4" s="104">
        <v>130.835734870317</v>
      </c>
      <c r="K4" s="105">
        <v>7.8674351585019906</v>
      </c>
      <c r="L4" s="25">
        <f>(F4-D4)-G4</f>
        <v>3.2853025936598925</v>
      </c>
      <c r="M4" s="27">
        <f t="shared" ref="M4" si="0">F4-D4</f>
        <v>6.5706051873198987</v>
      </c>
      <c r="N4" s="26">
        <f>(F4-D4)+G4</f>
        <v>9.8559077809799049</v>
      </c>
      <c r="O4" s="27">
        <f>0-E4</f>
        <v>-2.2478386167147022</v>
      </c>
      <c r="P4" s="27">
        <v>0</v>
      </c>
      <c r="Q4" s="26">
        <f>E4</f>
        <v>2.2478386167147022</v>
      </c>
      <c r="R4" s="111">
        <v>1</v>
      </c>
      <c r="S4" s="25">
        <f>(J4-H4)-K4</f>
        <v>13.227665706052008</v>
      </c>
      <c r="T4" s="27">
        <f>J4-H4</f>
        <v>21.095100864553999</v>
      </c>
      <c r="U4" s="26">
        <f>(J4-H4)+K4</f>
        <v>28.962536023055989</v>
      </c>
      <c r="V4" s="25">
        <f>0-I4</f>
        <v>-4.6685878962530012</v>
      </c>
      <c r="W4" s="27">
        <v>0</v>
      </c>
      <c r="X4" s="26">
        <f>I4</f>
        <v>4.6685878962530012</v>
      </c>
      <c r="Z4">
        <v>1</v>
      </c>
      <c r="AA4">
        <v>-2.2478386167147022</v>
      </c>
      <c r="AB4">
        <v>3.2853025936598925</v>
      </c>
      <c r="AC4">
        <v>-4.6685878962530012</v>
      </c>
      <c r="AD4">
        <v>13.227665706052008</v>
      </c>
    </row>
    <row r="5" spans="2:30" x14ac:dyDescent="0.35">
      <c r="B5" s="106" t="s">
        <v>106</v>
      </c>
      <c r="C5" s="18" t="s">
        <v>105</v>
      </c>
      <c r="D5" s="36">
        <v>99.517241379310207</v>
      </c>
      <c r="E5" s="32">
        <v>3.3103448275861709</v>
      </c>
      <c r="F5" s="36">
        <v>113.17241379310343</v>
      </c>
      <c r="G5" s="31">
        <v>4.9655172413791764</v>
      </c>
      <c r="H5" s="36">
        <v>114.82758620689644</v>
      </c>
      <c r="I5" s="32">
        <v>8.2758620689655391</v>
      </c>
      <c r="J5" s="36">
        <v>162.41379310344817</v>
      </c>
      <c r="K5" s="32">
        <v>12.000000000000053</v>
      </c>
      <c r="L5" s="25">
        <f t="shared" ref="L5:L6" si="1">(F5-D5)-G5</f>
        <v>8.6896551724140476</v>
      </c>
      <c r="M5" s="27">
        <f t="shared" ref="M5:M6" si="2">F5-D5</f>
        <v>13.655172413793224</v>
      </c>
      <c r="N5" s="26">
        <f t="shared" ref="N5:N6" si="3">(F5-D5)+G5</f>
        <v>18.620689655172399</v>
      </c>
      <c r="O5" s="27">
        <f t="shared" ref="O5:O6" si="4">0-E5</f>
        <v>-3.3103448275861709</v>
      </c>
      <c r="P5" s="27">
        <v>0</v>
      </c>
      <c r="Q5" s="26">
        <f t="shared" ref="Q5:Q6" si="5">E5</f>
        <v>3.3103448275861709</v>
      </c>
      <c r="R5" s="111">
        <v>2</v>
      </c>
      <c r="S5" s="25">
        <f t="shared" ref="S5:S6" si="6">(J5-H5)-K5</f>
        <v>35.586206896551673</v>
      </c>
      <c r="T5" s="27">
        <f t="shared" ref="T5:T6" si="7">J5-H5</f>
        <v>47.58620689655173</v>
      </c>
      <c r="U5" s="26">
        <f t="shared" ref="U5:U6" si="8">(J5-H5)+K5</f>
        <v>59.586206896551786</v>
      </c>
      <c r="V5" s="25">
        <f t="shared" ref="V5:V6" si="9">0-I5</f>
        <v>-8.2758620689655391</v>
      </c>
      <c r="W5" s="27">
        <v>0</v>
      </c>
      <c r="X5" s="26">
        <f t="shared" ref="X5:X6" si="10">I5</f>
        <v>8.2758620689655391</v>
      </c>
      <c r="Z5">
        <v>1</v>
      </c>
      <c r="AA5">
        <v>0</v>
      </c>
      <c r="AB5">
        <v>6.5706051873198987</v>
      </c>
      <c r="AC5">
        <v>0</v>
      </c>
      <c r="AD5">
        <v>21.095100864553999</v>
      </c>
    </row>
    <row r="6" spans="2:30" ht="29" x14ac:dyDescent="0.35">
      <c r="B6" s="101" t="s">
        <v>122</v>
      </c>
      <c r="C6" s="66" t="s">
        <v>105</v>
      </c>
      <c r="D6" s="67">
        <v>84.1490725857429</v>
      </c>
      <c r="E6" s="68">
        <v>3.0612797774927998</v>
      </c>
      <c r="F6" s="67">
        <v>96.392385630948695</v>
      </c>
      <c r="G6" s="69">
        <v>4.595531795769304</v>
      </c>
      <c r="H6" s="102">
        <v>118.848091892575</v>
      </c>
      <c r="I6" s="103">
        <v>7.1429861474830005</v>
      </c>
      <c r="J6" s="102">
        <v>173.44091459119699</v>
      </c>
      <c r="K6" s="103">
        <v>7.65139337896602</v>
      </c>
      <c r="L6" s="36">
        <f t="shared" si="1"/>
        <v>7.6477812494364912</v>
      </c>
      <c r="M6" s="31">
        <f t="shared" si="2"/>
        <v>12.243313045205795</v>
      </c>
      <c r="N6" s="32">
        <f t="shared" si="3"/>
        <v>16.838844840975099</v>
      </c>
      <c r="O6" s="31">
        <f t="shared" si="4"/>
        <v>-3.0612797774927998</v>
      </c>
      <c r="P6" s="31">
        <v>0</v>
      </c>
      <c r="Q6" s="32">
        <f t="shared" si="5"/>
        <v>3.0612797774927998</v>
      </c>
      <c r="R6" s="111">
        <v>3</v>
      </c>
      <c r="S6" s="36">
        <f t="shared" si="6"/>
        <v>46.941429319655967</v>
      </c>
      <c r="T6" s="31">
        <f t="shared" si="7"/>
        <v>54.592822698621987</v>
      </c>
      <c r="U6" s="32">
        <f t="shared" si="8"/>
        <v>62.244216077588007</v>
      </c>
      <c r="V6" s="36">
        <f t="shared" si="9"/>
        <v>-7.1429861474830005</v>
      </c>
      <c r="W6" s="31">
        <v>0</v>
      </c>
      <c r="X6" s="32">
        <f t="shared" si="10"/>
        <v>7.1429861474830005</v>
      </c>
      <c r="Z6">
        <v>1</v>
      </c>
      <c r="AA6">
        <v>2.2478386167147022</v>
      </c>
      <c r="AB6">
        <v>9.8559077809799049</v>
      </c>
      <c r="AC6">
        <v>4.6685878962530012</v>
      </c>
      <c r="AD6">
        <v>28.962536023055989</v>
      </c>
    </row>
    <row r="8" spans="2:30" x14ac:dyDescent="0.35">
      <c r="Z8">
        <v>2</v>
      </c>
      <c r="AA8">
        <v>-3.3103448275861709</v>
      </c>
      <c r="AB8">
        <v>8.6896551724140476</v>
      </c>
      <c r="AC8">
        <v>-8.2758620689655391</v>
      </c>
      <c r="AD8">
        <v>35.586206896551673</v>
      </c>
    </row>
    <row r="9" spans="2:30" x14ac:dyDescent="0.35">
      <c r="Z9">
        <v>2</v>
      </c>
      <c r="AA9">
        <v>0</v>
      </c>
      <c r="AB9">
        <v>13.655172413793224</v>
      </c>
      <c r="AC9">
        <v>0</v>
      </c>
      <c r="AD9">
        <v>47.58620689655173</v>
      </c>
    </row>
    <row r="10" spans="2:30" x14ac:dyDescent="0.35">
      <c r="B10" t="s">
        <v>142</v>
      </c>
      <c r="Z10">
        <v>2</v>
      </c>
      <c r="AA10">
        <v>3.3103448275861709</v>
      </c>
      <c r="AB10">
        <v>18.620689655172399</v>
      </c>
      <c r="AC10">
        <v>8.2758620689655391</v>
      </c>
      <c r="AD10">
        <v>59.586206896551786</v>
      </c>
    </row>
    <row r="11" spans="2:30" x14ac:dyDescent="0.35">
      <c r="B11" t="s">
        <v>145</v>
      </c>
      <c r="E11" t="s">
        <v>97</v>
      </c>
    </row>
    <row r="12" spans="2:30" s="133" customFormat="1" ht="43.5" x14ac:dyDescent="0.35">
      <c r="B12" s="133" t="s">
        <v>94</v>
      </c>
      <c r="C12" s="133" t="s">
        <v>95</v>
      </c>
      <c r="D12" s="133" t="s">
        <v>150</v>
      </c>
      <c r="E12" s="133" t="s">
        <v>94</v>
      </c>
      <c r="F12" s="133" t="s">
        <v>95</v>
      </c>
      <c r="G12" s="133" t="s">
        <v>150</v>
      </c>
      <c r="I12" s="133" t="s">
        <v>158</v>
      </c>
      <c r="J12" s="133" t="s">
        <v>130</v>
      </c>
      <c r="K12" s="133" t="s">
        <v>162</v>
      </c>
      <c r="L12" s="133" t="s">
        <v>153</v>
      </c>
      <c r="M12" s="133" t="s">
        <v>125</v>
      </c>
      <c r="N12" s="133" t="s">
        <v>154</v>
      </c>
      <c r="Z12" s="133">
        <v>3</v>
      </c>
      <c r="AA12" s="133">
        <v>-3.0612797774927998</v>
      </c>
      <c r="AB12" s="133">
        <v>7.6477812494364912</v>
      </c>
      <c r="AC12" s="133">
        <v>-7.1429861474830005</v>
      </c>
      <c r="AD12" s="133">
        <v>46.941429319655967</v>
      </c>
    </row>
    <row r="13" spans="2:30" x14ac:dyDescent="0.35">
      <c r="B13" s="111">
        <v>109.740634005763</v>
      </c>
      <c r="C13" s="111">
        <v>4.6685878962530012</v>
      </c>
      <c r="D13" s="111">
        <f>C13*1.96</f>
        <v>9.1504322766558825</v>
      </c>
      <c r="E13" s="111">
        <v>130.835734870317</v>
      </c>
      <c r="F13" s="111">
        <v>7.8674351585019906</v>
      </c>
      <c r="G13" s="111">
        <f>1.96*F13</f>
        <v>15.420172910663901</v>
      </c>
      <c r="I13" s="118">
        <f>(E13-B13)-G13</f>
        <v>5.6749279538900979</v>
      </c>
      <c r="J13">
        <f>(E13-B13)</f>
        <v>21.095100864553999</v>
      </c>
      <c r="K13" s="118">
        <f>(E13-B13)+G13</f>
        <v>36.515273775217899</v>
      </c>
      <c r="L13" s="118">
        <f>-(D13)</f>
        <v>-9.1504322766558825</v>
      </c>
      <c r="M13">
        <v>0</v>
      </c>
      <c r="N13" s="118">
        <f>D13</f>
        <v>9.1504322766558825</v>
      </c>
      <c r="Z13">
        <v>3</v>
      </c>
      <c r="AA13">
        <v>0</v>
      </c>
      <c r="AB13">
        <v>12.243313045205795</v>
      </c>
      <c r="AC13">
        <v>0</v>
      </c>
      <c r="AD13">
        <v>54.592822698621987</v>
      </c>
    </row>
    <row r="14" spans="2:30" x14ac:dyDescent="0.35">
      <c r="B14" s="111">
        <v>114.82758620689644</v>
      </c>
      <c r="C14" s="111">
        <v>8.2758620689655391</v>
      </c>
      <c r="D14" s="111">
        <f t="shared" ref="D14:D15" si="11">C14*1.96</f>
        <v>16.220689655172457</v>
      </c>
      <c r="E14" s="111">
        <v>162.41379310344817</v>
      </c>
      <c r="F14" s="111">
        <v>12.000000000000053</v>
      </c>
      <c r="G14" s="111">
        <f t="shared" ref="G14:G15" si="12">1.96*F14</f>
        <v>23.520000000000103</v>
      </c>
      <c r="I14" s="118">
        <f t="shared" ref="I14:I15" si="13">(E14-B14)-G14</f>
        <v>24.066206896551627</v>
      </c>
      <c r="J14">
        <f t="shared" ref="J14:J15" si="14">(E14-B14)</f>
        <v>47.58620689655173</v>
      </c>
      <c r="K14" s="118">
        <f t="shared" ref="K14:K15" si="15">(E14-B14)+G14</f>
        <v>71.106206896551839</v>
      </c>
      <c r="L14" s="118">
        <f t="shared" ref="L14:L15" si="16">-(D14)</f>
        <v>-16.220689655172457</v>
      </c>
      <c r="M14">
        <v>0</v>
      </c>
      <c r="N14" s="118">
        <f t="shared" ref="N14:N15" si="17">D14</f>
        <v>16.220689655172457</v>
      </c>
      <c r="Z14">
        <v>3</v>
      </c>
      <c r="AA14">
        <v>3.0612797774927998</v>
      </c>
      <c r="AB14">
        <v>16.838844840975099</v>
      </c>
      <c r="AC14">
        <v>7.1429861474830005</v>
      </c>
      <c r="AD14">
        <v>62.244216077588007</v>
      </c>
    </row>
    <row r="15" spans="2:30" x14ac:dyDescent="0.35">
      <c r="B15" s="111">
        <v>118.848091892575</v>
      </c>
      <c r="C15" s="111">
        <v>7.1429861474830005</v>
      </c>
      <c r="D15" s="111">
        <f t="shared" si="11"/>
        <v>14.000252849066682</v>
      </c>
      <c r="E15" s="111">
        <v>173.44091459119699</v>
      </c>
      <c r="F15" s="111">
        <v>7.65139337896602</v>
      </c>
      <c r="G15" s="111">
        <f t="shared" si="12"/>
        <v>14.9967310227734</v>
      </c>
      <c r="I15" s="118">
        <f t="shared" si="13"/>
        <v>39.596091675848584</v>
      </c>
      <c r="J15">
        <f t="shared" si="14"/>
        <v>54.592822698621987</v>
      </c>
      <c r="K15" s="118">
        <f t="shared" si="15"/>
        <v>69.58955372139539</v>
      </c>
      <c r="L15" s="118">
        <f t="shared" si="16"/>
        <v>-14.000252849066682</v>
      </c>
      <c r="M15">
        <v>0</v>
      </c>
      <c r="N15" s="118">
        <f t="shared" si="17"/>
        <v>14.000252849066682</v>
      </c>
    </row>
    <row r="19" spans="2:11" s="135" customFormat="1" ht="30" customHeight="1" x14ac:dyDescent="0.35">
      <c r="B19" s="133" t="s">
        <v>158</v>
      </c>
      <c r="C19" s="133" t="s">
        <v>130</v>
      </c>
      <c r="D19" s="133" t="s">
        <v>162</v>
      </c>
      <c r="E19" s="133" t="s">
        <v>153</v>
      </c>
      <c r="F19" s="133" t="s">
        <v>125</v>
      </c>
      <c r="G19" s="133" t="s">
        <v>154</v>
      </c>
      <c r="I19" s="204" t="s">
        <v>149</v>
      </c>
      <c r="J19" s="204"/>
      <c r="K19" s="204"/>
    </row>
    <row r="20" spans="2:11" x14ac:dyDescent="0.35">
      <c r="B20">
        <v>5.6749279538900979</v>
      </c>
      <c r="C20">
        <v>21.095100864553999</v>
      </c>
      <c r="D20">
        <v>36.515273775217899</v>
      </c>
      <c r="E20">
        <v>-9.1504322766558825</v>
      </c>
      <c r="F20">
        <v>0</v>
      </c>
      <c r="G20">
        <v>9.1504322766558825</v>
      </c>
      <c r="I20" s="123" t="s">
        <v>125</v>
      </c>
      <c r="J20" s="123" t="s">
        <v>132</v>
      </c>
      <c r="K20" s="123"/>
    </row>
    <row r="21" spans="2:11" x14ac:dyDescent="0.35">
      <c r="B21">
        <v>24.066206896551627</v>
      </c>
      <c r="C21">
        <v>47.58620689655173</v>
      </c>
      <c r="D21">
        <v>71.106206896551839</v>
      </c>
      <c r="E21">
        <v>-16.220689655172457</v>
      </c>
      <c r="F21">
        <v>0</v>
      </c>
      <c r="G21">
        <v>16.220689655172457</v>
      </c>
      <c r="I21">
        <v>-9.1504322766558825</v>
      </c>
      <c r="J21">
        <v>5.6749279538900979</v>
      </c>
      <c r="K21">
        <v>1</v>
      </c>
    </row>
    <row r="22" spans="2:11" x14ac:dyDescent="0.35">
      <c r="B22">
        <v>39.596091675848584</v>
      </c>
      <c r="C22">
        <v>54.592822698621987</v>
      </c>
      <c r="D22">
        <v>69.58955372139539</v>
      </c>
      <c r="E22">
        <v>-14.000252849066682</v>
      </c>
      <c r="F22">
        <v>0</v>
      </c>
      <c r="G22">
        <v>14.000252849066682</v>
      </c>
      <c r="I22">
        <v>0</v>
      </c>
      <c r="J22">
        <v>21.095100864553999</v>
      </c>
      <c r="K22">
        <v>1</v>
      </c>
    </row>
    <row r="23" spans="2:11" x14ac:dyDescent="0.35">
      <c r="I23">
        <v>9.1504322766558825</v>
      </c>
      <c r="J23">
        <v>36.515273775217899</v>
      </c>
      <c r="K23">
        <v>1</v>
      </c>
    </row>
    <row r="25" spans="2:11" x14ac:dyDescent="0.35">
      <c r="I25">
        <v>-16.220689655172457</v>
      </c>
      <c r="J25">
        <v>24.066206896551627</v>
      </c>
      <c r="K25">
        <v>2</v>
      </c>
    </row>
    <row r="26" spans="2:11" x14ac:dyDescent="0.35">
      <c r="I26">
        <v>0</v>
      </c>
      <c r="J26">
        <v>47.58620689655173</v>
      </c>
      <c r="K26">
        <v>2</v>
      </c>
    </row>
    <row r="27" spans="2:11" x14ac:dyDescent="0.35">
      <c r="I27">
        <v>16.220689655172457</v>
      </c>
      <c r="J27">
        <v>71.106206896551839</v>
      </c>
      <c r="K27">
        <v>2</v>
      </c>
    </row>
    <row r="29" spans="2:11" x14ac:dyDescent="0.35">
      <c r="I29">
        <v>-14.000252849066682</v>
      </c>
      <c r="J29">
        <v>39.596091675848584</v>
      </c>
      <c r="K29">
        <v>3</v>
      </c>
    </row>
    <row r="30" spans="2:11" x14ac:dyDescent="0.35">
      <c r="I30">
        <v>0</v>
      </c>
      <c r="J30">
        <v>54.592822698621987</v>
      </c>
      <c r="K30">
        <v>3</v>
      </c>
    </row>
    <row r="31" spans="2:11" x14ac:dyDescent="0.35">
      <c r="I31">
        <v>14.000252849066682</v>
      </c>
      <c r="J31">
        <v>69.58955372139539</v>
      </c>
      <c r="K31">
        <v>3</v>
      </c>
    </row>
    <row r="34" spans="2:13" x14ac:dyDescent="0.35">
      <c r="B34" t="s">
        <v>142</v>
      </c>
    </row>
    <row r="35" spans="2:13" x14ac:dyDescent="0.35">
      <c r="B35" t="s">
        <v>145</v>
      </c>
      <c r="F35" t="s">
        <v>97</v>
      </c>
      <c r="L35" s="185" t="s">
        <v>168</v>
      </c>
      <c r="M35" s="185"/>
    </row>
    <row r="36" spans="2:13" ht="29" x14ac:dyDescent="0.35">
      <c r="B36" t="s">
        <v>94</v>
      </c>
      <c r="C36" t="s">
        <v>150</v>
      </c>
      <c r="D36" t="s">
        <v>163</v>
      </c>
      <c r="E36" t="s">
        <v>164</v>
      </c>
      <c r="F36" t="s">
        <v>94</v>
      </c>
      <c r="G36" t="s">
        <v>150</v>
      </c>
      <c r="H36" t="s">
        <v>163</v>
      </c>
      <c r="I36" t="s">
        <v>164</v>
      </c>
      <c r="J36" s="137" t="s">
        <v>165</v>
      </c>
      <c r="K36" s="135" t="s">
        <v>166</v>
      </c>
      <c r="L36" t="s">
        <v>167</v>
      </c>
      <c r="M36" t="s">
        <v>169</v>
      </c>
    </row>
    <row r="37" spans="2:13" x14ac:dyDescent="0.35">
      <c r="B37">
        <v>109.740634005763</v>
      </c>
      <c r="C37">
        <v>9.1504322766558825</v>
      </c>
      <c r="D37">
        <f>B37+C37</f>
        <v>118.89106628241888</v>
      </c>
      <c r="E37">
        <f>B37-C37</f>
        <v>100.59020172910712</v>
      </c>
      <c r="F37">
        <v>130.835734870317</v>
      </c>
      <c r="G37">
        <v>15.420172910663901</v>
      </c>
      <c r="H37">
        <f>F37+G37</f>
        <v>146.25590778098089</v>
      </c>
      <c r="I37">
        <f>F37-G37</f>
        <v>115.4155619596531</v>
      </c>
      <c r="J37" s="19">
        <f t="shared" ref="J37" si="18">IF((I37&gt;D37),1,0)</f>
        <v>0</v>
      </c>
      <c r="K37">
        <f t="shared" ref="K37" si="19">IF((E37&gt;H37),1,0)</f>
        <v>0</v>
      </c>
      <c r="L37">
        <f>(IF(F37&gt;B37,1,0))</f>
        <v>1</v>
      </c>
      <c r="M37">
        <f>(IF(B37&gt;F37,1,0))</f>
        <v>0</v>
      </c>
    </row>
    <row r="38" spans="2:13" x14ac:dyDescent="0.35">
      <c r="B38">
        <v>114.82758620689644</v>
      </c>
      <c r="C38">
        <v>16.220689655172457</v>
      </c>
      <c r="D38">
        <f t="shared" ref="D38:D39" si="20">B38+C38</f>
        <v>131.04827586206889</v>
      </c>
      <c r="E38">
        <f t="shared" ref="E38:E39" si="21">B38-C38</f>
        <v>98.606896551723992</v>
      </c>
      <c r="F38">
        <v>162.41379310344817</v>
      </c>
      <c r="G38">
        <v>23.520000000000103</v>
      </c>
      <c r="H38">
        <f t="shared" ref="H38:H39" si="22">F38+G38</f>
        <v>185.93379310344827</v>
      </c>
      <c r="I38">
        <f t="shared" ref="I38:I39" si="23">F38-G38</f>
        <v>138.89379310344808</v>
      </c>
      <c r="J38" s="19">
        <f t="shared" ref="J38:J39" si="24">IF((I38&gt;D38),1,0)</f>
        <v>1</v>
      </c>
      <c r="K38">
        <f t="shared" ref="K38:K39" si="25">IF((E38&gt;H38),1,0)</f>
        <v>0</v>
      </c>
      <c r="L38">
        <f t="shared" ref="L38:L39" si="26">(IF(F38&gt;B38,1,0))</f>
        <v>1</v>
      </c>
      <c r="M38">
        <f t="shared" ref="M38:M39" si="27">(IF(B38&gt;F38,1,0))</f>
        <v>0</v>
      </c>
    </row>
    <row r="39" spans="2:13" x14ac:dyDescent="0.35">
      <c r="B39">
        <v>118.848091892575</v>
      </c>
      <c r="C39">
        <v>14.000252849066682</v>
      </c>
      <c r="D39">
        <f t="shared" si="20"/>
        <v>132.84834474164168</v>
      </c>
      <c r="E39">
        <f t="shared" si="21"/>
        <v>104.84783904350832</v>
      </c>
      <c r="F39">
        <v>173.44091459119699</v>
      </c>
      <c r="G39">
        <v>14.9967310227734</v>
      </c>
      <c r="H39">
        <f t="shared" si="22"/>
        <v>188.43764561397037</v>
      </c>
      <c r="I39">
        <f t="shared" si="23"/>
        <v>158.4441835684236</v>
      </c>
      <c r="J39" s="19">
        <f t="shared" si="24"/>
        <v>1</v>
      </c>
      <c r="K39">
        <f t="shared" si="25"/>
        <v>0</v>
      </c>
      <c r="L39">
        <f t="shared" si="26"/>
        <v>1</v>
      </c>
      <c r="M39">
        <f t="shared" si="27"/>
        <v>0</v>
      </c>
    </row>
    <row r="40" spans="2:13" x14ac:dyDescent="0.35">
      <c r="J40">
        <v>2</v>
      </c>
      <c r="K40">
        <v>0</v>
      </c>
      <c r="L40">
        <v>3</v>
      </c>
      <c r="M40">
        <v>0</v>
      </c>
    </row>
  </sheetData>
  <mergeCells count="18">
    <mergeCell ref="L35:M35"/>
    <mergeCell ref="I19:K19"/>
    <mergeCell ref="B1:B3"/>
    <mergeCell ref="C1:C3"/>
    <mergeCell ref="D1:G1"/>
    <mergeCell ref="H1:K1"/>
    <mergeCell ref="D2:E2"/>
    <mergeCell ref="F2:G2"/>
    <mergeCell ref="H2:I2"/>
    <mergeCell ref="J2:K2"/>
    <mergeCell ref="AA2:AB2"/>
    <mergeCell ref="AC2:AD2"/>
    <mergeCell ref="L1:Q1"/>
    <mergeCell ref="S1:X1"/>
    <mergeCell ref="L2:N2"/>
    <mergeCell ref="O2:Q2"/>
    <mergeCell ref="S2:U2"/>
    <mergeCell ref="V2:X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E84FB-EE0C-4CF2-BC78-E08E5C01D222}">
  <dimension ref="A1:AB116"/>
  <sheetViews>
    <sheetView topLeftCell="A106" zoomScale="145" zoomScaleNormal="145" workbookViewId="0">
      <selection activeCell="L116" sqref="L116:M116"/>
    </sheetView>
  </sheetViews>
  <sheetFormatPr defaultRowHeight="14.5" x14ac:dyDescent="0.35"/>
  <sheetData>
    <row r="1" spans="1:28" x14ac:dyDescent="0.35">
      <c r="A1" s="207" t="s">
        <v>123</v>
      </c>
      <c r="B1" s="208"/>
      <c r="C1" s="208"/>
      <c r="D1" s="208"/>
      <c r="E1" s="208"/>
      <c r="F1" s="209"/>
      <c r="H1" s="207" t="s">
        <v>127</v>
      </c>
      <c r="I1" s="208"/>
      <c r="J1" s="208"/>
      <c r="K1" s="208"/>
      <c r="L1" s="208"/>
      <c r="M1" s="209"/>
      <c r="V1" t="s">
        <v>123</v>
      </c>
      <c r="Z1" t="s">
        <v>133</v>
      </c>
    </row>
    <row r="2" spans="1:28" x14ac:dyDescent="0.35">
      <c r="A2" s="210" t="s">
        <v>128</v>
      </c>
      <c r="B2" s="211"/>
      <c r="C2" s="211"/>
      <c r="D2" s="211" t="s">
        <v>93</v>
      </c>
      <c r="E2" s="211"/>
      <c r="F2" s="212"/>
      <c r="H2" s="210" t="s">
        <v>128</v>
      </c>
      <c r="I2" s="211"/>
      <c r="J2" s="211"/>
      <c r="K2" s="211" t="s">
        <v>93</v>
      </c>
      <c r="L2" s="211"/>
      <c r="M2" s="212"/>
      <c r="P2" s="185" t="s">
        <v>123</v>
      </c>
      <c r="Q2" s="185"/>
      <c r="R2" s="185" t="s">
        <v>133</v>
      </c>
      <c r="S2" s="185"/>
      <c r="V2" t="s">
        <v>125</v>
      </c>
      <c r="W2" t="s">
        <v>132</v>
      </c>
      <c r="Z2" t="s">
        <v>125</v>
      </c>
      <c r="AA2" t="s">
        <v>132</v>
      </c>
    </row>
    <row r="3" spans="1:28" s="55" customFormat="1" ht="28.5" customHeight="1" x14ac:dyDescent="0.35">
      <c r="A3" s="56" t="s">
        <v>129</v>
      </c>
      <c r="B3" s="57" t="s">
        <v>130</v>
      </c>
      <c r="C3" s="57" t="s">
        <v>131</v>
      </c>
      <c r="D3" s="57" t="s">
        <v>124</v>
      </c>
      <c r="E3" s="57" t="s">
        <v>125</v>
      </c>
      <c r="F3" s="58" t="s">
        <v>126</v>
      </c>
      <c r="H3" s="56" t="s">
        <v>129</v>
      </c>
      <c r="I3" s="57" t="s">
        <v>130</v>
      </c>
      <c r="J3" s="57" t="s">
        <v>131</v>
      </c>
      <c r="K3" s="57" t="s">
        <v>124</v>
      </c>
      <c r="L3" s="57" t="s">
        <v>125</v>
      </c>
      <c r="M3" s="58" t="s">
        <v>126</v>
      </c>
      <c r="O3"/>
      <c r="P3" t="s">
        <v>125</v>
      </c>
      <c r="Q3" t="s">
        <v>132</v>
      </c>
      <c r="R3" t="s">
        <v>125</v>
      </c>
      <c r="S3" t="s">
        <v>132</v>
      </c>
      <c r="T3"/>
      <c r="U3" s="55">
        <v>1</v>
      </c>
      <c r="V3" s="55">
        <v>-0.35491291488661786</v>
      </c>
      <c r="W3" s="55">
        <v>-3.5559691350192462</v>
      </c>
      <c r="X3" s="55">
        <v>1</v>
      </c>
      <c r="Z3" s="55">
        <v>-1.7302004600723049</v>
      </c>
      <c r="AA3" s="55">
        <v>-11.053711273099704</v>
      </c>
      <c r="AB3" s="55">
        <v>1</v>
      </c>
    </row>
    <row r="4" spans="1:28" x14ac:dyDescent="0.35">
      <c r="A4">
        <v>-3.5559691350192462</v>
      </c>
      <c r="B4">
        <v>0</v>
      </c>
      <c r="C4">
        <v>3.5559691350192462</v>
      </c>
      <c r="D4">
        <v>-0.35491291488661786</v>
      </c>
      <c r="E4">
        <v>0</v>
      </c>
      <c r="F4">
        <v>0.35491291488661786</v>
      </c>
      <c r="G4">
        <v>1</v>
      </c>
      <c r="H4">
        <v>-11.053711273099704</v>
      </c>
      <c r="I4">
        <v>-6.0335195530724945</v>
      </c>
      <c r="J4">
        <v>-1.0133278330452855</v>
      </c>
      <c r="K4">
        <v>-1.7302004600723049</v>
      </c>
      <c r="L4">
        <v>0</v>
      </c>
      <c r="M4">
        <v>1.7302004600723049</v>
      </c>
      <c r="O4">
        <v>1</v>
      </c>
      <c r="P4">
        <v>-0.35491291488661786</v>
      </c>
      <c r="Q4">
        <v>-3.5559691350192462</v>
      </c>
      <c r="R4">
        <v>-1.7302004600723049</v>
      </c>
      <c r="S4">
        <v>-11.053711273099704</v>
      </c>
      <c r="U4">
        <v>1</v>
      </c>
      <c r="V4">
        <v>0</v>
      </c>
      <c r="W4">
        <v>0</v>
      </c>
      <c r="X4">
        <v>1</v>
      </c>
      <c r="Z4">
        <v>0</v>
      </c>
      <c r="AA4">
        <v>-6.0335195530724945</v>
      </c>
      <c r="AB4">
        <v>1</v>
      </c>
    </row>
    <row r="5" spans="1:28" x14ac:dyDescent="0.35">
      <c r="A5">
        <v>13.806742634031593</v>
      </c>
      <c r="B5">
        <v>17.107438016528832</v>
      </c>
      <c r="C5">
        <v>20.40813339902607</v>
      </c>
      <c r="D5">
        <v>-1.8039839878735158</v>
      </c>
      <c r="E5">
        <v>0</v>
      </c>
      <c r="F5">
        <v>1.8039839878735158</v>
      </c>
      <c r="G5">
        <v>2</v>
      </c>
      <c r="H5">
        <v>-5.2329827687302686</v>
      </c>
      <c r="I5">
        <v>4.4628099173553579</v>
      </c>
      <c r="J5">
        <v>14.158602603440984</v>
      </c>
      <c r="K5">
        <v>-8.1179279454309601</v>
      </c>
      <c r="L5">
        <v>0</v>
      </c>
      <c r="M5">
        <v>8.1179279454309601</v>
      </c>
      <c r="O5">
        <v>1</v>
      </c>
      <c r="P5">
        <v>0</v>
      </c>
      <c r="Q5">
        <v>0</v>
      </c>
      <c r="R5">
        <v>0</v>
      </c>
      <c r="S5">
        <v>-6.0335195530724945</v>
      </c>
      <c r="U5">
        <v>1</v>
      </c>
      <c r="V5">
        <v>0.35491291488661786</v>
      </c>
      <c r="W5">
        <v>3.5559691350192462</v>
      </c>
      <c r="X5">
        <v>1</v>
      </c>
      <c r="Z5">
        <v>1.7302004600723049</v>
      </c>
      <c r="AA5">
        <v>-1.0133278330452855</v>
      </c>
      <c r="AB5">
        <v>1</v>
      </c>
    </row>
    <row r="6" spans="1:28" x14ac:dyDescent="0.35">
      <c r="A6">
        <v>19.945067817007821</v>
      </c>
      <c r="B6">
        <v>24.070234753763629</v>
      </c>
      <c r="C6">
        <v>28.195401690519436</v>
      </c>
      <c r="D6">
        <v>-1.4599945302726136</v>
      </c>
      <c r="E6">
        <v>0</v>
      </c>
      <c r="F6">
        <v>1.4599945302726136</v>
      </c>
      <c r="G6">
        <v>3</v>
      </c>
      <c r="H6">
        <v>59.03059279943232</v>
      </c>
      <c r="I6">
        <v>75.965488645061356</v>
      </c>
      <c r="J6">
        <v>92.900384490690385</v>
      </c>
      <c r="K6">
        <v>-5.473064855733452</v>
      </c>
      <c r="L6">
        <v>0</v>
      </c>
      <c r="M6">
        <v>5.473064855733452</v>
      </c>
      <c r="O6">
        <v>1</v>
      </c>
      <c r="P6">
        <v>0.35491291488661786</v>
      </c>
      <c r="Q6">
        <v>3.5559691350192462</v>
      </c>
      <c r="R6">
        <v>1.7302004600723049</v>
      </c>
      <c r="S6">
        <v>-1.0133278330452855</v>
      </c>
    </row>
    <row r="7" spans="1:28" x14ac:dyDescent="0.35">
      <c r="A7">
        <v>3.2853025936598925</v>
      </c>
      <c r="B7">
        <v>6.5706051873198987</v>
      </c>
      <c r="C7">
        <v>9.8559077809799049</v>
      </c>
      <c r="D7">
        <v>-2.2478386167147022</v>
      </c>
      <c r="E7">
        <v>0</v>
      </c>
      <c r="F7">
        <v>2.2478386167147022</v>
      </c>
      <c r="G7">
        <v>4</v>
      </c>
      <c r="H7">
        <v>4.4956772334300013</v>
      </c>
      <c r="I7">
        <v>10.720461095101001</v>
      </c>
      <c r="J7">
        <v>16.945244956772001</v>
      </c>
      <c r="K7">
        <v>-4.4956772334300013</v>
      </c>
      <c r="L7">
        <v>0</v>
      </c>
      <c r="M7">
        <v>4.4956772334300013</v>
      </c>
      <c r="U7">
        <v>2</v>
      </c>
      <c r="V7">
        <v>-1.8039839878735158</v>
      </c>
      <c r="W7">
        <v>13.806742634031593</v>
      </c>
      <c r="X7">
        <v>2</v>
      </c>
      <c r="Z7">
        <v>-8.1179279454309601</v>
      </c>
      <c r="AA7">
        <v>-5.2329827687302686</v>
      </c>
      <c r="AB7">
        <v>2</v>
      </c>
    </row>
    <row r="8" spans="1:28" x14ac:dyDescent="0.35">
      <c r="A8">
        <v>8.6896551724140476</v>
      </c>
      <c r="B8">
        <v>13.655172413793224</v>
      </c>
      <c r="C8">
        <v>18.620689655172399</v>
      </c>
      <c r="D8">
        <v>-3.3103448275861709</v>
      </c>
      <c r="E8">
        <v>0</v>
      </c>
      <c r="F8">
        <v>3.3103448275861709</v>
      </c>
      <c r="G8">
        <v>5</v>
      </c>
      <c r="H8">
        <v>31.862068965517093</v>
      </c>
      <c r="I8">
        <v>47.999999999999844</v>
      </c>
      <c r="J8">
        <v>64.137931034482591</v>
      </c>
      <c r="K8">
        <v>-6.6206896551723577</v>
      </c>
      <c r="L8">
        <v>0</v>
      </c>
      <c r="M8">
        <v>6.6206896551723577</v>
      </c>
      <c r="O8">
        <v>2</v>
      </c>
      <c r="P8">
        <v>-1.8039839878735158</v>
      </c>
      <c r="Q8">
        <v>13.806742634031593</v>
      </c>
      <c r="R8">
        <v>-8.1179279454309601</v>
      </c>
      <c r="S8">
        <v>-5.2329827687302686</v>
      </c>
      <c r="U8">
        <v>2</v>
      </c>
      <c r="V8">
        <v>0</v>
      </c>
      <c r="W8">
        <v>17.107438016528832</v>
      </c>
      <c r="X8">
        <v>2</v>
      </c>
      <c r="Z8">
        <v>0</v>
      </c>
      <c r="AA8">
        <v>4.4628099173553579</v>
      </c>
      <c r="AB8">
        <v>2</v>
      </c>
    </row>
    <row r="9" spans="1:28" x14ac:dyDescent="0.35">
      <c r="A9">
        <v>-1.9072036301758146</v>
      </c>
      <c r="B9">
        <v>-1.9072036301758146</v>
      </c>
      <c r="C9">
        <v>-1.9072036301758146</v>
      </c>
      <c r="D9">
        <v>0</v>
      </c>
      <c r="E9">
        <v>0</v>
      </c>
      <c r="F9">
        <v>0</v>
      </c>
      <c r="G9">
        <v>6</v>
      </c>
      <c r="H9">
        <v>19.035280771412232</v>
      </c>
      <c r="I9">
        <v>19.035280771412232</v>
      </c>
      <c r="J9">
        <v>19.035280771412232</v>
      </c>
      <c r="K9">
        <v>0</v>
      </c>
      <c r="L9">
        <v>0</v>
      </c>
      <c r="M9">
        <v>0</v>
      </c>
      <c r="O9">
        <v>2</v>
      </c>
      <c r="P9">
        <v>0</v>
      </c>
      <c r="Q9">
        <v>17.107438016528832</v>
      </c>
      <c r="R9">
        <v>0</v>
      </c>
      <c r="S9">
        <v>4.4628099173553579</v>
      </c>
      <c r="U9">
        <v>2</v>
      </c>
      <c r="V9">
        <v>1.8039839878735158</v>
      </c>
      <c r="W9">
        <v>20.40813339902607</v>
      </c>
      <c r="X9">
        <v>2</v>
      </c>
      <c r="Z9">
        <v>8.1179279454309601</v>
      </c>
      <c r="AA9">
        <v>14.158602603440984</v>
      </c>
      <c r="AB9">
        <v>2</v>
      </c>
    </row>
    <row r="10" spans="1:28" x14ac:dyDescent="0.35">
      <c r="A10">
        <v>7.6165626772546062</v>
      </c>
      <c r="B10">
        <v>7.6165626772546062</v>
      </c>
      <c r="C10">
        <v>7.6165626772546062</v>
      </c>
      <c r="D10">
        <v>0</v>
      </c>
      <c r="E10">
        <v>0</v>
      </c>
      <c r="F10">
        <v>0</v>
      </c>
      <c r="G10">
        <v>7</v>
      </c>
      <c r="H10">
        <v>48.537719795801166</v>
      </c>
      <c r="I10">
        <v>48.537719795801166</v>
      </c>
      <c r="J10">
        <v>48.537719795801166</v>
      </c>
      <c r="K10">
        <v>0</v>
      </c>
      <c r="L10">
        <v>0</v>
      </c>
      <c r="M10">
        <v>0</v>
      </c>
      <c r="O10">
        <v>2</v>
      </c>
      <c r="P10">
        <v>1.8039839878735158</v>
      </c>
      <c r="Q10">
        <v>20.40813339902607</v>
      </c>
      <c r="R10">
        <v>8.1179279454309601</v>
      </c>
      <c r="S10">
        <v>14.158602603440984</v>
      </c>
    </row>
    <row r="11" spans="1:28" x14ac:dyDescent="0.35">
      <c r="A11">
        <v>-7.2000000000000055</v>
      </c>
      <c r="B11">
        <v>-5.4000000000000057</v>
      </c>
      <c r="C11">
        <v>-3.6000000000000059</v>
      </c>
      <c r="D11">
        <v>-3.6</v>
      </c>
      <c r="E11">
        <v>0</v>
      </c>
      <c r="F11">
        <v>3.6</v>
      </c>
      <c r="G11">
        <v>8</v>
      </c>
      <c r="H11">
        <v>-14.399999999999999</v>
      </c>
      <c r="I11">
        <v>-9</v>
      </c>
      <c r="J11">
        <v>-3.6000000000000005</v>
      </c>
      <c r="K11">
        <v>-5.3999999999999995</v>
      </c>
      <c r="L11">
        <v>0</v>
      </c>
      <c r="M11">
        <v>5.3999999999999995</v>
      </c>
      <c r="U11">
        <v>3</v>
      </c>
      <c r="V11">
        <v>-1.4599945302726136</v>
      </c>
      <c r="W11">
        <v>19.945067817007821</v>
      </c>
      <c r="X11">
        <v>3</v>
      </c>
      <c r="Z11">
        <v>-5.473064855733452</v>
      </c>
      <c r="AA11">
        <v>59.03059279943232</v>
      </c>
      <c r="AB11">
        <v>3</v>
      </c>
    </row>
    <row r="12" spans="1:28" x14ac:dyDescent="0.35">
      <c r="A12">
        <v>-9.0000000000000036</v>
      </c>
      <c r="B12">
        <v>-7.2000000000000028</v>
      </c>
      <c r="C12">
        <v>-5.400000000000003</v>
      </c>
      <c r="D12">
        <v>-3.6</v>
      </c>
      <c r="E12">
        <v>0</v>
      </c>
      <c r="F12">
        <v>3.6</v>
      </c>
      <c r="G12">
        <v>9</v>
      </c>
      <c r="H12">
        <v>-7.2</v>
      </c>
      <c r="I12">
        <v>0</v>
      </c>
      <c r="J12">
        <v>7.2</v>
      </c>
      <c r="K12">
        <v>-5.3999999999999995</v>
      </c>
      <c r="L12">
        <v>0</v>
      </c>
      <c r="M12">
        <v>5.3999999999999995</v>
      </c>
      <c r="O12">
        <v>3</v>
      </c>
      <c r="P12">
        <v>-1.4599945302726136</v>
      </c>
      <c r="Q12">
        <v>19.945067817007821</v>
      </c>
      <c r="R12">
        <v>-5.473064855733452</v>
      </c>
      <c r="S12">
        <v>59.03059279943232</v>
      </c>
      <c r="U12">
        <v>3</v>
      </c>
      <c r="V12">
        <v>0</v>
      </c>
      <c r="W12">
        <v>24.070234753763629</v>
      </c>
      <c r="X12">
        <v>3</v>
      </c>
      <c r="Z12">
        <v>0</v>
      </c>
      <c r="AA12">
        <v>75.965488645061356</v>
      </c>
      <c r="AB12">
        <v>3</v>
      </c>
    </row>
    <row r="13" spans="1:28" x14ac:dyDescent="0.35">
      <c r="A13">
        <v>-9.0000000000000053</v>
      </c>
      <c r="B13">
        <v>-5.4000000000000057</v>
      </c>
      <c r="C13">
        <v>-1.8000000000000056</v>
      </c>
      <c r="D13">
        <v>-3.6</v>
      </c>
      <c r="E13">
        <v>0</v>
      </c>
      <c r="F13">
        <v>3.6</v>
      </c>
      <c r="G13">
        <v>10</v>
      </c>
      <c r="H13">
        <v>-5.4000000000000172</v>
      </c>
      <c r="I13">
        <v>1.7999999999999829</v>
      </c>
      <c r="J13">
        <v>8.9999999999999822</v>
      </c>
      <c r="K13">
        <v>-5.3999999999999995</v>
      </c>
      <c r="L13">
        <v>0</v>
      </c>
      <c r="M13">
        <v>5.3999999999999995</v>
      </c>
      <c r="O13">
        <v>3</v>
      </c>
      <c r="P13">
        <v>0</v>
      </c>
      <c r="Q13">
        <v>24.070234753763629</v>
      </c>
      <c r="R13">
        <v>0</v>
      </c>
      <c r="S13">
        <v>75.965488645061356</v>
      </c>
      <c r="U13">
        <v>3</v>
      </c>
      <c r="V13">
        <v>1.4599945302726136</v>
      </c>
      <c r="W13">
        <v>28.195401690519436</v>
      </c>
      <c r="X13">
        <v>3</v>
      </c>
      <c r="Z13">
        <v>5.473064855733452</v>
      </c>
      <c r="AA13">
        <v>92.900384490690385</v>
      </c>
      <c r="AB13">
        <v>3</v>
      </c>
    </row>
    <row r="14" spans="1:28" x14ac:dyDescent="0.35">
      <c r="A14">
        <v>49.295774647886887</v>
      </c>
      <c r="B14">
        <v>59.154929577463903</v>
      </c>
      <c r="C14">
        <v>69.01408450704092</v>
      </c>
      <c r="D14">
        <v>-12.676056338028204</v>
      </c>
      <c r="E14">
        <v>0</v>
      </c>
      <c r="F14">
        <v>12.676056338028204</v>
      </c>
      <c r="G14">
        <v>11</v>
      </c>
      <c r="H14">
        <v>154.92957746478902</v>
      </c>
      <c r="I14">
        <v>177.46478873239499</v>
      </c>
      <c r="J14">
        <v>200.00000000000097</v>
      </c>
      <c r="K14">
        <v>-15.492957746478993</v>
      </c>
      <c r="L14">
        <v>0</v>
      </c>
      <c r="M14">
        <v>15.492957746478993</v>
      </c>
      <c r="O14">
        <v>3</v>
      </c>
      <c r="P14">
        <v>1.4599945302726136</v>
      </c>
      <c r="Q14">
        <v>28.195401690519436</v>
      </c>
      <c r="R14">
        <v>5.473064855733452</v>
      </c>
      <c r="S14">
        <v>92.900384490690385</v>
      </c>
    </row>
    <row r="15" spans="1:28" x14ac:dyDescent="0.35">
      <c r="A15">
        <v>62.156506777552195</v>
      </c>
      <c r="B15">
        <v>90.789912417465203</v>
      </c>
      <c r="C15">
        <v>119.42331805737821</v>
      </c>
      <c r="D15">
        <v>-10.630623930988406</v>
      </c>
      <c r="E15">
        <v>0</v>
      </c>
      <c r="F15">
        <v>10.630623930988406</v>
      </c>
      <c r="G15">
        <v>12</v>
      </c>
      <c r="H15">
        <v>242.079187077668</v>
      </c>
      <c r="I15">
        <v>296.74296148113899</v>
      </c>
      <c r="J15">
        <v>351.40673588460999</v>
      </c>
      <c r="K15">
        <v>-30.530973451327995</v>
      </c>
      <c r="L15">
        <v>0</v>
      </c>
      <c r="M15">
        <v>30.530973451327995</v>
      </c>
      <c r="U15">
        <v>4</v>
      </c>
      <c r="V15">
        <v>-2.2478386167147022</v>
      </c>
      <c r="W15">
        <v>3.2853025936598925</v>
      </c>
      <c r="X15">
        <v>4</v>
      </c>
      <c r="Z15">
        <v>-4.4956772334300013</v>
      </c>
      <c r="AA15">
        <v>4.4956772334300013</v>
      </c>
      <c r="AB15">
        <v>4</v>
      </c>
    </row>
    <row r="16" spans="1:28" x14ac:dyDescent="0.35">
      <c r="A16">
        <v>55.965292841648605</v>
      </c>
      <c r="B16">
        <v>84.598698481561613</v>
      </c>
      <c r="C16">
        <v>113.23210412147462</v>
      </c>
      <c r="D16">
        <v>-14.316702819956589</v>
      </c>
      <c r="E16">
        <v>0</v>
      </c>
      <c r="F16">
        <v>14.316702819956589</v>
      </c>
      <c r="G16">
        <v>13</v>
      </c>
      <c r="H16">
        <v>242.08242950108405</v>
      </c>
      <c r="I16">
        <v>296.74620390455505</v>
      </c>
      <c r="J16">
        <v>351.40997830802604</v>
      </c>
      <c r="K16">
        <v>-27.331887201735995</v>
      </c>
      <c r="L16">
        <v>0</v>
      </c>
      <c r="M16">
        <v>27.331887201735995</v>
      </c>
      <c r="O16">
        <v>4</v>
      </c>
      <c r="P16">
        <v>-2.2478386167147022</v>
      </c>
      <c r="Q16">
        <v>3.2853025936598925</v>
      </c>
      <c r="R16">
        <v>-4.4956772334300013</v>
      </c>
      <c r="S16">
        <v>4.4956772334300013</v>
      </c>
      <c r="U16">
        <v>4</v>
      </c>
      <c r="V16">
        <v>0</v>
      </c>
      <c r="W16">
        <v>6.5706051873198987</v>
      </c>
      <c r="X16">
        <v>4</v>
      </c>
      <c r="Z16">
        <v>0</v>
      </c>
      <c r="AA16">
        <v>10.720461095101001</v>
      </c>
      <c r="AB16">
        <v>4</v>
      </c>
    </row>
    <row r="17" spans="1:28" x14ac:dyDescent="0.35">
      <c r="A17">
        <v>47.290052569409013</v>
      </c>
      <c r="B17">
        <v>86.500190578263002</v>
      </c>
      <c r="C17">
        <v>125.71032858711699</v>
      </c>
      <c r="D17">
        <v>-14.347826086955905</v>
      </c>
      <c r="E17">
        <v>0</v>
      </c>
      <c r="F17">
        <v>14.347826086955905</v>
      </c>
      <c r="G17">
        <v>14</v>
      </c>
      <c r="H17">
        <v>212.07511425261094</v>
      </c>
      <c r="I17">
        <v>265.67462818369398</v>
      </c>
      <c r="J17">
        <v>319.27414211477702</v>
      </c>
      <c r="K17">
        <v>-14.347826086957014</v>
      </c>
      <c r="L17">
        <v>0</v>
      </c>
      <c r="M17">
        <v>14.347826086957014</v>
      </c>
      <c r="O17">
        <v>4</v>
      </c>
      <c r="P17">
        <v>0</v>
      </c>
      <c r="Q17">
        <v>6.5706051873198987</v>
      </c>
      <c r="R17">
        <v>0</v>
      </c>
      <c r="S17">
        <v>10.720461095101001</v>
      </c>
      <c r="U17">
        <v>4</v>
      </c>
      <c r="V17">
        <v>2.2478386167147022</v>
      </c>
      <c r="W17">
        <v>9.8559077809799049</v>
      </c>
      <c r="X17">
        <v>4</v>
      </c>
      <c r="Z17">
        <v>4.4956772334300013</v>
      </c>
      <c r="AA17">
        <v>16.945244956772001</v>
      </c>
      <c r="AB17">
        <v>4</v>
      </c>
    </row>
    <row r="18" spans="1:28" x14ac:dyDescent="0.35">
      <c r="A18">
        <v>-3.0133928571427759</v>
      </c>
      <c r="B18">
        <v>4.0178571428572241</v>
      </c>
      <c r="C18">
        <v>11.049107142857224</v>
      </c>
      <c r="D18">
        <v>-10.044642857142955</v>
      </c>
      <c r="E18">
        <v>0</v>
      </c>
      <c r="F18">
        <v>10.044642857142955</v>
      </c>
      <c r="G18">
        <v>15</v>
      </c>
      <c r="H18">
        <v>-119.53124999999875</v>
      </c>
      <c r="I18">
        <v>-107.47767857142728</v>
      </c>
      <c r="J18">
        <v>-95.424107142855803</v>
      </c>
      <c r="K18">
        <v>-33.147321428572205</v>
      </c>
      <c r="L18">
        <v>0</v>
      </c>
      <c r="M18">
        <v>33.147321428572205</v>
      </c>
      <c r="O18">
        <v>4</v>
      </c>
      <c r="P18">
        <v>2.2478386167147022</v>
      </c>
      <c r="Q18">
        <v>9.8559077809799049</v>
      </c>
      <c r="R18">
        <v>4.4956772334300013</v>
      </c>
      <c r="S18">
        <v>16.945244956772001</v>
      </c>
    </row>
    <row r="19" spans="1:28" x14ac:dyDescent="0.35">
      <c r="A19">
        <v>7.6477812494364912</v>
      </c>
      <c r="B19">
        <v>12.243313045205795</v>
      </c>
      <c r="C19">
        <v>16.838844840975099</v>
      </c>
      <c r="D19">
        <v>-3.0612797774927998</v>
      </c>
      <c r="E19">
        <v>0</v>
      </c>
      <c r="F19">
        <v>3.0612797774927998</v>
      </c>
      <c r="G19">
        <v>16</v>
      </c>
      <c r="H19">
        <v>7.1393740179521075</v>
      </c>
      <c r="I19">
        <v>11.731293684191101</v>
      </c>
      <c r="J19">
        <v>16.323213350430095</v>
      </c>
      <c r="K19">
        <v>-4.5937257310046959</v>
      </c>
      <c r="L19">
        <v>0</v>
      </c>
      <c r="M19">
        <v>4.5937257310046959</v>
      </c>
      <c r="U19">
        <v>5</v>
      </c>
      <c r="V19">
        <v>-3.3103448275861709</v>
      </c>
      <c r="W19">
        <v>8.6896551724140476</v>
      </c>
      <c r="X19">
        <v>5</v>
      </c>
      <c r="Z19">
        <v>-6.6206896551723577</v>
      </c>
      <c r="AA19">
        <v>31.862068965517093</v>
      </c>
      <c r="AB19">
        <v>5</v>
      </c>
    </row>
    <row r="20" spans="1:28" x14ac:dyDescent="0.35">
      <c r="O20">
        <v>5</v>
      </c>
      <c r="P20">
        <v>-3.3103448275861709</v>
      </c>
      <c r="Q20">
        <v>8.6896551724140476</v>
      </c>
      <c r="R20">
        <v>-6.6206896551723577</v>
      </c>
      <c r="S20">
        <v>31.862068965517093</v>
      </c>
      <c r="U20">
        <v>5</v>
      </c>
      <c r="V20">
        <v>0</v>
      </c>
      <c r="W20">
        <v>13.655172413793224</v>
      </c>
      <c r="X20">
        <v>5</v>
      </c>
      <c r="Z20">
        <v>0</v>
      </c>
      <c r="AA20">
        <v>47.999999999999844</v>
      </c>
      <c r="AB20">
        <v>5</v>
      </c>
    </row>
    <row r="21" spans="1:28" x14ac:dyDescent="0.35">
      <c r="B21" s="185"/>
      <c r="C21" s="185"/>
      <c r="D21" s="185"/>
      <c r="E21" s="185"/>
      <c r="O21">
        <v>5</v>
      </c>
      <c r="P21">
        <v>0</v>
      </c>
      <c r="Q21">
        <v>13.655172413793224</v>
      </c>
      <c r="R21">
        <v>0</v>
      </c>
      <c r="S21">
        <v>47.999999999999844</v>
      </c>
      <c r="U21">
        <v>5</v>
      </c>
      <c r="V21">
        <v>3.3103448275861709</v>
      </c>
      <c r="W21">
        <v>18.620689655172399</v>
      </c>
      <c r="X21">
        <v>5</v>
      </c>
      <c r="Z21">
        <v>6.6206896551723577</v>
      </c>
      <c r="AA21">
        <v>64.137931034482591</v>
      </c>
      <c r="AB21">
        <v>5</v>
      </c>
    </row>
    <row r="22" spans="1:28" x14ac:dyDescent="0.35">
      <c r="O22">
        <v>5</v>
      </c>
      <c r="P22">
        <v>3.3103448275861709</v>
      </c>
      <c r="Q22">
        <v>18.620689655172399</v>
      </c>
      <c r="R22">
        <v>6.6206896551723577</v>
      </c>
      <c r="S22">
        <v>64.137931034482591</v>
      </c>
    </row>
    <row r="23" spans="1:28" x14ac:dyDescent="0.35">
      <c r="A23" s="186" t="s">
        <v>92</v>
      </c>
      <c r="B23" s="186"/>
      <c r="C23" s="186"/>
      <c r="D23" s="186"/>
      <c r="E23" s="186"/>
      <c r="F23" s="186"/>
      <c r="U23">
        <v>6</v>
      </c>
      <c r="V23">
        <v>0</v>
      </c>
      <c r="W23">
        <v>-1.9072036301758146</v>
      </c>
      <c r="X23">
        <v>6</v>
      </c>
      <c r="Z23">
        <v>0</v>
      </c>
      <c r="AA23">
        <v>19.035280771412232</v>
      </c>
      <c r="AB23">
        <v>6</v>
      </c>
    </row>
    <row r="24" spans="1:28" x14ac:dyDescent="0.35">
      <c r="A24" s="186" t="s">
        <v>145</v>
      </c>
      <c r="B24" s="186"/>
      <c r="C24" s="186"/>
      <c r="D24" s="186" t="s">
        <v>97</v>
      </c>
      <c r="E24" s="186"/>
      <c r="F24" s="186"/>
      <c r="O24">
        <v>6</v>
      </c>
      <c r="P24">
        <v>0</v>
      </c>
      <c r="Q24">
        <v>-1.9072036301758146</v>
      </c>
      <c r="R24">
        <v>0</v>
      </c>
      <c r="S24">
        <v>19.035280771412232</v>
      </c>
      <c r="U24">
        <v>6</v>
      </c>
      <c r="V24">
        <v>0</v>
      </c>
      <c r="W24">
        <v>-1.9072036301758146</v>
      </c>
      <c r="X24">
        <v>6</v>
      </c>
      <c r="Z24">
        <v>0</v>
      </c>
      <c r="AA24">
        <v>19.035280771412232</v>
      </c>
      <c r="AB24">
        <v>6</v>
      </c>
    </row>
    <row r="25" spans="1:28" s="10" customFormat="1" ht="58" x14ac:dyDescent="0.35">
      <c r="A25" s="133" t="s">
        <v>94</v>
      </c>
      <c r="B25" s="133" t="s">
        <v>95</v>
      </c>
      <c r="C25" s="133" t="s">
        <v>150</v>
      </c>
      <c r="D25" s="133" t="s">
        <v>94</v>
      </c>
      <c r="E25" s="133" t="s">
        <v>95</v>
      </c>
      <c r="F25" s="133" t="s">
        <v>150</v>
      </c>
      <c r="H25" s="133" t="s">
        <v>158</v>
      </c>
      <c r="I25" s="133" t="s">
        <v>130</v>
      </c>
      <c r="J25" s="133" t="s">
        <v>162</v>
      </c>
      <c r="K25" s="133" t="s">
        <v>153</v>
      </c>
      <c r="L25" s="133" t="s">
        <v>125</v>
      </c>
      <c r="M25" s="133" t="s">
        <v>154</v>
      </c>
      <c r="O25" s="10">
        <v>6</v>
      </c>
      <c r="P25" s="10">
        <v>0</v>
      </c>
      <c r="Q25" s="10">
        <v>-1.9072036301758146</v>
      </c>
      <c r="R25" s="10">
        <v>0</v>
      </c>
      <c r="S25" s="10">
        <v>19.035280771412232</v>
      </c>
      <c r="U25" s="10">
        <v>6</v>
      </c>
      <c r="V25" s="10">
        <v>0</v>
      </c>
      <c r="W25" s="10">
        <v>-1.9072036301758146</v>
      </c>
      <c r="X25" s="10">
        <v>6</v>
      </c>
      <c r="Z25" s="10">
        <v>0</v>
      </c>
      <c r="AA25" s="10">
        <v>19.035280771412232</v>
      </c>
      <c r="AB25" s="10">
        <v>6</v>
      </c>
    </row>
    <row r="26" spans="1:28" x14ac:dyDescent="0.35">
      <c r="A26" s="111">
        <v>113.88268156424562</v>
      </c>
      <c r="B26" s="111">
        <v>1.7302004600723049</v>
      </c>
      <c r="C26" s="111">
        <f>B26*1.96</f>
        <v>3.3911929017417175</v>
      </c>
      <c r="D26" s="111">
        <v>107.84916201117312</v>
      </c>
      <c r="E26" s="111">
        <v>5.020191720027209</v>
      </c>
      <c r="F26" s="111">
        <f>E26*1.96</f>
        <v>9.8395757712533296</v>
      </c>
      <c r="H26" s="118">
        <f>(D26-A26)-F26</f>
        <v>-15.873095324325824</v>
      </c>
      <c r="I26">
        <f>(D26-A26)</f>
        <v>-6.0335195530724945</v>
      </c>
      <c r="J26" s="118">
        <f>(D26-A26)+F26</f>
        <v>3.8060562181808351</v>
      </c>
      <c r="K26" s="118">
        <f>-(C26)</f>
        <v>-3.3911929017417175</v>
      </c>
      <c r="L26">
        <v>0</v>
      </c>
      <c r="M26" s="118">
        <f>C26</f>
        <v>3.3911929017417175</v>
      </c>
      <c r="O26">
        <v>6</v>
      </c>
      <c r="P26">
        <v>0</v>
      </c>
      <c r="Q26">
        <v>-1.9072036301758146</v>
      </c>
      <c r="R26">
        <v>0</v>
      </c>
      <c r="S26">
        <v>19.035280771412232</v>
      </c>
    </row>
    <row r="27" spans="1:28" x14ac:dyDescent="0.35">
      <c r="A27" s="111">
        <v>116.77685950413216</v>
      </c>
      <c r="B27" s="111">
        <v>8.1179279454309601</v>
      </c>
      <c r="C27" s="111">
        <f t="shared" ref="C27:C39" si="0">B27*1.96</f>
        <v>15.911138773044682</v>
      </c>
      <c r="D27" s="111">
        <v>121.23966942148752</v>
      </c>
      <c r="E27" s="111">
        <v>9.6957926860856265</v>
      </c>
      <c r="F27" s="111">
        <f t="shared" ref="F27:F39" si="1">E27*1.96</f>
        <v>19.003753664727828</v>
      </c>
      <c r="H27" s="118">
        <f t="shared" ref="H27:H39" si="2">(D27-A27)-F27</f>
        <v>-14.54094374737247</v>
      </c>
      <c r="I27">
        <f t="shared" ref="I27:I39" si="3">(D27-A27)</f>
        <v>4.4628099173553579</v>
      </c>
      <c r="J27" s="118">
        <f t="shared" ref="J27:J39" si="4">(D27-A27)+F27</f>
        <v>23.466563582083186</v>
      </c>
      <c r="K27" s="118">
        <f t="shared" ref="K27:K39" si="5">-(C27)</f>
        <v>-15.911138773044682</v>
      </c>
      <c r="L27">
        <v>0</v>
      </c>
      <c r="M27" s="118">
        <f t="shared" ref="M27:M39" si="6">C27</f>
        <v>15.911138773044682</v>
      </c>
      <c r="U27">
        <v>7</v>
      </c>
      <c r="V27">
        <v>0</v>
      </c>
      <c r="W27">
        <v>7.6165626772546062</v>
      </c>
      <c r="X27">
        <v>7</v>
      </c>
      <c r="Z27">
        <v>0</v>
      </c>
      <c r="AA27">
        <v>48.537719795801166</v>
      </c>
      <c r="AB27">
        <v>7</v>
      </c>
    </row>
    <row r="28" spans="1:28" x14ac:dyDescent="0.35">
      <c r="A28" s="111">
        <v>108.63326103597845</v>
      </c>
      <c r="B28" s="111">
        <v>5.473064855733452</v>
      </c>
      <c r="C28" s="111">
        <f t="shared" si="0"/>
        <v>10.727207117237565</v>
      </c>
      <c r="D28" s="111">
        <v>184.59874968103981</v>
      </c>
      <c r="E28" s="111">
        <v>16.934895845629036</v>
      </c>
      <c r="F28" s="111">
        <f t="shared" si="1"/>
        <v>33.192395857432913</v>
      </c>
      <c r="H28" s="118">
        <f t="shared" si="2"/>
        <v>42.773092787628443</v>
      </c>
      <c r="I28">
        <f t="shared" si="3"/>
        <v>75.965488645061356</v>
      </c>
      <c r="J28" s="118">
        <f t="shared" si="4"/>
        <v>109.15788450249427</v>
      </c>
      <c r="K28" s="118">
        <f t="shared" si="5"/>
        <v>-10.727207117237565</v>
      </c>
      <c r="L28">
        <v>0</v>
      </c>
      <c r="M28" s="118">
        <f t="shared" si="6"/>
        <v>10.727207117237565</v>
      </c>
      <c r="O28">
        <v>7</v>
      </c>
      <c r="P28">
        <v>0</v>
      </c>
      <c r="Q28">
        <v>7.6165626772546062</v>
      </c>
      <c r="R28">
        <v>0</v>
      </c>
      <c r="S28">
        <v>48.537719795801166</v>
      </c>
      <c r="U28">
        <v>7</v>
      </c>
      <c r="V28">
        <v>0</v>
      </c>
      <c r="W28">
        <v>7.6165626772546062</v>
      </c>
      <c r="X28">
        <v>7</v>
      </c>
      <c r="Z28">
        <v>0</v>
      </c>
      <c r="AA28">
        <v>48.537719795801166</v>
      </c>
      <c r="AB28">
        <v>7</v>
      </c>
    </row>
    <row r="29" spans="1:28" x14ac:dyDescent="0.35">
      <c r="A29" s="111">
        <v>107.665706051873</v>
      </c>
      <c r="B29" s="111">
        <v>4.4956772334300013</v>
      </c>
      <c r="C29" s="111">
        <f t="shared" si="0"/>
        <v>8.8115273775228022</v>
      </c>
      <c r="D29" s="111">
        <v>118.386167146974</v>
      </c>
      <c r="E29" s="111">
        <v>6.2247838616709998</v>
      </c>
      <c r="F29" s="111">
        <f t="shared" si="1"/>
        <v>12.20057636887516</v>
      </c>
      <c r="H29" s="118">
        <f t="shared" si="2"/>
        <v>-1.4801152737741585</v>
      </c>
      <c r="I29">
        <f t="shared" si="3"/>
        <v>10.720461095101001</v>
      </c>
      <c r="J29" s="118">
        <f t="shared" si="4"/>
        <v>22.921037463976162</v>
      </c>
      <c r="K29" s="118">
        <f t="shared" si="5"/>
        <v>-8.8115273775228022</v>
      </c>
      <c r="L29">
        <v>0</v>
      </c>
      <c r="M29" s="118">
        <f t="shared" si="6"/>
        <v>8.8115273775228022</v>
      </c>
      <c r="O29">
        <v>7</v>
      </c>
      <c r="P29">
        <v>0</v>
      </c>
      <c r="Q29">
        <v>7.6165626772546062</v>
      </c>
      <c r="R29">
        <v>0</v>
      </c>
      <c r="S29">
        <v>48.537719795801166</v>
      </c>
      <c r="U29">
        <v>7</v>
      </c>
      <c r="V29">
        <v>0</v>
      </c>
      <c r="W29">
        <v>7.6165626772546062</v>
      </c>
      <c r="X29">
        <v>7</v>
      </c>
      <c r="Z29">
        <v>0</v>
      </c>
      <c r="AA29">
        <v>48.537719795801166</v>
      </c>
      <c r="AB29">
        <v>7</v>
      </c>
    </row>
    <row r="30" spans="1:28" x14ac:dyDescent="0.35">
      <c r="A30" s="111">
        <v>101.58620689655173</v>
      </c>
      <c r="B30" s="111">
        <v>6.6206896551723577</v>
      </c>
      <c r="C30" s="111">
        <f t="shared" si="0"/>
        <v>12.976551724137821</v>
      </c>
      <c r="D30" s="111">
        <v>149.58620689655157</v>
      </c>
      <c r="E30" s="111">
        <v>16.137931034482751</v>
      </c>
      <c r="F30" s="111">
        <f t="shared" si="1"/>
        <v>31.630344827586192</v>
      </c>
      <c r="H30" s="118">
        <f t="shared" si="2"/>
        <v>16.369655172413651</v>
      </c>
      <c r="I30">
        <f t="shared" si="3"/>
        <v>47.999999999999844</v>
      </c>
      <c r="J30" s="118">
        <f t="shared" si="4"/>
        <v>79.630344827586043</v>
      </c>
      <c r="K30" s="118">
        <f t="shared" si="5"/>
        <v>-12.976551724137821</v>
      </c>
      <c r="L30">
        <v>0</v>
      </c>
      <c r="M30" s="118">
        <f t="shared" si="6"/>
        <v>12.976551724137821</v>
      </c>
      <c r="O30">
        <v>7</v>
      </c>
      <c r="P30">
        <v>0</v>
      </c>
      <c r="Q30">
        <v>7.6165626772546062</v>
      </c>
      <c r="R30">
        <v>0</v>
      </c>
      <c r="S30">
        <v>48.537719795801166</v>
      </c>
    </row>
    <row r="31" spans="1:28" x14ac:dyDescent="0.35">
      <c r="A31" s="111">
        <v>102.60000000000001</v>
      </c>
      <c r="B31" s="111">
        <v>5.3999999999999995</v>
      </c>
      <c r="C31" s="111">
        <f t="shared" si="0"/>
        <v>10.584</v>
      </c>
      <c r="D31" s="111">
        <v>93.600000000000009</v>
      </c>
      <c r="E31" s="111">
        <v>5.3999999999999995</v>
      </c>
      <c r="F31" s="111">
        <f t="shared" si="1"/>
        <v>10.584</v>
      </c>
      <c r="H31" s="118">
        <f t="shared" si="2"/>
        <v>-19.584</v>
      </c>
      <c r="I31">
        <f t="shared" si="3"/>
        <v>-9</v>
      </c>
      <c r="J31" s="118">
        <f t="shared" si="4"/>
        <v>1.5839999999999996</v>
      </c>
      <c r="K31" s="118">
        <f t="shared" si="5"/>
        <v>-10.584</v>
      </c>
      <c r="L31">
        <v>0</v>
      </c>
      <c r="M31" s="118">
        <f t="shared" si="6"/>
        <v>10.584</v>
      </c>
      <c r="U31">
        <v>8</v>
      </c>
      <c r="V31">
        <v>-3.6</v>
      </c>
      <c r="W31">
        <v>-7.2000000000000055</v>
      </c>
      <c r="X31">
        <v>8</v>
      </c>
      <c r="Z31">
        <v>-5.3999999999999995</v>
      </c>
      <c r="AA31">
        <v>-14.399999999999999</v>
      </c>
      <c r="AB31">
        <v>8</v>
      </c>
    </row>
    <row r="32" spans="1:28" x14ac:dyDescent="0.35">
      <c r="A32" s="111">
        <v>102.60000000000001</v>
      </c>
      <c r="B32" s="111">
        <v>5.3999999999999995</v>
      </c>
      <c r="C32" s="111">
        <f t="shared" si="0"/>
        <v>10.584</v>
      </c>
      <c r="D32" s="111">
        <v>102.60000000000001</v>
      </c>
      <c r="E32" s="111">
        <v>7.2</v>
      </c>
      <c r="F32" s="111">
        <f t="shared" si="1"/>
        <v>14.112</v>
      </c>
      <c r="H32" s="118">
        <f t="shared" si="2"/>
        <v>-14.112</v>
      </c>
      <c r="I32">
        <f t="shared" si="3"/>
        <v>0</v>
      </c>
      <c r="J32" s="118">
        <f t="shared" si="4"/>
        <v>14.112</v>
      </c>
      <c r="K32" s="118">
        <f t="shared" si="5"/>
        <v>-10.584</v>
      </c>
      <c r="L32">
        <v>0</v>
      </c>
      <c r="M32" s="118">
        <f t="shared" si="6"/>
        <v>10.584</v>
      </c>
      <c r="O32">
        <v>8</v>
      </c>
      <c r="P32">
        <v>-3.6</v>
      </c>
      <c r="Q32">
        <v>-7.2000000000000055</v>
      </c>
      <c r="R32">
        <v>-5.3999999999999995</v>
      </c>
      <c r="S32">
        <v>-14.399999999999999</v>
      </c>
      <c r="U32">
        <v>8</v>
      </c>
      <c r="V32">
        <v>0</v>
      </c>
      <c r="W32">
        <v>-5.4000000000000057</v>
      </c>
      <c r="X32">
        <v>8</v>
      </c>
      <c r="Z32">
        <v>0</v>
      </c>
      <c r="AA32">
        <v>-9</v>
      </c>
      <c r="AB32">
        <v>8</v>
      </c>
    </row>
    <row r="33" spans="1:28" x14ac:dyDescent="0.35">
      <c r="A33" s="111">
        <v>102.60000000000001</v>
      </c>
      <c r="B33" s="111">
        <v>5.3999999999999995</v>
      </c>
      <c r="C33" s="111">
        <f t="shared" si="0"/>
        <v>10.584</v>
      </c>
      <c r="D33" s="111">
        <v>104.39999999999999</v>
      </c>
      <c r="E33" s="111">
        <v>7.2</v>
      </c>
      <c r="F33" s="111">
        <f t="shared" si="1"/>
        <v>14.112</v>
      </c>
      <c r="H33" s="118">
        <f t="shared" si="2"/>
        <v>-12.312000000000017</v>
      </c>
      <c r="I33">
        <f t="shared" si="3"/>
        <v>1.7999999999999829</v>
      </c>
      <c r="J33" s="118">
        <f t="shared" si="4"/>
        <v>15.911999999999983</v>
      </c>
      <c r="K33" s="118">
        <f t="shared" si="5"/>
        <v>-10.584</v>
      </c>
      <c r="L33">
        <v>0</v>
      </c>
      <c r="M33" s="118">
        <f t="shared" si="6"/>
        <v>10.584</v>
      </c>
      <c r="O33">
        <v>8</v>
      </c>
      <c r="P33">
        <v>0</v>
      </c>
      <c r="Q33">
        <v>-5.4000000000000057</v>
      </c>
      <c r="R33">
        <v>0</v>
      </c>
      <c r="S33">
        <v>-9</v>
      </c>
      <c r="U33">
        <v>8</v>
      </c>
      <c r="V33">
        <v>3.6</v>
      </c>
      <c r="W33">
        <v>-3.6000000000000059</v>
      </c>
      <c r="X33">
        <v>8</v>
      </c>
      <c r="Z33">
        <v>5.3999999999999995</v>
      </c>
      <c r="AA33">
        <v>-3.6000000000000005</v>
      </c>
      <c r="AB33">
        <v>8</v>
      </c>
    </row>
    <row r="34" spans="1:28" x14ac:dyDescent="0.35">
      <c r="A34" s="111">
        <v>126.760563380281</v>
      </c>
      <c r="B34" s="111">
        <v>15.492957746478993</v>
      </c>
      <c r="C34" s="111">
        <f t="shared" si="0"/>
        <v>30.366197183098826</v>
      </c>
      <c r="D34" s="111">
        <v>304.22535211267598</v>
      </c>
      <c r="E34" s="111">
        <v>22.535211267605973</v>
      </c>
      <c r="F34" s="111">
        <f t="shared" si="1"/>
        <v>44.169014084507708</v>
      </c>
      <c r="H34" s="118">
        <f t="shared" si="2"/>
        <v>133.2957746478873</v>
      </c>
      <c r="I34">
        <f t="shared" si="3"/>
        <v>177.46478873239499</v>
      </c>
      <c r="J34" s="118">
        <f t="shared" si="4"/>
        <v>221.63380281690269</v>
      </c>
      <c r="K34" s="118">
        <f t="shared" si="5"/>
        <v>-30.366197183098826</v>
      </c>
      <c r="L34">
        <v>0</v>
      </c>
      <c r="M34" s="118">
        <f t="shared" si="6"/>
        <v>30.366197183098826</v>
      </c>
      <c r="O34">
        <v>8</v>
      </c>
      <c r="P34">
        <v>3.6</v>
      </c>
      <c r="Q34">
        <v>-3.6000000000000059</v>
      </c>
      <c r="R34">
        <v>5.3999999999999995</v>
      </c>
      <c r="S34">
        <v>-3.6000000000000005</v>
      </c>
    </row>
    <row r="35" spans="1:28" x14ac:dyDescent="0.35">
      <c r="A35" s="111">
        <v>134.05964155573699</v>
      </c>
      <c r="B35" s="111">
        <v>30.530973451327995</v>
      </c>
      <c r="C35" s="111">
        <f t="shared" si="0"/>
        <v>59.840707964602871</v>
      </c>
      <c r="D35" s="111">
        <v>430.80260303687601</v>
      </c>
      <c r="E35" s="111">
        <v>54.663774403470995</v>
      </c>
      <c r="F35" s="111">
        <f t="shared" si="1"/>
        <v>107.14099783080314</v>
      </c>
      <c r="H35" s="118">
        <f t="shared" si="2"/>
        <v>189.60196365033585</v>
      </c>
      <c r="I35">
        <f t="shared" si="3"/>
        <v>296.74296148113899</v>
      </c>
      <c r="J35" s="118">
        <f t="shared" si="4"/>
        <v>403.88395931194214</v>
      </c>
      <c r="K35" s="118">
        <f t="shared" si="5"/>
        <v>-59.840707964602871</v>
      </c>
      <c r="L35">
        <v>0</v>
      </c>
      <c r="M35" s="118">
        <f t="shared" si="6"/>
        <v>59.840707964602871</v>
      </c>
      <c r="U35">
        <v>9</v>
      </c>
      <c r="V35">
        <v>-3.6</v>
      </c>
      <c r="W35">
        <v>-9.0000000000000036</v>
      </c>
      <c r="X35">
        <v>9</v>
      </c>
      <c r="Z35">
        <v>-5.3999999999999995</v>
      </c>
      <c r="AA35">
        <v>-7.2</v>
      </c>
      <c r="AB35">
        <v>9</v>
      </c>
    </row>
    <row r="36" spans="1:28" x14ac:dyDescent="0.35">
      <c r="A36" s="111">
        <v>134.05639913232099</v>
      </c>
      <c r="B36" s="111">
        <v>27.331887201735995</v>
      </c>
      <c r="C36" s="111">
        <f t="shared" si="0"/>
        <v>53.570498915402553</v>
      </c>
      <c r="D36" s="111">
        <v>430.80260303687601</v>
      </c>
      <c r="E36" s="111">
        <v>54.663774403470995</v>
      </c>
      <c r="F36" s="111">
        <f t="shared" si="1"/>
        <v>107.14099783080314</v>
      </c>
      <c r="H36" s="118">
        <f t="shared" si="2"/>
        <v>189.6052060737519</v>
      </c>
      <c r="I36">
        <f t="shared" si="3"/>
        <v>296.74620390455505</v>
      </c>
      <c r="J36" s="118">
        <f t="shared" si="4"/>
        <v>403.88720173535819</v>
      </c>
      <c r="K36" s="118">
        <f t="shared" si="5"/>
        <v>-53.570498915402553</v>
      </c>
      <c r="L36">
        <v>0</v>
      </c>
      <c r="M36" s="118">
        <f t="shared" si="6"/>
        <v>53.570498915402553</v>
      </c>
      <c r="O36">
        <v>9</v>
      </c>
      <c r="P36">
        <v>-3.6</v>
      </c>
      <c r="Q36">
        <v>-9.0000000000000036</v>
      </c>
      <c r="R36">
        <v>-5.3999999999999995</v>
      </c>
      <c r="S36">
        <v>-7.2</v>
      </c>
      <c r="U36">
        <v>9</v>
      </c>
      <c r="V36">
        <v>0</v>
      </c>
      <c r="W36">
        <v>-7.2000000000000028</v>
      </c>
      <c r="X36">
        <v>9</v>
      </c>
      <c r="Z36">
        <v>0</v>
      </c>
      <c r="AA36">
        <v>0</v>
      </c>
      <c r="AB36">
        <v>9</v>
      </c>
    </row>
    <row r="37" spans="1:28" x14ac:dyDescent="0.35">
      <c r="A37" s="111">
        <v>148.695652173913</v>
      </c>
      <c r="B37" s="111">
        <v>14.347826086957014</v>
      </c>
      <c r="C37" s="111">
        <f t="shared" si="0"/>
        <v>28.121739130435746</v>
      </c>
      <c r="D37" s="111">
        <v>414.37028035760699</v>
      </c>
      <c r="E37" s="111">
        <v>53.599513931083038</v>
      </c>
      <c r="F37" s="111">
        <f t="shared" si="1"/>
        <v>105.05504730492275</v>
      </c>
      <c r="H37" s="118">
        <f t="shared" si="2"/>
        <v>160.61958087877122</v>
      </c>
      <c r="I37">
        <f t="shared" si="3"/>
        <v>265.67462818369398</v>
      </c>
      <c r="J37" s="118">
        <f t="shared" si="4"/>
        <v>370.72967548861675</v>
      </c>
      <c r="K37" s="118">
        <f t="shared" si="5"/>
        <v>-28.121739130435746</v>
      </c>
      <c r="L37">
        <v>0</v>
      </c>
      <c r="M37" s="118">
        <f t="shared" si="6"/>
        <v>28.121739130435746</v>
      </c>
      <c r="O37">
        <v>9</v>
      </c>
      <c r="P37">
        <v>0</v>
      </c>
      <c r="Q37">
        <v>-7.2000000000000028</v>
      </c>
      <c r="R37">
        <v>0</v>
      </c>
      <c r="S37">
        <v>0</v>
      </c>
      <c r="U37">
        <v>9</v>
      </c>
      <c r="V37">
        <v>3.6</v>
      </c>
      <c r="W37">
        <v>-5.400000000000003</v>
      </c>
      <c r="X37">
        <v>9</v>
      </c>
      <c r="Z37">
        <v>5.3999999999999995</v>
      </c>
      <c r="AA37">
        <v>7.2</v>
      </c>
      <c r="AB37">
        <v>9</v>
      </c>
    </row>
    <row r="38" spans="1:28" x14ac:dyDescent="0.35">
      <c r="A38" s="111">
        <v>240.066964285713</v>
      </c>
      <c r="B38" s="111">
        <v>33.147321428572205</v>
      </c>
      <c r="C38" s="111">
        <f t="shared" si="0"/>
        <v>64.968750000001521</v>
      </c>
      <c r="D38" s="111">
        <v>132.58928571428572</v>
      </c>
      <c r="E38" s="111">
        <v>12.05357142857147</v>
      </c>
      <c r="F38" s="111">
        <f t="shared" si="1"/>
        <v>23.625000000000082</v>
      </c>
      <c r="H38" s="118">
        <f t="shared" si="2"/>
        <v>-131.10267857142736</v>
      </c>
      <c r="I38">
        <f t="shared" si="3"/>
        <v>-107.47767857142728</v>
      </c>
      <c r="J38" s="118">
        <f t="shared" si="4"/>
        <v>-83.852678571427191</v>
      </c>
      <c r="K38" s="118">
        <f t="shared" si="5"/>
        <v>-64.968750000001521</v>
      </c>
      <c r="L38">
        <v>0</v>
      </c>
      <c r="M38" s="118">
        <f t="shared" si="6"/>
        <v>64.968750000001521</v>
      </c>
      <c r="O38">
        <v>9</v>
      </c>
      <c r="P38">
        <v>3.6</v>
      </c>
      <c r="Q38">
        <v>-5.400000000000003</v>
      </c>
      <c r="R38">
        <v>5.3999999999999995</v>
      </c>
      <c r="S38">
        <v>7.2</v>
      </c>
    </row>
    <row r="39" spans="1:28" x14ac:dyDescent="0.35">
      <c r="A39" s="111">
        <v>94.360562769780898</v>
      </c>
      <c r="B39" s="111">
        <v>4.5937257310046959</v>
      </c>
      <c r="C39" s="111">
        <f t="shared" si="0"/>
        <v>9.0037024327692041</v>
      </c>
      <c r="D39" s="111">
        <v>106.091856453972</v>
      </c>
      <c r="E39" s="111">
        <v>4.5919196662389936</v>
      </c>
      <c r="F39" s="111">
        <f t="shared" si="1"/>
        <v>9.0001625458284273</v>
      </c>
      <c r="H39" s="118">
        <f t="shared" si="2"/>
        <v>2.7311311383626737</v>
      </c>
      <c r="I39">
        <f t="shared" si="3"/>
        <v>11.731293684191101</v>
      </c>
      <c r="J39" s="118">
        <f t="shared" si="4"/>
        <v>20.731456230019528</v>
      </c>
      <c r="K39" s="118">
        <f t="shared" si="5"/>
        <v>-9.0037024327692041</v>
      </c>
      <c r="L39">
        <v>0</v>
      </c>
      <c r="M39" s="118">
        <f t="shared" si="6"/>
        <v>9.0037024327692041</v>
      </c>
      <c r="U39">
        <v>10</v>
      </c>
      <c r="V39">
        <v>-3.6</v>
      </c>
      <c r="W39">
        <v>-9.0000000000000053</v>
      </c>
      <c r="X39">
        <v>10</v>
      </c>
      <c r="Z39">
        <v>-5.3999999999999995</v>
      </c>
      <c r="AA39">
        <v>-5.4000000000000172</v>
      </c>
      <c r="AB39">
        <v>10</v>
      </c>
    </row>
    <row r="40" spans="1:28" x14ac:dyDescent="0.35">
      <c r="O40">
        <v>10</v>
      </c>
      <c r="P40">
        <v>-3.6</v>
      </c>
      <c r="Q40">
        <v>-9.0000000000000053</v>
      </c>
      <c r="R40">
        <v>-5.3999999999999995</v>
      </c>
      <c r="S40">
        <v>-5.4000000000000172</v>
      </c>
      <c r="U40">
        <v>10</v>
      </c>
      <c r="V40">
        <v>0</v>
      </c>
      <c r="W40">
        <v>-5.4000000000000057</v>
      </c>
      <c r="X40">
        <v>10</v>
      </c>
      <c r="Z40">
        <v>0</v>
      </c>
      <c r="AA40">
        <v>1.7999999999999829</v>
      </c>
      <c r="AB40">
        <v>10</v>
      </c>
    </row>
    <row r="41" spans="1:28" x14ac:dyDescent="0.35">
      <c r="O41">
        <v>10</v>
      </c>
      <c r="P41">
        <v>0</v>
      </c>
      <c r="Q41">
        <v>-5.4000000000000057</v>
      </c>
      <c r="R41">
        <v>0</v>
      </c>
      <c r="S41">
        <v>1.7999999999999829</v>
      </c>
      <c r="U41">
        <v>10</v>
      </c>
      <c r="V41">
        <v>3.6</v>
      </c>
      <c r="W41">
        <v>-1.8000000000000056</v>
      </c>
      <c r="X41">
        <v>10</v>
      </c>
      <c r="Z41">
        <v>5.3999999999999995</v>
      </c>
      <c r="AA41">
        <v>8.9999999999999822</v>
      </c>
      <c r="AB41">
        <v>10</v>
      </c>
    </row>
    <row r="42" spans="1:28" ht="18.75" customHeight="1" x14ac:dyDescent="0.35">
      <c r="A42" s="119" t="s">
        <v>158</v>
      </c>
      <c r="B42" s="119" t="s">
        <v>130</v>
      </c>
      <c r="C42" s="119" t="s">
        <v>162</v>
      </c>
      <c r="D42" s="119" t="s">
        <v>153</v>
      </c>
      <c r="E42" s="119" t="s">
        <v>125</v>
      </c>
      <c r="F42" s="119" t="s">
        <v>154</v>
      </c>
      <c r="H42" s="119" t="s">
        <v>125</v>
      </c>
      <c r="I42" s="119" t="s">
        <v>97</v>
      </c>
      <c r="O42">
        <v>10</v>
      </c>
      <c r="P42">
        <v>3.6</v>
      </c>
      <c r="Q42">
        <v>-1.8000000000000056</v>
      </c>
      <c r="R42">
        <v>5.3999999999999995</v>
      </c>
      <c r="S42">
        <v>8.9999999999999822</v>
      </c>
    </row>
    <row r="43" spans="1:28" x14ac:dyDescent="0.35">
      <c r="A43" s="111">
        <v>-15.873095324325824</v>
      </c>
      <c r="B43" s="111">
        <v>-6.0335195530724945</v>
      </c>
      <c r="C43" s="111">
        <v>3.8060562181808351</v>
      </c>
      <c r="D43" s="111">
        <v>-3.3911929017417175</v>
      </c>
      <c r="E43" s="111">
        <v>0</v>
      </c>
      <c r="F43" s="111">
        <v>3.3911929017417175</v>
      </c>
      <c r="G43" s="114">
        <v>1</v>
      </c>
      <c r="H43" s="111">
        <v>-3.3911929017417175</v>
      </c>
      <c r="I43" s="111">
        <v>-15.873095324325824</v>
      </c>
      <c r="J43">
        <v>1</v>
      </c>
      <c r="U43">
        <v>11</v>
      </c>
      <c r="V43">
        <v>-12.676056338028204</v>
      </c>
      <c r="W43">
        <v>49.295774647886887</v>
      </c>
      <c r="X43">
        <v>11</v>
      </c>
      <c r="Z43">
        <v>-15.492957746478993</v>
      </c>
      <c r="AA43">
        <v>154.92957746478902</v>
      </c>
      <c r="AB43">
        <v>11</v>
      </c>
    </row>
    <row r="44" spans="1:28" x14ac:dyDescent="0.35">
      <c r="A44" s="111">
        <v>-14.54094374737247</v>
      </c>
      <c r="B44" s="111">
        <v>4.4628099173553579</v>
      </c>
      <c r="C44" s="111">
        <v>23.466563582083186</v>
      </c>
      <c r="D44" s="111">
        <v>-15.911138773044682</v>
      </c>
      <c r="E44" s="111">
        <v>0</v>
      </c>
      <c r="F44" s="111">
        <v>15.911138773044682</v>
      </c>
      <c r="G44" s="114">
        <v>2</v>
      </c>
      <c r="H44" s="111">
        <v>0</v>
      </c>
      <c r="I44" s="111">
        <v>-6.0335195530724945</v>
      </c>
      <c r="J44">
        <v>1</v>
      </c>
      <c r="O44">
        <v>11</v>
      </c>
      <c r="P44">
        <v>-12.676056338028204</v>
      </c>
      <c r="Q44">
        <v>49.295774647886887</v>
      </c>
      <c r="R44">
        <v>-15.492957746478993</v>
      </c>
      <c r="S44">
        <v>154.92957746478902</v>
      </c>
      <c r="U44">
        <v>11</v>
      </c>
      <c r="V44">
        <v>0</v>
      </c>
      <c r="W44">
        <v>59.154929577463903</v>
      </c>
      <c r="X44">
        <v>11</v>
      </c>
      <c r="Z44">
        <v>0</v>
      </c>
      <c r="AA44">
        <v>177.46478873239499</v>
      </c>
      <c r="AB44">
        <v>11</v>
      </c>
    </row>
    <row r="45" spans="1:28" x14ac:dyDescent="0.35">
      <c r="A45" s="111">
        <v>42.773092787628443</v>
      </c>
      <c r="B45" s="111">
        <v>75.965488645061356</v>
      </c>
      <c r="C45" s="111">
        <v>109.15788450249427</v>
      </c>
      <c r="D45" s="111">
        <v>-10.727207117237565</v>
      </c>
      <c r="E45" s="111">
        <v>0</v>
      </c>
      <c r="F45" s="111">
        <v>10.727207117237565</v>
      </c>
      <c r="G45" s="114">
        <v>3</v>
      </c>
      <c r="H45" s="111">
        <v>3.3911929017417175</v>
      </c>
      <c r="I45" s="111">
        <v>3.8060562181808351</v>
      </c>
      <c r="J45">
        <v>1</v>
      </c>
      <c r="O45">
        <v>11</v>
      </c>
      <c r="P45">
        <v>0</v>
      </c>
      <c r="Q45">
        <v>59.154929577463903</v>
      </c>
      <c r="R45">
        <v>0</v>
      </c>
      <c r="S45">
        <v>177.46478873239499</v>
      </c>
      <c r="U45">
        <v>11</v>
      </c>
      <c r="V45">
        <v>12.676056338028204</v>
      </c>
      <c r="W45">
        <v>69.01408450704092</v>
      </c>
      <c r="X45">
        <v>11</v>
      </c>
      <c r="Z45">
        <v>15.492957746478993</v>
      </c>
      <c r="AA45">
        <v>200.00000000000097</v>
      </c>
      <c r="AB45">
        <v>11</v>
      </c>
    </row>
    <row r="46" spans="1:28" x14ac:dyDescent="0.35">
      <c r="A46" s="111">
        <v>-1.4801152737741585</v>
      </c>
      <c r="B46" s="111">
        <v>10.720461095101001</v>
      </c>
      <c r="C46" s="111">
        <v>22.921037463976162</v>
      </c>
      <c r="D46" s="111">
        <v>-8.8115273775228022</v>
      </c>
      <c r="E46" s="111">
        <v>0</v>
      </c>
      <c r="F46" s="111">
        <v>8.8115273775228022</v>
      </c>
      <c r="G46" s="114">
        <v>4</v>
      </c>
      <c r="O46">
        <v>11</v>
      </c>
      <c r="P46">
        <v>12.676056338028204</v>
      </c>
      <c r="Q46">
        <v>69.01408450704092</v>
      </c>
      <c r="R46">
        <v>15.492957746478993</v>
      </c>
      <c r="S46">
        <v>200.00000000000097</v>
      </c>
    </row>
    <row r="47" spans="1:28" x14ac:dyDescent="0.35">
      <c r="A47" s="111">
        <v>16.369655172413651</v>
      </c>
      <c r="B47" s="111">
        <v>47.999999999999844</v>
      </c>
      <c r="C47" s="111">
        <v>79.630344827586043</v>
      </c>
      <c r="D47" s="111">
        <v>-12.976551724137821</v>
      </c>
      <c r="E47" s="111">
        <v>0</v>
      </c>
      <c r="F47" s="111">
        <v>12.976551724137821</v>
      </c>
      <c r="G47" s="114">
        <v>5</v>
      </c>
      <c r="H47" s="111">
        <v>-15.911138773044682</v>
      </c>
      <c r="I47" s="111">
        <v>-14.54094374737247</v>
      </c>
      <c r="J47">
        <v>2</v>
      </c>
      <c r="U47">
        <v>12</v>
      </c>
      <c r="V47">
        <v>-10.630623930988406</v>
      </c>
      <c r="W47">
        <v>62.156506777552195</v>
      </c>
      <c r="X47">
        <v>12</v>
      </c>
      <c r="Z47">
        <v>-30.530973451327995</v>
      </c>
      <c r="AA47">
        <v>242.079187077668</v>
      </c>
      <c r="AB47">
        <v>12</v>
      </c>
    </row>
    <row r="48" spans="1:28" x14ac:dyDescent="0.35">
      <c r="A48" s="111">
        <v>-19.584</v>
      </c>
      <c r="B48" s="111">
        <v>-9</v>
      </c>
      <c r="C48" s="111">
        <v>1.5839999999999996</v>
      </c>
      <c r="D48" s="111">
        <v>-10.584</v>
      </c>
      <c r="E48" s="111">
        <v>0</v>
      </c>
      <c r="F48" s="111">
        <v>10.584</v>
      </c>
      <c r="G48" s="114">
        <v>6</v>
      </c>
      <c r="H48" s="111">
        <v>0</v>
      </c>
      <c r="I48" s="111">
        <v>4.4628099173553579</v>
      </c>
      <c r="J48">
        <v>2</v>
      </c>
      <c r="O48">
        <v>12</v>
      </c>
      <c r="P48">
        <v>-10.630623930988406</v>
      </c>
      <c r="Q48">
        <v>62.156506777552195</v>
      </c>
      <c r="R48">
        <v>-30.530973451327995</v>
      </c>
      <c r="S48">
        <v>242.079187077668</v>
      </c>
      <c r="U48">
        <v>12</v>
      </c>
      <c r="V48">
        <v>0</v>
      </c>
      <c r="W48">
        <v>90.789912417465203</v>
      </c>
      <c r="X48">
        <v>12</v>
      </c>
      <c r="Z48">
        <v>0</v>
      </c>
      <c r="AA48">
        <v>296.74296148113899</v>
      </c>
      <c r="AB48">
        <v>12</v>
      </c>
    </row>
    <row r="49" spans="1:28" x14ac:dyDescent="0.35">
      <c r="A49" s="111">
        <v>-14.112</v>
      </c>
      <c r="B49" s="111">
        <v>0</v>
      </c>
      <c r="C49" s="111">
        <v>14.112</v>
      </c>
      <c r="D49" s="111">
        <v>-10.584</v>
      </c>
      <c r="E49" s="111">
        <v>0</v>
      </c>
      <c r="F49" s="111">
        <v>10.584</v>
      </c>
      <c r="G49" s="114">
        <v>7</v>
      </c>
      <c r="H49" s="111">
        <v>15.911138773044682</v>
      </c>
      <c r="I49" s="111">
        <v>23.466563582083186</v>
      </c>
      <c r="J49">
        <v>2</v>
      </c>
      <c r="O49">
        <v>12</v>
      </c>
      <c r="P49">
        <v>0</v>
      </c>
      <c r="Q49">
        <v>90.789912417465203</v>
      </c>
      <c r="R49">
        <v>0</v>
      </c>
      <c r="S49">
        <v>296.74296148113899</v>
      </c>
      <c r="U49">
        <v>12</v>
      </c>
      <c r="V49">
        <v>10.630623930988406</v>
      </c>
      <c r="W49">
        <v>119.42331805737821</v>
      </c>
      <c r="X49">
        <v>12</v>
      </c>
      <c r="Z49">
        <v>30.530973451327995</v>
      </c>
      <c r="AA49">
        <v>351.40673588460999</v>
      </c>
      <c r="AB49">
        <v>12</v>
      </c>
    </row>
    <row r="50" spans="1:28" x14ac:dyDescent="0.35">
      <c r="A50" s="111">
        <v>-12.312000000000017</v>
      </c>
      <c r="B50" s="111">
        <v>1.7999999999999829</v>
      </c>
      <c r="C50" s="111">
        <v>15.911999999999983</v>
      </c>
      <c r="D50" s="111">
        <v>-10.584</v>
      </c>
      <c r="E50" s="111">
        <v>0</v>
      </c>
      <c r="F50" s="111">
        <v>10.584</v>
      </c>
      <c r="G50" s="114">
        <v>8</v>
      </c>
      <c r="O50">
        <v>12</v>
      </c>
      <c r="P50">
        <v>10.630623930988406</v>
      </c>
      <c r="Q50">
        <v>119.42331805737821</v>
      </c>
      <c r="R50">
        <v>30.530973451327995</v>
      </c>
      <c r="S50">
        <v>351.40673588460999</v>
      </c>
    </row>
    <row r="51" spans="1:28" x14ac:dyDescent="0.35">
      <c r="A51" s="111">
        <v>133.2957746478873</v>
      </c>
      <c r="B51" s="111">
        <v>177.46478873239499</v>
      </c>
      <c r="C51" s="111">
        <v>221.63380281690269</v>
      </c>
      <c r="D51" s="111">
        <v>-30.366197183098826</v>
      </c>
      <c r="E51" s="111">
        <v>0</v>
      </c>
      <c r="F51" s="111">
        <v>30.366197183098826</v>
      </c>
      <c r="G51" s="114">
        <v>9</v>
      </c>
      <c r="H51" s="111">
        <v>-10.727207117237565</v>
      </c>
      <c r="I51" s="111">
        <v>42.773092787628443</v>
      </c>
      <c r="J51">
        <v>3</v>
      </c>
      <c r="U51">
        <v>13</v>
      </c>
      <c r="V51">
        <v>-14.316702819956589</v>
      </c>
      <c r="W51">
        <v>55.965292841648605</v>
      </c>
      <c r="X51">
        <v>13</v>
      </c>
      <c r="Z51">
        <v>-27.331887201735995</v>
      </c>
      <c r="AA51">
        <v>242.08242950108405</v>
      </c>
      <c r="AB51">
        <v>13</v>
      </c>
    </row>
    <row r="52" spans="1:28" x14ac:dyDescent="0.35">
      <c r="A52" s="111">
        <v>189.60196365033585</v>
      </c>
      <c r="B52" s="111">
        <v>296.74296148113899</v>
      </c>
      <c r="C52" s="111">
        <v>403.88395931194214</v>
      </c>
      <c r="D52" s="111">
        <v>-59.840707964602871</v>
      </c>
      <c r="E52" s="111">
        <v>0</v>
      </c>
      <c r="F52" s="111">
        <v>59.840707964602871</v>
      </c>
      <c r="G52" s="114">
        <v>10</v>
      </c>
      <c r="H52" s="111">
        <v>0</v>
      </c>
      <c r="I52" s="111">
        <v>75.965488645061356</v>
      </c>
      <c r="J52">
        <v>3</v>
      </c>
      <c r="O52">
        <v>13</v>
      </c>
      <c r="P52">
        <v>-14.316702819956589</v>
      </c>
      <c r="Q52">
        <v>55.965292841648605</v>
      </c>
      <c r="R52">
        <v>-27.331887201735995</v>
      </c>
      <c r="S52">
        <v>242.08242950108405</v>
      </c>
      <c r="U52">
        <v>13</v>
      </c>
      <c r="V52">
        <v>0</v>
      </c>
      <c r="W52">
        <v>84.598698481561613</v>
      </c>
      <c r="X52">
        <v>13</v>
      </c>
      <c r="Z52">
        <v>0</v>
      </c>
      <c r="AA52">
        <v>296.74620390455505</v>
      </c>
      <c r="AB52">
        <v>13</v>
      </c>
    </row>
    <row r="53" spans="1:28" x14ac:dyDescent="0.35">
      <c r="A53" s="111">
        <v>189.6052060737519</v>
      </c>
      <c r="B53" s="111">
        <v>296.74620390455505</v>
      </c>
      <c r="C53" s="111">
        <v>403.88720173535819</v>
      </c>
      <c r="D53" s="111">
        <v>-53.570498915402553</v>
      </c>
      <c r="E53" s="111">
        <v>0</v>
      </c>
      <c r="F53" s="111">
        <v>53.570498915402553</v>
      </c>
      <c r="G53" s="114">
        <v>11</v>
      </c>
      <c r="H53" s="111">
        <v>10.727207117237565</v>
      </c>
      <c r="I53" s="111">
        <v>109.15788450249427</v>
      </c>
      <c r="J53">
        <v>3</v>
      </c>
      <c r="O53">
        <v>13</v>
      </c>
      <c r="P53">
        <v>0</v>
      </c>
      <c r="Q53">
        <v>84.598698481561613</v>
      </c>
      <c r="R53">
        <v>0</v>
      </c>
      <c r="S53">
        <v>296.74620390455505</v>
      </c>
      <c r="U53">
        <v>13</v>
      </c>
      <c r="V53">
        <v>14.316702819956589</v>
      </c>
      <c r="W53">
        <v>113.23210412147462</v>
      </c>
      <c r="X53">
        <v>13</v>
      </c>
      <c r="Z53">
        <v>27.331887201735995</v>
      </c>
      <c r="AA53">
        <v>351.40997830802604</v>
      </c>
      <c r="AB53">
        <v>13</v>
      </c>
    </row>
    <row r="54" spans="1:28" x14ac:dyDescent="0.35">
      <c r="A54" s="111">
        <v>160.61958087877122</v>
      </c>
      <c r="B54" s="111">
        <v>265.67462818369398</v>
      </c>
      <c r="C54" s="111">
        <v>370.72967548861675</v>
      </c>
      <c r="D54" s="111">
        <v>-28.121739130435746</v>
      </c>
      <c r="E54" s="111">
        <v>0</v>
      </c>
      <c r="F54" s="111">
        <v>28.121739130435746</v>
      </c>
      <c r="G54" s="114">
        <v>12</v>
      </c>
      <c r="O54">
        <v>13</v>
      </c>
      <c r="P54">
        <v>14.316702819956589</v>
      </c>
      <c r="Q54">
        <v>113.23210412147462</v>
      </c>
      <c r="R54">
        <v>27.331887201735995</v>
      </c>
      <c r="S54">
        <v>351.40997830802604</v>
      </c>
    </row>
    <row r="55" spans="1:28" x14ac:dyDescent="0.35">
      <c r="A55" s="111">
        <v>-131.10267857142736</v>
      </c>
      <c r="B55" s="111">
        <v>-107.47767857142728</v>
      </c>
      <c r="C55" s="111">
        <v>-83.852678571427191</v>
      </c>
      <c r="D55" s="111">
        <v>-64.968750000001521</v>
      </c>
      <c r="E55" s="111">
        <v>0</v>
      </c>
      <c r="F55" s="111">
        <v>64.968750000001521</v>
      </c>
      <c r="G55" s="114">
        <v>13</v>
      </c>
      <c r="H55" s="111">
        <v>-8.8115273775228022</v>
      </c>
      <c r="I55" s="111">
        <v>-1.4801152737741585</v>
      </c>
      <c r="J55">
        <v>4</v>
      </c>
      <c r="U55">
        <v>14</v>
      </c>
      <c r="V55">
        <v>-14.347826086955905</v>
      </c>
      <c r="W55">
        <v>47.290052569409013</v>
      </c>
      <c r="X55">
        <v>14</v>
      </c>
      <c r="Z55">
        <v>-14.347826086957014</v>
      </c>
      <c r="AA55">
        <v>212.07511425261094</v>
      </c>
      <c r="AB55">
        <v>14</v>
      </c>
    </row>
    <row r="56" spans="1:28" x14ac:dyDescent="0.35">
      <c r="A56" s="111">
        <v>2.7311311383626737</v>
      </c>
      <c r="B56" s="111">
        <v>11.731293684191101</v>
      </c>
      <c r="C56" s="111">
        <v>20.731456230019528</v>
      </c>
      <c r="D56" s="111">
        <v>-9.0037024327692041</v>
      </c>
      <c r="E56" s="111">
        <v>0</v>
      </c>
      <c r="F56" s="111">
        <v>9.0037024327692041</v>
      </c>
      <c r="G56" s="114">
        <v>14</v>
      </c>
      <c r="H56" s="111">
        <v>0</v>
      </c>
      <c r="I56" s="111">
        <v>10.720461095101001</v>
      </c>
      <c r="J56">
        <v>4</v>
      </c>
      <c r="O56">
        <v>14</v>
      </c>
      <c r="P56">
        <v>-14.347826086955905</v>
      </c>
      <c r="Q56">
        <v>47.290052569409013</v>
      </c>
      <c r="R56">
        <v>-14.347826086957014</v>
      </c>
      <c r="S56">
        <v>212.07511425261094</v>
      </c>
      <c r="U56">
        <v>14</v>
      </c>
      <c r="V56">
        <v>0</v>
      </c>
      <c r="W56">
        <v>86.500190578263002</v>
      </c>
      <c r="X56">
        <v>14</v>
      </c>
      <c r="Z56">
        <v>0</v>
      </c>
      <c r="AA56">
        <v>265.67462818369398</v>
      </c>
      <c r="AB56">
        <v>14</v>
      </c>
    </row>
    <row r="57" spans="1:28" x14ac:dyDescent="0.35">
      <c r="H57" s="111">
        <v>8.8115273775228022</v>
      </c>
      <c r="I57" s="111">
        <v>22.921037463976162</v>
      </c>
      <c r="J57">
        <v>4</v>
      </c>
      <c r="O57">
        <v>14</v>
      </c>
      <c r="P57">
        <v>0</v>
      </c>
      <c r="Q57">
        <v>86.500190578263002</v>
      </c>
      <c r="R57">
        <v>0</v>
      </c>
      <c r="S57">
        <v>265.67462818369398</v>
      </c>
      <c r="U57">
        <v>14</v>
      </c>
      <c r="V57">
        <v>14.347826086955905</v>
      </c>
      <c r="W57">
        <v>125.71032858711699</v>
      </c>
      <c r="X57">
        <v>14</v>
      </c>
      <c r="Z57">
        <v>14.347826086957014</v>
      </c>
      <c r="AA57">
        <v>319.27414211477702</v>
      </c>
      <c r="AB57">
        <v>14</v>
      </c>
    </row>
    <row r="58" spans="1:28" x14ac:dyDescent="0.35">
      <c r="O58">
        <v>14</v>
      </c>
      <c r="P58">
        <v>14.347826086955905</v>
      </c>
      <c r="Q58">
        <v>125.71032858711699</v>
      </c>
      <c r="R58">
        <v>14.347826086957014</v>
      </c>
      <c r="S58">
        <v>319.27414211477702</v>
      </c>
    </row>
    <row r="59" spans="1:28" x14ac:dyDescent="0.35">
      <c r="G59" s="111"/>
      <c r="H59" s="111">
        <v>-12.976551724137821</v>
      </c>
      <c r="I59" s="111">
        <v>16.369655172413651</v>
      </c>
      <c r="J59">
        <v>5</v>
      </c>
      <c r="U59">
        <v>15</v>
      </c>
      <c r="V59">
        <v>-10.044642857142955</v>
      </c>
      <c r="W59">
        <v>-3.0133928571427759</v>
      </c>
      <c r="X59">
        <v>15</v>
      </c>
      <c r="Z59">
        <v>-33.147321428572205</v>
      </c>
      <c r="AA59">
        <v>-119.53124999999875</v>
      </c>
      <c r="AB59">
        <v>15</v>
      </c>
    </row>
    <row r="60" spans="1:28" x14ac:dyDescent="0.35">
      <c r="G60" s="111"/>
      <c r="H60" s="111">
        <v>0</v>
      </c>
      <c r="I60" s="111">
        <v>47.999999999999844</v>
      </c>
      <c r="J60">
        <v>5</v>
      </c>
      <c r="O60">
        <v>15</v>
      </c>
      <c r="P60">
        <v>-10.044642857142955</v>
      </c>
      <c r="Q60">
        <v>-3.0133928571427759</v>
      </c>
      <c r="R60">
        <v>-33.147321428572205</v>
      </c>
      <c r="S60">
        <v>-119.53124999999875</v>
      </c>
      <c r="U60">
        <v>15</v>
      </c>
      <c r="V60">
        <v>0</v>
      </c>
      <c r="W60">
        <v>4.0178571428572241</v>
      </c>
      <c r="X60">
        <v>15</v>
      </c>
      <c r="Z60">
        <v>0</v>
      </c>
      <c r="AA60">
        <v>-107.47767857142728</v>
      </c>
      <c r="AB60">
        <v>15</v>
      </c>
    </row>
    <row r="61" spans="1:28" x14ac:dyDescent="0.35">
      <c r="G61" s="111"/>
      <c r="H61" s="111">
        <v>12.976551724137821</v>
      </c>
      <c r="I61" s="111">
        <v>79.630344827586043</v>
      </c>
      <c r="J61">
        <v>5</v>
      </c>
      <c r="O61">
        <v>15</v>
      </c>
      <c r="P61">
        <v>0</v>
      </c>
      <c r="Q61">
        <v>4.0178571428572241</v>
      </c>
      <c r="R61">
        <v>0</v>
      </c>
      <c r="S61">
        <v>-107.47767857142728</v>
      </c>
      <c r="U61">
        <v>15</v>
      </c>
      <c r="V61">
        <v>10.044642857142955</v>
      </c>
      <c r="W61">
        <v>11.049107142857224</v>
      </c>
      <c r="X61">
        <v>15</v>
      </c>
      <c r="Z61">
        <v>33.147321428572205</v>
      </c>
      <c r="AA61">
        <v>-95.424107142855803</v>
      </c>
      <c r="AB61">
        <v>15</v>
      </c>
    </row>
    <row r="62" spans="1:28" x14ac:dyDescent="0.35">
      <c r="O62">
        <v>15</v>
      </c>
      <c r="P62">
        <v>10.044642857142955</v>
      </c>
      <c r="Q62">
        <v>11.049107142857224</v>
      </c>
      <c r="R62">
        <v>33.147321428572205</v>
      </c>
      <c r="S62">
        <v>-95.424107142855803</v>
      </c>
    </row>
    <row r="63" spans="1:28" x14ac:dyDescent="0.35">
      <c r="F63" s="111"/>
      <c r="H63" s="111">
        <v>-10.584</v>
      </c>
      <c r="I63" s="111">
        <v>-19.584</v>
      </c>
      <c r="J63">
        <v>6</v>
      </c>
      <c r="U63">
        <v>16</v>
      </c>
      <c r="V63">
        <v>-3.0612797774927998</v>
      </c>
      <c r="W63">
        <v>7.6477812494364912</v>
      </c>
      <c r="X63">
        <v>16</v>
      </c>
      <c r="Z63">
        <v>-4.5937257310046959</v>
      </c>
      <c r="AA63">
        <v>7.1393740179521075</v>
      </c>
      <c r="AB63">
        <v>16</v>
      </c>
    </row>
    <row r="64" spans="1:28" x14ac:dyDescent="0.35">
      <c r="F64" s="111"/>
      <c r="H64" s="111">
        <v>0</v>
      </c>
      <c r="I64" s="111">
        <v>-9</v>
      </c>
      <c r="J64" s="136">
        <v>6</v>
      </c>
      <c r="O64">
        <v>16</v>
      </c>
      <c r="P64">
        <v>-3.0612797774927998</v>
      </c>
      <c r="Q64">
        <v>7.6477812494364912</v>
      </c>
      <c r="R64">
        <v>-4.5937257310046959</v>
      </c>
      <c r="S64">
        <v>7.1393740179521075</v>
      </c>
      <c r="U64">
        <v>16</v>
      </c>
      <c r="V64">
        <v>0</v>
      </c>
      <c r="W64">
        <v>12.243313045205795</v>
      </c>
      <c r="X64">
        <v>16</v>
      </c>
      <c r="Z64">
        <v>0</v>
      </c>
      <c r="AA64">
        <v>11.731293684191101</v>
      </c>
      <c r="AB64">
        <v>16</v>
      </c>
    </row>
    <row r="65" spans="6:28" x14ac:dyDescent="0.35">
      <c r="F65" s="111"/>
      <c r="H65" s="111">
        <v>10.584</v>
      </c>
      <c r="I65" s="111">
        <v>1.5839999999999996</v>
      </c>
      <c r="J65">
        <v>6</v>
      </c>
      <c r="O65">
        <v>16</v>
      </c>
      <c r="P65">
        <v>0</v>
      </c>
      <c r="Q65">
        <v>12.243313045205795</v>
      </c>
      <c r="R65">
        <v>0</v>
      </c>
      <c r="S65">
        <v>11.731293684191101</v>
      </c>
      <c r="U65">
        <v>16</v>
      </c>
      <c r="V65">
        <v>3.0612797774927998</v>
      </c>
      <c r="W65">
        <v>16.838844840975099</v>
      </c>
      <c r="X65">
        <v>16</v>
      </c>
      <c r="Z65">
        <v>4.5937257310046959</v>
      </c>
      <c r="AA65">
        <v>16.323213350430095</v>
      </c>
      <c r="AB65">
        <v>16</v>
      </c>
    </row>
    <row r="66" spans="6:28" x14ac:dyDescent="0.35">
      <c r="O66">
        <v>16</v>
      </c>
      <c r="P66">
        <v>3.0612797774927998</v>
      </c>
      <c r="Q66">
        <v>16.838844840975099</v>
      </c>
      <c r="R66">
        <v>4.5937257310046959</v>
      </c>
      <c r="S66">
        <v>16.323213350430095</v>
      </c>
    </row>
    <row r="67" spans="6:28" x14ac:dyDescent="0.35">
      <c r="F67" s="111"/>
      <c r="H67" s="111">
        <v>-10.584</v>
      </c>
      <c r="I67" s="111">
        <v>-14.112</v>
      </c>
      <c r="J67">
        <v>7</v>
      </c>
    </row>
    <row r="68" spans="6:28" x14ac:dyDescent="0.35">
      <c r="F68" s="111"/>
      <c r="H68" s="111">
        <v>0</v>
      </c>
      <c r="I68" s="111">
        <v>0</v>
      </c>
      <c r="J68">
        <v>7</v>
      </c>
    </row>
    <row r="69" spans="6:28" x14ac:dyDescent="0.35">
      <c r="F69" s="111"/>
      <c r="H69" s="111">
        <v>10.584</v>
      </c>
      <c r="I69" s="111">
        <v>14.112</v>
      </c>
      <c r="J69">
        <v>7</v>
      </c>
    </row>
    <row r="71" spans="6:28" x14ac:dyDescent="0.35">
      <c r="F71" s="111"/>
      <c r="H71" s="111">
        <v>-10.584</v>
      </c>
      <c r="I71" s="111">
        <v>-12.312000000000017</v>
      </c>
      <c r="J71">
        <v>8</v>
      </c>
    </row>
    <row r="72" spans="6:28" x14ac:dyDescent="0.35">
      <c r="F72" s="111"/>
      <c r="H72" s="111">
        <v>0</v>
      </c>
      <c r="I72" s="111">
        <v>1.7999999999999829</v>
      </c>
      <c r="J72">
        <v>8</v>
      </c>
    </row>
    <row r="73" spans="6:28" x14ac:dyDescent="0.35">
      <c r="F73" s="111"/>
      <c r="H73" s="111">
        <v>10.584</v>
      </c>
      <c r="I73" s="111">
        <v>15.911999999999983</v>
      </c>
      <c r="J73">
        <v>8</v>
      </c>
    </row>
    <row r="75" spans="6:28" x14ac:dyDescent="0.35">
      <c r="F75" s="111"/>
      <c r="H75" s="111">
        <v>-30.366197183098826</v>
      </c>
      <c r="I75" s="111">
        <v>133.2957746478873</v>
      </c>
      <c r="J75">
        <v>9</v>
      </c>
      <c r="L75" s="111"/>
      <c r="M75" s="111"/>
      <c r="N75" s="111"/>
      <c r="O75" s="111"/>
      <c r="P75" s="111"/>
      <c r="Q75" s="111"/>
      <c r="R75" s="114"/>
    </row>
    <row r="76" spans="6:28" x14ac:dyDescent="0.35">
      <c r="F76" s="111"/>
      <c r="H76" s="111">
        <v>0</v>
      </c>
      <c r="I76" s="111">
        <v>177.46478873239499</v>
      </c>
      <c r="J76">
        <v>9</v>
      </c>
      <c r="L76" s="111"/>
      <c r="M76" s="111"/>
      <c r="N76" s="111"/>
      <c r="O76" s="111"/>
      <c r="P76" s="111"/>
      <c r="Q76" s="111"/>
      <c r="R76" s="114"/>
    </row>
    <row r="77" spans="6:28" x14ac:dyDescent="0.35">
      <c r="F77" s="111"/>
      <c r="H77" s="111">
        <v>30.366197183098826</v>
      </c>
      <c r="I77" s="111">
        <v>221.63380281690269</v>
      </c>
      <c r="J77">
        <v>9</v>
      </c>
      <c r="L77" s="111"/>
      <c r="M77" s="111"/>
      <c r="N77" s="111"/>
      <c r="O77" s="111"/>
      <c r="P77" s="111"/>
      <c r="Q77" s="111"/>
      <c r="R77" s="114"/>
    </row>
    <row r="78" spans="6:28" x14ac:dyDescent="0.35">
      <c r="L78" s="111"/>
      <c r="M78" s="111"/>
      <c r="N78" s="111"/>
      <c r="O78" s="111"/>
      <c r="P78" s="111"/>
      <c r="Q78" s="111"/>
      <c r="R78" s="114"/>
    </row>
    <row r="79" spans="6:28" x14ac:dyDescent="0.35">
      <c r="F79" s="111"/>
      <c r="H79" s="111">
        <v>-59.840707964602871</v>
      </c>
      <c r="I79" s="111">
        <v>189.60196365033585</v>
      </c>
      <c r="J79">
        <v>10</v>
      </c>
      <c r="L79" s="111"/>
      <c r="M79" s="111"/>
      <c r="N79" s="111"/>
      <c r="O79" s="111"/>
      <c r="P79" s="111"/>
      <c r="Q79" s="111"/>
      <c r="R79" s="114"/>
    </row>
    <row r="80" spans="6:28" x14ac:dyDescent="0.35">
      <c r="F80" s="111"/>
      <c r="H80" s="111">
        <v>0</v>
      </c>
      <c r="I80" s="111">
        <v>296.74296148113899</v>
      </c>
      <c r="J80">
        <v>10</v>
      </c>
      <c r="L80" s="111"/>
      <c r="M80" s="111"/>
      <c r="N80" s="111"/>
      <c r="O80" s="111"/>
      <c r="P80" s="111"/>
      <c r="Q80" s="111"/>
      <c r="R80" s="114"/>
    </row>
    <row r="81" spans="6:10" x14ac:dyDescent="0.35">
      <c r="F81" s="111"/>
      <c r="H81" s="111">
        <v>59.840707964602871</v>
      </c>
      <c r="I81" s="111">
        <v>403.88395931194214</v>
      </c>
      <c r="J81">
        <v>10</v>
      </c>
    </row>
    <row r="83" spans="6:10" x14ac:dyDescent="0.35">
      <c r="F83" s="111"/>
      <c r="H83" s="111">
        <v>-53.570498915402553</v>
      </c>
      <c r="I83" s="111">
        <v>189.6052060737519</v>
      </c>
      <c r="J83">
        <v>11</v>
      </c>
    </row>
    <row r="84" spans="6:10" x14ac:dyDescent="0.35">
      <c r="F84" s="111"/>
      <c r="H84" s="111">
        <v>0</v>
      </c>
      <c r="I84" s="111">
        <v>296.74620390455505</v>
      </c>
      <c r="J84">
        <v>11</v>
      </c>
    </row>
    <row r="85" spans="6:10" x14ac:dyDescent="0.35">
      <c r="F85" s="111"/>
      <c r="H85" s="111">
        <v>53.570498915402553</v>
      </c>
      <c r="I85" s="111">
        <v>403.88720173535819</v>
      </c>
      <c r="J85">
        <v>11</v>
      </c>
    </row>
    <row r="87" spans="6:10" x14ac:dyDescent="0.35">
      <c r="F87" s="111"/>
      <c r="H87" s="111">
        <v>-28.121739130435746</v>
      </c>
      <c r="I87" s="111">
        <v>160.61958087877122</v>
      </c>
      <c r="J87">
        <v>12</v>
      </c>
    </row>
    <row r="88" spans="6:10" x14ac:dyDescent="0.35">
      <c r="F88" s="111"/>
      <c r="H88" s="111">
        <v>0</v>
      </c>
      <c r="I88" s="111">
        <v>265.67462818369398</v>
      </c>
      <c r="J88">
        <v>12</v>
      </c>
    </row>
    <row r="89" spans="6:10" x14ac:dyDescent="0.35">
      <c r="F89" s="111"/>
      <c r="H89" s="111">
        <v>28.121739130435746</v>
      </c>
      <c r="I89" s="111">
        <v>370.72967548861675</v>
      </c>
      <c r="J89">
        <v>12</v>
      </c>
    </row>
    <row r="91" spans="6:10" x14ac:dyDescent="0.35">
      <c r="F91" s="111"/>
      <c r="H91" s="111">
        <v>-64.968750000001521</v>
      </c>
      <c r="I91" s="111">
        <v>-131.10267857142736</v>
      </c>
      <c r="J91">
        <v>13</v>
      </c>
    </row>
    <row r="92" spans="6:10" x14ac:dyDescent="0.35">
      <c r="F92" s="111"/>
      <c r="H92" s="111">
        <v>0</v>
      </c>
      <c r="I92" s="111">
        <v>-107.47767857142728</v>
      </c>
      <c r="J92">
        <v>13</v>
      </c>
    </row>
    <row r="93" spans="6:10" x14ac:dyDescent="0.35">
      <c r="F93" s="111"/>
      <c r="H93" s="111">
        <v>64.968750000001521</v>
      </c>
      <c r="I93" s="111">
        <v>-83.852678571427191</v>
      </c>
      <c r="J93">
        <v>13</v>
      </c>
    </row>
    <row r="95" spans="6:10" x14ac:dyDescent="0.35">
      <c r="F95" s="111"/>
      <c r="H95" s="111">
        <v>-9.0037024327692041</v>
      </c>
      <c r="I95" s="111">
        <v>2.7311311383626737</v>
      </c>
      <c r="J95">
        <v>14</v>
      </c>
    </row>
    <row r="96" spans="6:10" x14ac:dyDescent="0.35">
      <c r="F96" s="111"/>
      <c r="H96" s="111">
        <v>0</v>
      </c>
      <c r="I96" s="111">
        <v>11.731293684191101</v>
      </c>
      <c r="J96">
        <v>14</v>
      </c>
    </row>
    <row r="97" spans="1:13" x14ac:dyDescent="0.35">
      <c r="F97" s="111"/>
      <c r="H97" s="111">
        <v>9.0037024327692041</v>
      </c>
      <c r="I97" s="111">
        <v>20.731456230019528</v>
      </c>
      <c r="J97">
        <v>14</v>
      </c>
    </row>
    <row r="99" spans="1:13" x14ac:dyDescent="0.35">
      <c r="B99" t="s">
        <v>92</v>
      </c>
    </row>
    <row r="100" spans="1:13" x14ac:dyDescent="0.35">
      <c r="B100" t="s">
        <v>145</v>
      </c>
      <c r="F100" t="s">
        <v>97</v>
      </c>
      <c r="L100" s="185" t="s">
        <v>168</v>
      </c>
      <c r="M100" s="185"/>
    </row>
    <row r="101" spans="1:13" ht="29" x14ac:dyDescent="0.35">
      <c r="B101" t="s">
        <v>94</v>
      </c>
      <c r="C101" t="s">
        <v>150</v>
      </c>
      <c r="D101" t="s">
        <v>163</v>
      </c>
      <c r="E101" t="s">
        <v>164</v>
      </c>
      <c r="F101" t="s">
        <v>94</v>
      </c>
      <c r="G101" t="s">
        <v>150</v>
      </c>
      <c r="H101" t="s">
        <v>163</v>
      </c>
      <c r="I101" t="s">
        <v>164</v>
      </c>
      <c r="J101" s="137" t="s">
        <v>165</v>
      </c>
      <c r="K101" s="135" t="s">
        <v>166</v>
      </c>
      <c r="L101" t="s">
        <v>167</v>
      </c>
      <c r="M101" t="s">
        <v>169</v>
      </c>
    </row>
    <row r="102" spans="1:13" x14ac:dyDescent="0.35">
      <c r="A102">
        <v>1</v>
      </c>
      <c r="B102">
        <v>113.88268156424562</v>
      </c>
      <c r="C102">
        <v>3.3911929017417175</v>
      </c>
      <c r="D102">
        <f>B102+C102</f>
        <v>117.27387446598733</v>
      </c>
      <c r="E102">
        <f>B102-C102</f>
        <v>110.4914886625039</v>
      </c>
      <c r="F102">
        <v>107.84916201117312</v>
      </c>
      <c r="G102">
        <v>9.8395757712533296</v>
      </c>
      <c r="H102">
        <f>F102+G102</f>
        <v>117.68873778242644</v>
      </c>
      <c r="I102">
        <f>F102-G102</f>
        <v>98.009586239919798</v>
      </c>
      <c r="J102" s="19">
        <f t="shared" ref="J102" si="7">IF((I102&gt;D102),1,0)</f>
        <v>0</v>
      </c>
      <c r="K102">
        <f t="shared" ref="K102" si="8">IF((E102&gt;H102),1,0)</f>
        <v>0</v>
      </c>
      <c r="L102">
        <f>(IF(F102&gt;B102,1,0))</f>
        <v>0</v>
      </c>
      <c r="M102">
        <f>(IF(B102&gt;F102,1,0))</f>
        <v>1</v>
      </c>
    </row>
    <row r="103" spans="1:13" x14ac:dyDescent="0.35">
      <c r="A103">
        <v>2</v>
      </c>
      <c r="B103">
        <v>116.77685950413216</v>
      </c>
      <c r="C103">
        <v>15.911138773044682</v>
      </c>
      <c r="D103">
        <f t="shared" ref="D103:D115" si="9">B103+C103</f>
        <v>132.68799827717683</v>
      </c>
      <c r="E103">
        <f t="shared" ref="E103:E115" si="10">B103-C103</f>
        <v>100.86572073108748</v>
      </c>
      <c r="F103">
        <v>121.23966942148752</v>
      </c>
      <c r="G103">
        <v>19.003753664727828</v>
      </c>
      <c r="H103">
        <f t="shared" ref="H103:H115" si="11">F103+G103</f>
        <v>140.24342308621536</v>
      </c>
      <c r="I103">
        <f t="shared" ref="I103:I115" si="12">F103-G103</f>
        <v>102.2359157567597</v>
      </c>
      <c r="J103" s="19">
        <f t="shared" ref="J103:J115" si="13">IF((I103&gt;D103),1,0)</f>
        <v>0</v>
      </c>
      <c r="K103">
        <f t="shared" ref="K103:K115" si="14">IF((E103&gt;H103),1,0)</f>
        <v>0</v>
      </c>
      <c r="L103">
        <f t="shared" ref="L103:L115" si="15">(IF(F103&gt;B103,1,0))</f>
        <v>1</v>
      </c>
      <c r="M103">
        <f t="shared" ref="M103:M115" si="16">(IF(B103&gt;F103,1,0))</f>
        <v>0</v>
      </c>
    </row>
    <row r="104" spans="1:13" x14ac:dyDescent="0.35">
      <c r="A104">
        <v>3</v>
      </c>
      <c r="B104">
        <v>108.63326103597845</v>
      </c>
      <c r="C104">
        <v>10.727207117237565</v>
      </c>
      <c r="D104">
        <f t="shared" si="9"/>
        <v>119.36046815321602</v>
      </c>
      <c r="E104">
        <f t="shared" si="10"/>
        <v>97.906053918740881</v>
      </c>
      <c r="F104">
        <v>184.59874968103981</v>
      </c>
      <c r="G104">
        <v>33.192395857432913</v>
      </c>
      <c r="H104">
        <f t="shared" si="11"/>
        <v>217.79114553847273</v>
      </c>
      <c r="I104">
        <f t="shared" si="12"/>
        <v>151.40635382360688</v>
      </c>
      <c r="J104" s="19">
        <f t="shared" si="13"/>
        <v>1</v>
      </c>
      <c r="K104">
        <f t="shared" si="14"/>
        <v>0</v>
      </c>
      <c r="L104">
        <f t="shared" si="15"/>
        <v>1</v>
      </c>
      <c r="M104">
        <f t="shared" si="16"/>
        <v>0</v>
      </c>
    </row>
    <row r="105" spans="1:13" x14ac:dyDescent="0.35">
      <c r="A105">
        <v>4</v>
      </c>
      <c r="B105">
        <v>107.665706051873</v>
      </c>
      <c r="C105">
        <v>8.8115273775228022</v>
      </c>
      <c r="D105">
        <f t="shared" si="9"/>
        <v>116.47723342939581</v>
      </c>
      <c r="E105">
        <f t="shared" si="10"/>
        <v>98.854178674350194</v>
      </c>
      <c r="F105">
        <v>118.386167146974</v>
      </c>
      <c r="G105">
        <v>12.20057636887516</v>
      </c>
      <c r="H105">
        <f t="shared" si="11"/>
        <v>130.58674351584915</v>
      </c>
      <c r="I105">
        <f t="shared" si="12"/>
        <v>106.18559077809884</v>
      </c>
      <c r="J105" s="19">
        <f t="shared" si="13"/>
        <v>0</v>
      </c>
      <c r="K105">
        <f t="shared" si="14"/>
        <v>0</v>
      </c>
      <c r="L105">
        <f t="shared" si="15"/>
        <v>1</v>
      </c>
      <c r="M105">
        <f t="shared" si="16"/>
        <v>0</v>
      </c>
    </row>
    <row r="106" spans="1:13" x14ac:dyDescent="0.35">
      <c r="A106">
        <v>5</v>
      </c>
      <c r="B106">
        <v>101.58620689655173</v>
      </c>
      <c r="C106">
        <v>12.976551724137821</v>
      </c>
      <c r="D106">
        <f t="shared" si="9"/>
        <v>114.56275862068955</v>
      </c>
      <c r="E106">
        <f t="shared" si="10"/>
        <v>88.609655172413909</v>
      </c>
      <c r="F106">
        <v>149.58620689655157</v>
      </c>
      <c r="G106">
        <v>31.630344827586192</v>
      </c>
      <c r="H106">
        <f t="shared" si="11"/>
        <v>181.21655172413776</v>
      </c>
      <c r="I106">
        <f t="shared" si="12"/>
        <v>117.95586206896539</v>
      </c>
      <c r="J106" s="19">
        <f t="shared" si="13"/>
        <v>1</v>
      </c>
      <c r="K106">
        <f t="shared" si="14"/>
        <v>0</v>
      </c>
      <c r="L106">
        <f t="shared" si="15"/>
        <v>1</v>
      </c>
      <c r="M106">
        <f t="shared" si="16"/>
        <v>0</v>
      </c>
    </row>
    <row r="107" spans="1:13" x14ac:dyDescent="0.35">
      <c r="A107">
        <v>6</v>
      </c>
      <c r="B107">
        <v>102.60000000000001</v>
      </c>
      <c r="C107">
        <v>10.584</v>
      </c>
      <c r="D107">
        <f t="shared" si="9"/>
        <v>113.18400000000001</v>
      </c>
      <c r="E107">
        <f t="shared" si="10"/>
        <v>92.016000000000005</v>
      </c>
      <c r="F107">
        <v>93.600000000000009</v>
      </c>
      <c r="G107">
        <v>10.584</v>
      </c>
      <c r="H107">
        <f t="shared" si="11"/>
        <v>104.18400000000001</v>
      </c>
      <c r="I107">
        <f t="shared" si="12"/>
        <v>83.016000000000005</v>
      </c>
      <c r="J107" s="19">
        <f t="shared" si="13"/>
        <v>0</v>
      </c>
      <c r="K107">
        <f t="shared" si="14"/>
        <v>0</v>
      </c>
      <c r="L107">
        <f t="shared" si="15"/>
        <v>0</v>
      </c>
      <c r="M107">
        <f t="shared" si="16"/>
        <v>1</v>
      </c>
    </row>
    <row r="108" spans="1:13" x14ac:dyDescent="0.35">
      <c r="A108">
        <v>7</v>
      </c>
      <c r="B108">
        <v>102.60000000000001</v>
      </c>
      <c r="C108">
        <v>10.584</v>
      </c>
      <c r="D108">
        <f t="shared" si="9"/>
        <v>113.18400000000001</v>
      </c>
      <c r="E108">
        <f t="shared" si="10"/>
        <v>92.016000000000005</v>
      </c>
      <c r="F108">
        <v>102.60000000000001</v>
      </c>
      <c r="G108">
        <v>14.112</v>
      </c>
      <c r="H108">
        <f t="shared" si="11"/>
        <v>116.712</v>
      </c>
      <c r="I108">
        <f t="shared" si="12"/>
        <v>88.488000000000014</v>
      </c>
      <c r="J108" s="19">
        <f t="shared" si="13"/>
        <v>0</v>
      </c>
      <c r="K108">
        <f t="shared" si="14"/>
        <v>0</v>
      </c>
      <c r="L108">
        <f t="shared" si="15"/>
        <v>0</v>
      </c>
      <c r="M108">
        <f t="shared" si="16"/>
        <v>0</v>
      </c>
    </row>
    <row r="109" spans="1:13" x14ac:dyDescent="0.35">
      <c r="A109">
        <v>8</v>
      </c>
      <c r="B109">
        <v>102.60000000000001</v>
      </c>
      <c r="C109">
        <v>10.584</v>
      </c>
      <c r="D109">
        <f t="shared" si="9"/>
        <v>113.18400000000001</v>
      </c>
      <c r="E109">
        <f t="shared" si="10"/>
        <v>92.016000000000005</v>
      </c>
      <c r="F109">
        <v>104.39999999999999</v>
      </c>
      <c r="G109">
        <v>14.112</v>
      </c>
      <c r="H109">
        <f t="shared" si="11"/>
        <v>118.51199999999999</v>
      </c>
      <c r="I109">
        <f t="shared" si="12"/>
        <v>90.287999999999997</v>
      </c>
      <c r="J109" s="19">
        <f t="shared" si="13"/>
        <v>0</v>
      </c>
      <c r="K109">
        <f t="shared" si="14"/>
        <v>0</v>
      </c>
      <c r="L109">
        <f t="shared" si="15"/>
        <v>1</v>
      </c>
      <c r="M109">
        <f t="shared" si="16"/>
        <v>0</v>
      </c>
    </row>
    <row r="110" spans="1:13" x14ac:dyDescent="0.35">
      <c r="A110">
        <v>9</v>
      </c>
      <c r="B110">
        <v>126.760563380281</v>
      </c>
      <c r="C110">
        <v>30.366197183098826</v>
      </c>
      <c r="D110">
        <f t="shared" si="9"/>
        <v>157.12676056337983</v>
      </c>
      <c r="E110">
        <f t="shared" si="10"/>
        <v>96.394366197182165</v>
      </c>
      <c r="F110">
        <v>304.22535211267598</v>
      </c>
      <c r="G110">
        <v>44.169014084507708</v>
      </c>
      <c r="H110">
        <f t="shared" si="11"/>
        <v>348.39436619718367</v>
      </c>
      <c r="I110">
        <f t="shared" si="12"/>
        <v>260.05633802816828</v>
      </c>
      <c r="J110" s="19">
        <f t="shared" si="13"/>
        <v>1</v>
      </c>
      <c r="K110">
        <f t="shared" si="14"/>
        <v>0</v>
      </c>
      <c r="L110">
        <f t="shared" si="15"/>
        <v>1</v>
      </c>
      <c r="M110">
        <f t="shared" si="16"/>
        <v>0</v>
      </c>
    </row>
    <row r="111" spans="1:13" x14ac:dyDescent="0.35">
      <c r="A111">
        <v>10</v>
      </c>
      <c r="B111">
        <v>134.05964155573699</v>
      </c>
      <c r="C111">
        <v>59.840707964602871</v>
      </c>
      <c r="D111">
        <f t="shared" si="9"/>
        <v>193.90034952033986</v>
      </c>
      <c r="E111">
        <f t="shared" si="10"/>
        <v>74.218933591134117</v>
      </c>
      <c r="F111">
        <v>430.80260303687601</v>
      </c>
      <c r="G111">
        <v>107.14099783080314</v>
      </c>
      <c r="H111">
        <f t="shared" si="11"/>
        <v>537.94360086767915</v>
      </c>
      <c r="I111">
        <f t="shared" si="12"/>
        <v>323.66160520607286</v>
      </c>
      <c r="J111" s="19">
        <f t="shared" si="13"/>
        <v>1</v>
      </c>
      <c r="K111">
        <f t="shared" si="14"/>
        <v>0</v>
      </c>
      <c r="L111">
        <f t="shared" si="15"/>
        <v>1</v>
      </c>
      <c r="M111">
        <f t="shared" si="16"/>
        <v>0</v>
      </c>
    </row>
    <row r="112" spans="1:13" x14ac:dyDescent="0.35">
      <c r="A112">
        <v>11</v>
      </c>
      <c r="B112">
        <v>134.05639913232099</v>
      </c>
      <c r="C112">
        <v>53.570498915402553</v>
      </c>
      <c r="D112">
        <f t="shared" si="9"/>
        <v>187.62689804772356</v>
      </c>
      <c r="E112">
        <f t="shared" si="10"/>
        <v>80.485900216918438</v>
      </c>
      <c r="F112">
        <v>430.80260303687601</v>
      </c>
      <c r="G112">
        <v>107.14099783080314</v>
      </c>
      <c r="H112">
        <f t="shared" si="11"/>
        <v>537.94360086767915</v>
      </c>
      <c r="I112">
        <f t="shared" si="12"/>
        <v>323.66160520607286</v>
      </c>
      <c r="J112" s="19">
        <f t="shared" si="13"/>
        <v>1</v>
      </c>
      <c r="K112">
        <f t="shared" si="14"/>
        <v>0</v>
      </c>
      <c r="L112">
        <f t="shared" si="15"/>
        <v>1</v>
      </c>
      <c r="M112">
        <f t="shared" si="16"/>
        <v>0</v>
      </c>
    </row>
    <row r="113" spans="1:13" x14ac:dyDescent="0.35">
      <c r="A113">
        <v>12</v>
      </c>
      <c r="B113">
        <v>148.695652173913</v>
      </c>
      <c r="C113">
        <v>28.121739130435746</v>
      </c>
      <c r="D113">
        <f t="shared" si="9"/>
        <v>176.81739130434875</v>
      </c>
      <c r="E113">
        <f t="shared" si="10"/>
        <v>120.57391304347726</v>
      </c>
      <c r="F113">
        <v>414.37028035760699</v>
      </c>
      <c r="G113">
        <v>105.05504730492275</v>
      </c>
      <c r="H113">
        <f t="shared" si="11"/>
        <v>519.42532766252975</v>
      </c>
      <c r="I113">
        <f t="shared" si="12"/>
        <v>309.31523305268422</v>
      </c>
      <c r="J113" s="19">
        <f t="shared" si="13"/>
        <v>1</v>
      </c>
      <c r="K113">
        <f t="shared" si="14"/>
        <v>0</v>
      </c>
      <c r="L113">
        <f t="shared" si="15"/>
        <v>1</v>
      </c>
      <c r="M113">
        <f t="shared" si="16"/>
        <v>0</v>
      </c>
    </row>
    <row r="114" spans="1:13" x14ac:dyDescent="0.35">
      <c r="A114">
        <v>13</v>
      </c>
      <c r="B114">
        <v>240.066964285713</v>
      </c>
      <c r="C114">
        <v>64.968750000001521</v>
      </c>
      <c r="D114">
        <f t="shared" si="9"/>
        <v>305.0357142857145</v>
      </c>
      <c r="E114">
        <f t="shared" si="10"/>
        <v>175.09821428571149</v>
      </c>
      <c r="F114">
        <v>132.58928571428572</v>
      </c>
      <c r="G114">
        <v>23.625000000000082</v>
      </c>
      <c r="H114">
        <f t="shared" si="11"/>
        <v>156.21428571428581</v>
      </c>
      <c r="I114">
        <f t="shared" si="12"/>
        <v>108.96428571428564</v>
      </c>
      <c r="J114" s="19">
        <f t="shared" si="13"/>
        <v>0</v>
      </c>
      <c r="K114">
        <f t="shared" si="14"/>
        <v>1</v>
      </c>
      <c r="L114">
        <f t="shared" si="15"/>
        <v>0</v>
      </c>
      <c r="M114">
        <f t="shared" si="16"/>
        <v>1</v>
      </c>
    </row>
    <row r="115" spans="1:13" x14ac:dyDescent="0.35">
      <c r="A115">
        <v>14</v>
      </c>
      <c r="B115">
        <v>94.360562769780898</v>
      </c>
      <c r="C115">
        <v>9.0037024327692041</v>
      </c>
      <c r="D115">
        <f t="shared" si="9"/>
        <v>103.3642652025501</v>
      </c>
      <c r="E115">
        <f t="shared" si="10"/>
        <v>85.356860337011696</v>
      </c>
      <c r="F115">
        <v>106.091856453972</v>
      </c>
      <c r="G115">
        <v>9.0001625458284273</v>
      </c>
      <c r="H115">
        <f t="shared" si="11"/>
        <v>115.09201899980043</v>
      </c>
      <c r="I115">
        <f t="shared" si="12"/>
        <v>97.091693908143569</v>
      </c>
      <c r="J115" s="19">
        <f t="shared" si="13"/>
        <v>0</v>
      </c>
      <c r="K115">
        <f t="shared" si="14"/>
        <v>0</v>
      </c>
      <c r="L115">
        <f t="shared" si="15"/>
        <v>1</v>
      </c>
      <c r="M115">
        <f t="shared" si="16"/>
        <v>0</v>
      </c>
    </row>
    <row r="116" spans="1:13" x14ac:dyDescent="0.35">
      <c r="J116" s="19">
        <f>COUNTIF(J102:J115, "1")</f>
        <v>6</v>
      </c>
      <c r="K116" s="19">
        <f>COUNTIF(K102:K115, "1")</f>
        <v>1</v>
      </c>
      <c r="L116">
        <f>SUM(L102:L115)</f>
        <v>10</v>
      </c>
      <c r="M116">
        <f>SUM(M102:M115)</f>
        <v>3</v>
      </c>
    </row>
  </sheetData>
  <mergeCells count="14">
    <mergeCell ref="L100:M100"/>
    <mergeCell ref="P2:Q2"/>
    <mergeCell ref="R2:S2"/>
    <mergeCell ref="A1:F1"/>
    <mergeCell ref="H1:M1"/>
    <mergeCell ref="H2:J2"/>
    <mergeCell ref="K2:M2"/>
    <mergeCell ref="A2:C2"/>
    <mergeCell ref="D2:F2"/>
    <mergeCell ref="A24:C24"/>
    <mergeCell ref="D24:F24"/>
    <mergeCell ref="A23:F23"/>
    <mergeCell ref="B21:C21"/>
    <mergeCell ref="D21:E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details of all papers</vt:lpstr>
      <vt:lpstr>all data 0-120</vt:lpstr>
      <vt:lpstr>fasting</vt:lpstr>
      <vt:lpstr>15 graphs</vt:lpstr>
      <vt:lpstr>30 graphs</vt:lpstr>
      <vt:lpstr>60 graphs </vt:lpstr>
      <vt:lpstr>90 graphs</vt:lpstr>
      <vt:lpstr>120 graphs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2020-06-23T09:59:55Z</dcterms:modified>
</cp:coreProperties>
</file>