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C5600C0C-CEA0-4C03-BED9-7C485F9E66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asting" sheetId="3" r:id="rId1"/>
    <sheet name="15 minutes" sheetId="15" r:id="rId2"/>
    <sheet name="30 minutes" sheetId="4" r:id="rId3"/>
    <sheet name="60 minutes" sheetId="5" r:id="rId4"/>
    <sheet name="90 minutes" sheetId="6" r:id="rId5"/>
    <sheet name="120 minutes" sheetId="7" r:id="rId6"/>
    <sheet name="95% CI" sheetId="13" r:id="rId7"/>
    <sheet name="Sheet2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9" i="13" l="1"/>
  <c r="M149" i="13"/>
  <c r="M132" i="13"/>
  <c r="N132" i="13"/>
  <c r="M133" i="13"/>
  <c r="N133" i="13"/>
  <c r="M134" i="13"/>
  <c r="N134" i="13"/>
  <c r="M135" i="13"/>
  <c r="N135" i="13"/>
  <c r="M136" i="13"/>
  <c r="N136" i="13"/>
  <c r="M137" i="13"/>
  <c r="N137" i="13"/>
  <c r="M138" i="13"/>
  <c r="N138" i="13"/>
  <c r="M139" i="13"/>
  <c r="N139" i="13"/>
  <c r="M140" i="13"/>
  <c r="N140" i="13"/>
  <c r="M141" i="13"/>
  <c r="N141" i="13"/>
  <c r="M142" i="13"/>
  <c r="N142" i="13"/>
  <c r="M143" i="13"/>
  <c r="N143" i="13"/>
  <c r="M144" i="13"/>
  <c r="N144" i="13"/>
  <c r="M145" i="13"/>
  <c r="N145" i="13"/>
  <c r="M146" i="13"/>
  <c r="N146" i="13"/>
  <c r="M147" i="13"/>
  <c r="N147" i="13"/>
  <c r="M148" i="13"/>
  <c r="N148" i="13"/>
  <c r="N131" i="13"/>
  <c r="M131" i="13"/>
  <c r="M123" i="13"/>
  <c r="N123" i="13"/>
  <c r="M124" i="13"/>
  <c r="N124" i="13"/>
  <c r="M125" i="13"/>
  <c r="N125" i="13"/>
  <c r="M126" i="13"/>
  <c r="N126" i="13"/>
  <c r="M112" i="13"/>
  <c r="N112" i="13"/>
  <c r="M113" i="13"/>
  <c r="N113" i="13"/>
  <c r="M114" i="13"/>
  <c r="N114" i="13"/>
  <c r="M115" i="13"/>
  <c r="N115" i="13"/>
  <c r="M116" i="13"/>
  <c r="N116" i="13"/>
  <c r="M117" i="13"/>
  <c r="N117" i="13"/>
  <c r="M118" i="13"/>
  <c r="N118" i="13"/>
  <c r="M119" i="13"/>
  <c r="N119" i="13"/>
  <c r="M120" i="13"/>
  <c r="N120" i="13"/>
  <c r="M121" i="13"/>
  <c r="N121" i="13"/>
  <c r="M122" i="13"/>
  <c r="N122" i="13"/>
  <c r="N111" i="13"/>
  <c r="N127" i="13" s="1"/>
  <c r="M111" i="13"/>
  <c r="M127" i="13" s="1"/>
  <c r="M90" i="13"/>
  <c r="N90" i="13"/>
  <c r="M91" i="13"/>
  <c r="M107" i="13" s="1"/>
  <c r="N91" i="13"/>
  <c r="M92" i="13"/>
  <c r="N92" i="13"/>
  <c r="M93" i="13"/>
  <c r="N93" i="13"/>
  <c r="M94" i="13"/>
  <c r="N94" i="13"/>
  <c r="M95" i="13"/>
  <c r="N95" i="13"/>
  <c r="M96" i="13"/>
  <c r="N96" i="13"/>
  <c r="M97" i="13"/>
  <c r="N97" i="13"/>
  <c r="M98" i="13"/>
  <c r="N98" i="13"/>
  <c r="M99" i="13"/>
  <c r="N99" i="13"/>
  <c r="M100" i="13"/>
  <c r="N100" i="13"/>
  <c r="M101" i="13"/>
  <c r="N101" i="13"/>
  <c r="M102" i="13"/>
  <c r="N102" i="13"/>
  <c r="M103" i="13"/>
  <c r="N103" i="13"/>
  <c r="M104" i="13"/>
  <c r="N104" i="13"/>
  <c r="M105" i="13"/>
  <c r="N105" i="13"/>
  <c r="M106" i="13"/>
  <c r="N106" i="13"/>
  <c r="N89" i="13"/>
  <c r="N107" i="13" s="1"/>
  <c r="M89" i="13"/>
  <c r="M84" i="13"/>
  <c r="N84" i="13"/>
  <c r="M68" i="13"/>
  <c r="N68" i="13"/>
  <c r="N85" i="13" s="1"/>
  <c r="M69" i="13"/>
  <c r="N69" i="13"/>
  <c r="M70" i="13"/>
  <c r="N70" i="13"/>
  <c r="M71" i="13"/>
  <c r="N71" i="13"/>
  <c r="M72" i="13"/>
  <c r="N72" i="13"/>
  <c r="M73" i="13"/>
  <c r="N73" i="13"/>
  <c r="M74" i="13"/>
  <c r="N74" i="13"/>
  <c r="M75" i="13"/>
  <c r="N75" i="13"/>
  <c r="M76" i="13"/>
  <c r="N76" i="13"/>
  <c r="M77" i="13"/>
  <c r="N77" i="13"/>
  <c r="M78" i="13"/>
  <c r="N78" i="13"/>
  <c r="M79" i="13"/>
  <c r="N79" i="13"/>
  <c r="M80" i="13"/>
  <c r="N80" i="13"/>
  <c r="M81" i="13"/>
  <c r="N81" i="13"/>
  <c r="M82" i="13"/>
  <c r="N82" i="13"/>
  <c r="M83" i="13"/>
  <c r="N83" i="13"/>
  <c r="N67" i="13"/>
  <c r="M67" i="13"/>
  <c r="M85" i="13" s="1"/>
  <c r="N63" i="13"/>
  <c r="M50" i="13"/>
  <c r="N50" i="13"/>
  <c r="M51" i="13"/>
  <c r="N51" i="13"/>
  <c r="M52" i="13"/>
  <c r="N52" i="13"/>
  <c r="M53" i="13"/>
  <c r="N53" i="13"/>
  <c r="M54" i="13"/>
  <c r="N54" i="13"/>
  <c r="M55" i="13"/>
  <c r="N55" i="13"/>
  <c r="M56" i="13"/>
  <c r="N56" i="13"/>
  <c r="M57" i="13"/>
  <c r="N57" i="13"/>
  <c r="M58" i="13"/>
  <c r="N58" i="13"/>
  <c r="M59" i="13"/>
  <c r="N59" i="13"/>
  <c r="M60" i="13"/>
  <c r="N60" i="13"/>
  <c r="M61" i="13"/>
  <c r="N61" i="13"/>
  <c r="M62" i="13"/>
  <c r="N62" i="13"/>
  <c r="N49" i="13"/>
  <c r="M49" i="13"/>
  <c r="M63" i="13" s="1"/>
  <c r="N46" i="13"/>
  <c r="M46" i="13"/>
  <c r="M29" i="13"/>
  <c r="N29" i="13"/>
  <c r="M30" i="13"/>
  <c r="N30" i="13"/>
  <c r="M31" i="13"/>
  <c r="N31" i="13"/>
  <c r="M32" i="13"/>
  <c r="N32" i="13"/>
  <c r="M33" i="13"/>
  <c r="N33" i="13"/>
  <c r="M34" i="13"/>
  <c r="N34" i="13"/>
  <c r="M35" i="13"/>
  <c r="N35" i="13"/>
  <c r="M36" i="13"/>
  <c r="N36" i="13"/>
  <c r="M37" i="13"/>
  <c r="N37" i="13"/>
  <c r="M38" i="13"/>
  <c r="N38" i="13"/>
  <c r="M39" i="13"/>
  <c r="N39" i="13"/>
  <c r="M40" i="13"/>
  <c r="N40" i="13"/>
  <c r="M41" i="13"/>
  <c r="N41" i="13"/>
  <c r="M42" i="13"/>
  <c r="N42" i="13"/>
  <c r="M43" i="13"/>
  <c r="N43" i="13"/>
  <c r="M44" i="13"/>
  <c r="N44" i="13"/>
  <c r="M45" i="13"/>
  <c r="N45" i="13"/>
  <c r="N28" i="13"/>
  <c r="M28" i="13"/>
  <c r="J133" i="13" l="1"/>
  <c r="K133" i="13"/>
  <c r="K134" i="13"/>
  <c r="J137" i="13"/>
  <c r="K137" i="13"/>
  <c r="K138" i="13"/>
  <c r="J141" i="13"/>
  <c r="K141" i="13"/>
  <c r="K142" i="13"/>
  <c r="J145" i="13"/>
  <c r="K145" i="13"/>
  <c r="K146" i="13"/>
  <c r="H132" i="13"/>
  <c r="I132" i="13"/>
  <c r="J132" i="13" s="1"/>
  <c r="H133" i="13"/>
  <c r="I133" i="13"/>
  <c r="H134" i="13"/>
  <c r="I134" i="13"/>
  <c r="J134" i="13" s="1"/>
  <c r="H135" i="13"/>
  <c r="I135" i="13"/>
  <c r="H136" i="13"/>
  <c r="I136" i="13"/>
  <c r="J136" i="13" s="1"/>
  <c r="H137" i="13"/>
  <c r="I137" i="13"/>
  <c r="H138" i="13"/>
  <c r="I138" i="13"/>
  <c r="J138" i="13" s="1"/>
  <c r="H139" i="13"/>
  <c r="I139" i="13"/>
  <c r="H140" i="13"/>
  <c r="I140" i="13"/>
  <c r="J140" i="13" s="1"/>
  <c r="H141" i="13"/>
  <c r="I141" i="13"/>
  <c r="H142" i="13"/>
  <c r="I142" i="13"/>
  <c r="J142" i="13" s="1"/>
  <c r="H143" i="13"/>
  <c r="I143" i="13"/>
  <c r="H144" i="13"/>
  <c r="I144" i="13"/>
  <c r="J144" i="13" s="1"/>
  <c r="H145" i="13"/>
  <c r="I145" i="13"/>
  <c r="H146" i="13"/>
  <c r="I146" i="13"/>
  <c r="J146" i="13" s="1"/>
  <c r="H147" i="13"/>
  <c r="I147" i="13"/>
  <c r="H148" i="13"/>
  <c r="I148" i="13"/>
  <c r="J148" i="13" s="1"/>
  <c r="D132" i="13"/>
  <c r="E132" i="13"/>
  <c r="K132" i="13" s="1"/>
  <c r="D133" i="13"/>
  <c r="E133" i="13"/>
  <c r="D134" i="13"/>
  <c r="E134" i="13"/>
  <c r="D135" i="13"/>
  <c r="J135" i="13" s="1"/>
  <c r="E135" i="13"/>
  <c r="K135" i="13" s="1"/>
  <c r="D136" i="13"/>
  <c r="E136" i="13"/>
  <c r="K136" i="13" s="1"/>
  <c r="D137" i="13"/>
  <c r="E137" i="13"/>
  <c r="D138" i="13"/>
  <c r="E138" i="13"/>
  <c r="D139" i="13"/>
  <c r="J139" i="13" s="1"/>
  <c r="E139" i="13"/>
  <c r="K139" i="13" s="1"/>
  <c r="D140" i="13"/>
  <c r="E140" i="13"/>
  <c r="K140" i="13" s="1"/>
  <c r="D141" i="13"/>
  <c r="E141" i="13"/>
  <c r="D142" i="13"/>
  <c r="E142" i="13"/>
  <c r="D143" i="13"/>
  <c r="J143" i="13" s="1"/>
  <c r="E143" i="13"/>
  <c r="K143" i="13" s="1"/>
  <c r="D144" i="13"/>
  <c r="E144" i="13"/>
  <c r="K144" i="13" s="1"/>
  <c r="D145" i="13"/>
  <c r="E145" i="13"/>
  <c r="D146" i="13"/>
  <c r="E146" i="13"/>
  <c r="D147" i="13"/>
  <c r="J147" i="13" s="1"/>
  <c r="E147" i="13"/>
  <c r="K147" i="13" s="1"/>
  <c r="D148" i="13"/>
  <c r="E148" i="13"/>
  <c r="K148" i="13" s="1"/>
  <c r="I131" i="13"/>
  <c r="H131" i="13"/>
  <c r="E131" i="13"/>
  <c r="K131" i="13" s="1"/>
  <c r="D131" i="13"/>
  <c r="J131" i="13" s="1"/>
  <c r="H112" i="13"/>
  <c r="I112" i="13"/>
  <c r="H113" i="13"/>
  <c r="I113" i="13"/>
  <c r="H114" i="13"/>
  <c r="I114" i="13"/>
  <c r="H115" i="13"/>
  <c r="I115" i="13"/>
  <c r="H116" i="13"/>
  <c r="I116" i="13"/>
  <c r="H117" i="13"/>
  <c r="I117" i="13"/>
  <c r="H118" i="13"/>
  <c r="I118" i="13"/>
  <c r="H119" i="13"/>
  <c r="I119" i="13"/>
  <c r="H120" i="13"/>
  <c r="I120" i="13"/>
  <c r="H121" i="13"/>
  <c r="I121" i="13"/>
  <c r="H122" i="13"/>
  <c r="I122" i="13"/>
  <c r="H123" i="13"/>
  <c r="I123" i="13"/>
  <c r="H124" i="13"/>
  <c r="I124" i="13"/>
  <c r="H125" i="13"/>
  <c r="I125" i="13"/>
  <c r="H126" i="13"/>
  <c r="I126" i="13"/>
  <c r="D112" i="13"/>
  <c r="E112" i="13"/>
  <c r="D113" i="13"/>
  <c r="E113" i="13"/>
  <c r="K113" i="13" s="1"/>
  <c r="D114" i="13"/>
  <c r="E114" i="13"/>
  <c r="D115" i="13"/>
  <c r="E115" i="13"/>
  <c r="D116" i="13"/>
  <c r="E116" i="13"/>
  <c r="D117" i="13"/>
  <c r="E117" i="13"/>
  <c r="K117" i="13" s="1"/>
  <c r="D118" i="13"/>
  <c r="E118" i="13"/>
  <c r="D119" i="13"/>
  <c r="E119" i="13"/>
  <c r="D120" i="13"/>
  <c r="E120" i="13"/>
  <c r="D121" i="13"/>
  <c r="E121" i="13"/>
  <c r="K121" i="13" s="1"/>
  <c r="D122" i="13"/>
  <c r="E122" i="13"/>
  <c r="D123" i="13"/>
  <c r="E123" i="13"/>
  <c r="D124" i="13"/>
  <c r="E124" i="13"/>
  <c r="D125" i="13"/>
  <c r="E125" i="13"/>
  <c r="K125" i="13" s="1"/>
  <c r="D126" i="13"/>
  <c r="E126" i="13"/>
  <c r="I111" i="13"/>
  <c r="H111" i="13"/>
  <c r="H106" i="13"/>
  <c r="I106" i="13"/>
  <c r="E111" i="13"/>
  <c r="D111" i="13"/>
  <c r="H90" i="13"/>
  <c r="I90" i="13"/>
  <c r="H91" i="13"/>
  <c r="I91" i="13"/>
  <c r="H92" i="13"/>
  <c r="I92" i="13"/>
  <c r="H93" i="13"/>
  <c r="I93" i="13"/>
  <c r="H94" i="13"/>
  <c r="I94" i="13"/>
  <c r="H95" i="13"/>
  <c r="I95" i="13"/>
  <c r="H96" i="13"/>
  <c r="I96" i="13"/>
  <c r="H97" i="13"/>
  <c r="I97" i="13"/>
  <c r="H98" i="13"/>
  <c r="I98" i="13"/>
  <c r="H99" i="13"/>
  <c r="I99" i="13"/>
  <c r="H100" i="13"/>
  <c r="I100" i="13"/>
  <c r="H101" i="13"/>
  <c r="I101" i="13"/>
  <c r="H102" i="13"/>
  <c r="I102" i="13"/>
  <c r="H103" i="13"/>
  <c r="I103" i="13"/>
  <c r="H104" i="13"/>
  <c r="I104" i="13"/>
  <c r="H105" i="13"/>
  <c r="I105" i="13"/>
  <c r="D90" i="13"/>
  <c r="E90" i="13"/>
  <c r="D91" i="13"/>
  <c r="E91" i="13"/>
  <c r="K91" i="13" s="1"/>
  <c r="D92" i="13"/>
  <c r="E92" i="13"/>
  <c r="D93" i="13"/>
  <c r="E93" i="13"/>
  <c r="K93" i="13" s="1"/>
  <c r="D94" i="13"/>
  <c r="E94" i="13"/>
  <c r="D95" i="13"/>
  <c r="E95" i="13"/>
  <c r="K95" i="13" s="1"/>
  <c r="D96" i="13"/>
  <c r="E96" i="13"/>
  <c r="D97" i="13"/>
  <c r="E97" i="13"/>
  <c r="K97" i="13" s="1"/>
  <c r="D98" i="13"/>
  <c r="E98" i="13"/>
  <c r="D99" i="13"/>
  <c r="E99" i="13"/>
  <c r="K99" i="13" s="1"/>
  <c r="D100" i="13"/>
  <c r="E100" i="13"/>
  <c r="D101" i="13"/>
  <c r="E101" i="13"/>
  <c r="K101" i="13" s="1"/>
  <c r="D102" i="13"/>
  <c r="E102" i="13"/>
  <c r="D103" i="13"/>
  <c r="E103" i="13"/>
  <c r="K103" i="13" s="1"/>
  <c r="D104" i="13"/>
  <c r="E104" i="13"/>
  <c r="D105" i="13"/>
  <c r="E105" i="13"/>
  <c r="K105" i="13" s="1"/>
  <c r="D106" i="13"/>
  <c r="E106" i="13"/>
  <c r="I89" i="13"/>
  <c r="H89" i="13"/>
  <c r="E89" i="13"/>
  <c r="K89" i="13" s="1"/>
  <c r="D89" i="13"/>
  <c r="H68" i="13"/>
  <c r="I68" i="13"/>
  <c r="H69" i="13"/>
  <c r="I69" i="13"/>
  <c r="H70" i="13"/>
  <c r="I70" i="13"/>
  <c r="H71" i="13"/>
  <c r="I71" i="13"/>
  <c r="H72" i="13"/>
  <c r="I72" i="13"/>
  <c r="H73" i="13"/>
  <c r="I73" i="13"/>
  <c r="H74" i="13"/>
  <c r="I74" i="13"/>
  <c r="H75" i="13"/>
  <c r="I75" i="13"/>
  <c r="H76" i="13"/>
  <c r="I76" i="13"/>
  <c r="H77" i="13"/>
  <c r="I77" i="13"/>
  <c r="H78" i="13"/>
  <c r="I78" i="13"/>
  <c r="H79" i="13"/>
  <c r="I79" i="13"/>
  <c r="H80" i="13"/>
  <c r="I80" i="13"/>
  <c r="H81" i="13"/>
  <c r="I81" i="13"/>
  <c r="H82" i="13"/>
  <c r="I82" i="13"/>
  <c r="H83" i="13"/>
  <c r="I83" i="13"/>
  <c r="H84" i="13"/>
  <c r="I84" i="13"/>
  <c r="D68" i="13"/>
  <c r="E68" i="13"/>
  <c r="K68" i="13" s="1"/>
  <c r="D69" i="13"/>
  <c r="E69" i="13"/>
  <c r="D70" i="13"/>
  <c r="E70" i="13"/>
  <c r="K70" i="13" s="1"/>
  <c r="D71" i="13"/>
  <c r="E71" i="13"/>
  <c r="D72" i="13"/>
  <c r="E72" i="13"/>
  <c r="K72" i="13" s="1"/>
  <c r="D73" i="13"/>
  <c r="E73" i="13"/>
  <c r="D74" i="13"/>
  <c r="E74" i="13"/>
  <c r="K74" i="13" s="1"/>
  <c r="D75" i="13"/>
  <c r="E75" i="13"/>
  <c r="D76" i="13"/>
  <c r="E76" i="13"/>
  <c r="K76" i="13" s="1"/>
  <c r="D77" i="13"/>
  <c r="E77" i="13"/>
  <c r="D78" i="13"/>
  <c r="E78" i="13"/>
  <c r="K78" i="13" s="1"/>
  <c r="D79" i="13"/>
  <c r="E79" i="13"/>
  <c r="D80" i="13"/>
  <c r="E80" i="13"/>
  <c r="K80" i="13" s="1"/>
  <c r="D81" i="13"/>
  <c r="E81" i="13"/>
  <c r="D82" i="13"/>
  <c r="E82" i="13"/>
  <c r="K82" i="13" s="1"/>
  <c r="D83" i="13"/>
  <c r="E83" i="13"/>
  <c r="D84" i="13"/>
  <c r="E84" i="13"/>
  <c r="K84" i="13" s="1"/>
  <c r="I67" i="13"/>
  <c r="H67" i="13"/>
  <c r="E67" i="13"/>
  <c r="D67" i="13"/>
  <c r="J67" i="13" s="1"/>
  <c r="H50" i="13"/>
  <c r="I50" i="13"/>
  <c r="H51" i="13"/>
  <c r="I51" i="13"/>
  <c r="H52" i="13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J59" i="13" s="1"/>
  <c r="H60" i="13"/>
  <c r="I60" i="13"/>
  <c r="H61" i="13"/>
  <c r="I61" i="13"/>
  <c r="J61" i="13" s="1"/>
  <c r="H62" i="13"/>
  <c r="I62" i="13"/>
  <c r="D50" i="13"/>
  <c r="E50" i="13"/>
  <c r="K50" i="13" s="1"/>
  <c r="D51" i="13"/>
  <c r="E51" i="13"/>
  <c r="D52" i="13"/>
  <c r="E52" i="13"/>
  <c r="K52" i="13" s="1"/>
  <c r="D53" i="13"/>
  <c r="E53" i="13"/>
  <c r="D54" i="13"/>
  <c r="E54" i="13"/>
  <c r="K54" i="13" s="1"/>
  <c r="D55" i="13"/>
  <c r="E55" i="13"/>
  <c r="D56" i="13"/>
  <c r="E56" i="13"/>
  <c r="K56" i="13" s="1"/>
  <c r="D57" i="13"/>
  <c r="E57" i="13"/>
  <c r="D58" i="13"/>
  <c r="E58" i="13"/>
  <c r="K58" i="13" s="1"/>
  <c r="D59" i="13"/>
  <c r="E59" i="13"/>
  <c r="D60" i="13"/>
  <c r="E60" i="13"/>
  <c r="K60" i="13" s="1"/>
  <c r="D61" i="13"/>
  <c r="E61" i="13"/>
  <c r="D62" i="13"/>
  <c r="E62" i="13"/>
  <c r="K62" i="13" s="1"/>
  <c r="I49" i="13"/>
  <c r="H49" i="13"/>
  <c r="E49" i="13"/>
  <c r="D49" i="13"/>
  <c r="J49" i="13" s="1"/>
  <c r="I45" i="13"/>
  <c r="H45" i="13"/>
  <c r="E45" i="13"/>
  <c r="D45" i="13"/>
  <c r="J45" i="13" s="1"/>
  <c r="I44" i="13"/>
  <c r="H44" i="13"/>
  <c r="E44" i="13"/>
  <c r="D44" i="13"/>
  <c r="I43" i="13"/>
  <c r="H43" i="13"/>
  <c r="E43" i="13"/>
  <c r="D43" i="13"/>
  <c r="J43" i="13" s="1"/>
  <c r="I42" i="13"/>
  <c r="H42" i="13"/>
  <c r="E42" i="13"/>
  <c r="D42" i="13"/>
  <c r="I41" i="13"/>
  <c r="H41" i="13"/>
  <c r="E41" i="13"/>
  <c r="D41" i="13"/>
  <c r="J41" i="13" s="1"/>
  <c r="I40" i="13"/>
  <c r="H40" i="13"/>
  <c r="E40" i="13"/>
  <c r="D40" i="13"/>
  <c r="I39" i="13"/>
  <c r="H39" i="13"/>
  <c r="E39" i="13"/>
  <c r="D39" i="13"/>
  <c r="J39" i="13" s="1"/>
  <c r="I38" i="13"/>
  <c r="H38" i="13"/>
  <c r="E38" i="13"/>
  <c r="D38" i="13"/>
  <c r="I37" i="13"/>
  <c r="H37" i="13"/>
  <c r="E37" i="13"/>
  <c r="D37" i="13"/>
  <c r="J37" i="13" s="1"/>
  <c r="I36" i="13"/>
  <c r="H36" i="13"/>
  <c r="E36" i="13"/>
  <c r="D36" i="13"/>
  <c r="I35" i="13"/>
  <c r="H35" i="13"/>
  <c r="E35" i="13"/>
  <c r="D35" i="13"/>
  <c r="J35" i="13" s="1"/>
  <c r="I34" i="13"/>
  <c r="H34" i="13"/>
  <c r="E34" i="13"/>
  <c r="D34" i="13"/>
  <c r="I33" i="13"/>
  <c r="H33" i="13"/>
  <c r="E33" i="13"/>
  <c r="D33" i="13"/>
  <c r="J33" i="13" s="1"/>
  <c r="I32" i="13"/>
  <c r="H32" i="13"/>
  <c r="E32" i="13"/>
  <c r="D32" i="13"/>
  <c r="I31" i="13"/>
  <c r="H31" i="13"/>
  <c r="E31" i="13"/>
  <c r="D31" i="13"/>
  <c r="J31" i="13" s="1"/>
  <c r="I30" i="13"/>
  <c r="H30" i="13"/>
  <c r="E30" i="13"/>
  <c r="D30" i="13"/>
  <c r="I29" i="13"/>
  <c r="H29" i="13"/>
  <c r="E29" i="13"/>
  <c r="D29" i="13"/>
  <c r="J29" i="13" s="1"/>
  <c r="I28" i="13"/>
  <c r="H28" i="13"/>
  <c r="E28" i="13"/>
  <c r="D28" i="13"/>
  <c r="H84" i="15"/>
  <c r="I84" i="15"/>
  <c r="J84" i="15" s="1"/>
  <c r="H85" i="15"/>
  <c r="I85" i="15"/>
  <c r="H86" i="15"/>
  <c r="I86" i="15"/>
  <c r="J86" i="15" s="1"/>
  <c r="H87" i="15"/>
  <c r="I87" i="15"/>
  <c r="J87" i="15" s="1"/>
  <c r="H88" i="15"/>
  <c r="I88" i="15"/>
  <c r="J88" i="15" s="1"/>
  <c r="H89" i="15"/>
  <c r="I89" i="15"/>
  <c r="H90" i="15"/>
  <c r="I90" i="15"/>
  <c r="J90" i="15" s="1"/>
  <c r="H91" i="15"/>
  <c r="I91" i="15"/>
  <c r="J91" i="15" s="1"/>
  <c r="H92" i="15"/>
  <c r="I92" i="15"/>
  <c r="J92" i="15" s="1"/>
  <c r="H93" i="15"/>
  <c r="I93" i="15"/>
  <c r="H94" i="15"/>
  <c r="I94" i="15"/>
  <c r="J94" i="15" s="1"/>
  <c r="H95" i="15"/>
  <c r="I95" i="15"/>
  <c r="J95" i="15" s="1"/>
  <c r="H96" i="15"/>
  <c r="I96" i="15"/>
  <c r="J96" i="15" s="1"/>
  <c r="H97" i="15"/>
  <c r="I97" i="15"/>
  <c r="H98" i="15"/>
  <c r="I98" i="15"/>
  <c r="J98" i="15" s="1"/>
  <c r="H99" i="15"/>
  <c r="I99" i="15"/>
  <c r="J99" i="15" s="1"/>
  <c r="H100" i="15"/>
  <c r="I100" i="15"/>
  <c r="J100" i="15" s="1"/>
  <c r="I83" i="15"/>
  <c r="H83" i="15"/>
  <c r="D84" i="15"/>
  <c r="E84" i="15"/>
  <c r="K84" i="15" s="1"/>
  <c r="D85" i="15"/>
  <c r="E85" i="15"/>
  <c r="K85" i="15" s="1"/>
  <c r="D86" i="15"/>
  <c r="E86" i="15"/>
  <c r="K86" i="15" s="1"/>
  <c r="D87" i="15"/>
  <c r="E87" i="15"/>
  <c r="D88" i="15"/>
  <c r="E88" i="15"/>
  <c r="K88" i="15" s="1"/>
  <c r="D89" i="15"/>
  <c r="E89" i="15"/>
  <c r="K89" i="15" s="1"/>
  <c r="D90" i="15"/>
  <c r="E90" i="15"/>
  <c r="K90" i="15" s="1"/>
  <c r="D91" i="15"/>
  <c r="E91" i="15"/>
  <c r="D92" i="15"/>
  <c r="E92" i="15"/>
  <c r="K92" i="15" s="1"/>
  <c r="D93" i="15"/>
  <c r="E93" i="15"/>
  <c r="K93" i="15" s="1"/>
  <c r="D94" i="15"/>
  <c r="E94" i="15"/>
  <c r="K94" i="15" s="1"/>
  <c r="D95" i="15"/>
  <c r="E95" i="15"/>
  <c r="D96" i="15"/>
  <c r="E96" i="15"/>
  <c r="K96" i="15" s="1"/>
  <c r="D97" i="15"/>
  <c r="E97" i="15"/>
  <c r="K97" i="15" s="1"/>
  <c r="D98" i="15"/>
  <c r="E98" i="15"/>
  <c r="K98" i="15" s="1"/>
  <c r="D99" i="15"/>
  <c r="E99" i="15"/>
  <c r="D100" i="15"/>
  <c r="E100" i="15"/>
  <c r="K100" i="15" s="1"/>
  <c r="E83" i="15"/>
  <c r="D83" i="15"/>
  <c r="J149" i="13" l="1"/>
  <c r="K149" i="13"/>
  <c r="K111" i="13"/>
  <c r="K123" i="13"/>
  <c r="K119" i="13"/>
  <c r="K115" i="13"/>
  <c r="K92" i="13"/>
  <c r="J111" i="13"/>
  <c r="K95" i="15"/>
  <c r="J93" i="15"/>
  <c r="K106" i="13"/>
  <c r="K100" i="13"/>
  <c r="K99" i="15"/>
  <c r="K91" i="15"/>
  <c r="K87" i="15"/>
  <c r="J97" i="15"/>
  <c r="J101" i="15" s="1"/>
  <c r="J89" i="15"/>
  <c r="J85" i="15"/>
  <c r="J106" i="13"/>
  <c r="K59" i="13"/>
  <c r="K55" i="13"/>
  <c r="K51" i="13"/>
  <c r="J60" i="13"/>
  <c r="J56" i="13"/>
  <c r="J52" i="13"/>
  <c r="K81" i="13"/>
  <c r="K75" i="13"/>
  <c r="K69" i="13"/>
  <c r="K126" i="13"/>
  <c r="K124" i="13"/>
  <c r="K122" i="13"/>
  <c r="K120" i="13"/>
  <c r="K118" i="13"/>
  <c r="K116" i="13"/>
  <c r="K114" i="13"/>
  <c r="K112" i="13"/>
  <c r="J125" i="13"/>
  <c r="J123" i="13"/>
  <c r="J121" i="13"/>
  <c r="J119" i="13"/>
  <c r="J117" i="13"/>
  <c r="J115" i="13"/>
  <c r="J113" i="13"/>
  <c r="K61" i="13"/>
  <c r="K57" i="13"/>
  <c r="K53" i="13"/>
  <c r="J62" i="13"/>
  <c r="J58" i="13"/>
  <c r="J54" i="13"/>
  <c r="J50" i="13"/>
  <c r="K83" i="13"/>
  <c r="K79" i="13"/>
  <c r="K77" i="13"/>
  <c r="K73" i="13"/>
  <c r="K71" i="13"/>
  <c r="J57" i="13"/>
  <c r="J55" i="13"/>
  <c r="J53" i="13"/>
  <c r="J51" i="13"/>
  <c r="K104" i="13"/>
  <c r="K102" i="13"/>
  <c r="K98" i="13"/>
  <c r="K96" i="13"/>
  <c r="K94" i="13"/>
  <c r="K90" i="13"/>
  <c r="J126" i="13"/>
  <c r="J124" i="13"/>
  <c r="J122" i="13"/>
  <c r="J120" i="13"/>
  <c r="J118" i="13"/>
  <c r="J116" i="13"/>
  <c r="J114" i="13"/>
  <c r="J112" i="13"/>
  <c r="J84" i="13"/>
  <c r="J82" i="13"/>
  <c r="J80" i="13"/>
  <c r="J78" i="13"/>
  <c r="J76" i="13"/>
  <c r="J74" i="13"/>
  <c r="J72" i="13"/>
  <c r="J70" i="13"/>
  <c r="J68" i="13"/>
  <c r="J105" i="13"/>
  <c r="J103" i="13"/>
  <c r="J101" i="13"/>
  <c r="J99" i="13"/>
  <c r="J97" i="13"/>
  <c r="J95" i="13"/>
  <c r="J93" i="13"/>
  <c r="J91" i="13"/>
  <c r="J83" i="13"/>
  <c r="J81" i="13"/>
  <c r="J79" i="13"/>
  <c r="J77" i="13"/>
  <c r="J75" i="13"/>
  <c r="J73" i="13"/>
  <c r="J71" i="13"/>
  <c r="J69" i="13"/>
  <c r="J89" i="13"/>
  <c r="J104" i="13"/>
  <c r="J102" i="13"/>
  <c r="J100" i="13"/>
  <c r="J98" i="13"/>
  <c r="J96" i="13"/>
  <c r="J94" i="13"/>
  <c r="J92" i="13"/>
  <c r="J90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9" i="13"/>
  <c r="K67" i="13"/>
  <c r="J28" i="13"/>
  <c r="J30" i="13"/>
  <c r="J32" i="13"/>
  <c r="J34" i="13"/>
  <c r="J36" i="13"/>
  <c r="J38" i="13"/>
  <c r="J40" i="13"/>
  <c r="J42" i="13"/>
  <c r="J44" i="13"/>
  <c r="K83" i="15"/>
  <c r="K101" i="15" s="1"/>
  <c r="J83" i="15"/>
  <c r="H5" i="7"/>
  <c r="I5" i="7"/>
  <c r="J5" i="7"/>
  <c r="K5" i="7"/>
  <c r="M5" i="7"/>
  <c r="H6" i="7"/>
  <c r="I6" i="7"/>
  <c r="J6" i="7"/>
  <c r="K6" i="7"/>
  <c r="M6" i="7"/>
  <c r="H7" i="7"/>
  <c r="I7" i="7"/>
  <c r="J7" i="7"/>
  <c r="K7" i="7"/>
  <c r="M7" i="7"/>
  <c r="H8" i="7"/>
  <c r="I8" i="7"/>
  <c r="J8" i="7"/>
  <c r="K8" i="7"/>
  <c r="M8" i="7"/>
  <c r="H9" i="7"/>
  <c r="I9" i="7"/>
  <c r="J9" i="7"/>
  <c r="K9" i="7"/>
  <c r="M9" i="7"/>
  <c r="H10" i="7"/>
  <c r="I10" i="7"/>
  <c r="J10" i="7"/>
  <c r="K10" i="7"/>
  <c r="M10" i="7"/>
  <c r="H11" i="7"/>
  <c r="I11" i="7"/>
  <c r="J11" i="7"/>
  <c r="K11" i="7"/>
  <c r="M11" i="7"/>
  <c r="H12" i="7"/>
  <c r="I12" i="7"/>
  <c r="J12" i="7"/>
  <c r="K12" i="7"/>
  <c r="M12" i="7"/>
  <c r="H13" i="7"/>
  <c r="I13" i="7"/>
  <c r="J13" i="7"/>
  <c r="K13" i="7"/>
  <c r="M13" i="7"/>
  <c r="H14" i="7"/>
  <c r="I14" i="7"/>
  <c r="J14" i="7"/>
  <c r="K14" i="7"/>
  <c r="M14" i="7"/>
  <c r="H15" i="7"/>
  <c r="I15" i="7"/>
  <c r="J15" i="7"/>
  <c r="K15" i="7"/>
  <c r="M15" i="7"/>
  <c r="H16" i="7"/>
  <c r="I16" i="7"/>
  <c r="J16" i="7"/>
  <c r="K16" i="7"/>
  <c r="M16" i="7"/>
  <c r="H17" i="7"/>
  <c r="I17" i="7"/>
  <c r="J17" i="7"/>
  <c r="K17" i="7"/>
  <c r="M17" i="7"/>
  <c r="H18" i="7"/>
  <c r="I18" i="7"/>
  <c r="J18" i="7"/>
  <c r="K18" i="7"/>
  <c r="M18" i="7"/>
  <c r="H19" i="7"/>
  <c r="I19" i="7"/>
  <c r="J19" i="7"/>
  <c r="K19" i="7"/>
  <c r="M19" i="7"/>
  <c r="H20" i="7"/>
  <c r="I20" i="7"/>
  <c r="J20" i="7"/>
  <c r="K20" i="7"/>
  <c r="M20" i="7"/>
  <c r="H21" i="7"/>
  <c r="I21" i="7"/>
  <c r="J21" i="7"/>
  <c r="K21" i="7"/>
  <c r="M21" i="7"/>
  <c r="M4" i="7"/>
  <c r="K4" i="7"/>
  <c r="J4" i="7"/>
  <c r="I4" i="7"/>
  <c r="H4" i="7"/>
  <c r="H5" i="6"/>
  <c r="I5" i="6"/>
  <c r="J5" i="6"/>
  <c r="K5" i="6"/>
  <c r="M5" i="6"/>
  <c r="H6" i="6"/>
  <c r="I6" i="6"/>
  <c r="J6" i="6"/>
  <c r="K6" i="6"/>
  <c r="M6" i="6"/>
  <c r="H7" i="6"/>
  <c r="I7" i="6"/>
  <c r="J7" i="6"/>
  <c r="K7" i="6"/>
  <c r="M7" i="6"/>
  <c r="H8" i="6"/>
  <c r="I8" i="6"/>
  <c r="J8" i="6"/>
  <c r="K8" i="6"/>
  <c r="M8" i="6"/>
  <c r="H9" i="6"/>
  <c r="I9" i="6"/>
  <c r="J9" i="6"/>
  <c r="K9" i="6"/>
  <c r="M9" i="6"/>
  <c r="H10" i="6"/>
  <c r="I10" i="6"/>
  <c r="J10" i="6"/>
  <c r="K10" i="6"/>
  <c r="M10" i="6"/>
  <c r="H11" i="6"/>
  <c r="I11" i="6"/>
  <c r="J11" i="6"/>
  <c r="K11" i="6"/>
  <c r="M11" i="6"/>
  <c r="H12" i="6"/>
  <c r="I12" i="6"/>
  <c r="J12" i="6"/>
  <c r="K12" i="6"/>
  <c r="M12" i="6"/>
  <c r="H13" i="6"/>
  <c r="I13" i="6"/>
  <c r="J13" i="6"/>
  <c r="K13" i="6"/>
  <c r="M13" i="6"/>
  <c r="H14" i="6"/>
  <c r="I14" i="6"/>
  <c r="J14" i="6"/>
  <c r="K14" i="6"/>
  <c r="M14" i="6"/>
  <c r="H15" i="6"/>
  <c r="I15" i="6"/>
  <c r="J15" i="6"/>
  <c r="K15" i="6"/>
  <c r="M15" i="6"/>
  <c r="H16" i="6"/>
  <c r="I16" i="6"/>
  <c r="J16" i="6"/>
  <c r="K16" i="6"/>
  <c r="M16" i="6"/>
  <c r="H17" i="6"/>
  <c r="I17" i="6"/>
  <c r="J17" i="6"/>
  <c r="K17" i="6"/>
  <c r="M17" i="6"/>
  <c r="H18" i="6"/>
  <c r="I18" i="6"/>
  <c r="J18" i="6"/>
  <c r="K18" i="6"/>
  <c r="M18" i="6"/>
  <c r="H19" i="6"/>
  <c r="I19" i="6"/>
  <c r="J19" i="6"/>
  <c r="K19" i="6"/>
  <c r="M19" i="6"/>
  <c r="M4" i="6"/>
  <c r="K4" i="6"/>
  <c r="J4" i="6"/>
  <c r="I4" i="6"/>
  <c r="H4" i="6"/>
  <c r="K85" i="13" l="1"/>
  <c r="K63" i="13"/>
  <c r="K127" i="13"/>
  <c r="J85" i="13"/>
  <c r="J127" i="13"/>
  <c r="K107" i="13"/>
  <c r="J63" i="13"/>
  <c r="J107" i="13"/>
  <c r="J46" i="13"/>
  <c r="K46" i="13"/>
  <c r="I20" i="5"/>
  <c r="H21" i="5"/>
  <c r="I21" i="5"/>
  <c r="I5" i="5"/>
  <c r="K5" i="5"/>
  <c r="I6" i="5"/>
  <c r="M6" i="5"/>
  <c r="I7" i="5"/>
  <c r="I8" i="5"/>
  <c r="J8" i="5"/>
  <c r="I9" i="5"/>
  <c r="H10" i="5"/>
  <c r="I10" i="5"/>
  <c r="J10" i="5"/>
  <c r="I11" i="5"/>
  <c r="K11" i="5"/>
  <c r="H12" i="5"/>
  <c r="I12" i="5"/>
  <c r="I13" i="5"/>
  <c r="K13" i="5"/>
  <c r="I14" i="5"/>
  <c r="M14" i="5"/>
  <c r="I15" i="5"/>
  <c r="I16" i="5"/>
  <c r="J16" i="5"/>
  <c r="H17" i="5"/>
  <c r="I17" i="5"/>
  <c r="H18" i="5"/>
  <c r="I18" i="5"/>
  <c r="J18" i="5"/>
  <c r="I19" i="5"/>
  <c r="K19" i="5"/>
  <c r="M19" i="5"/>
  <c r="I4" i="5"/>
  <c r="F21" i="5"/>
  <c r="J21" i="5" s="1"/>
  <c r="C21" i="5"/>
  <c r="K21" i="5" s="1"/>
  <c r="F20" i="5"/>
  <c r="H20" i="5" s="1"/>
  <c r="C20" i="5"/>
  <c r="K20" i="5" s="1"/>
  <c r="F19" i="5"/>
  <c r="H19" i="5" s="1"/>
  <c r="C19" i="5"/>
  <c r="F18" i="5"/>
  <c r="C18" i="5"/>
  <c r="K18" i="5" s="1"/>
  <c r="F17" i="5"/>
  <c r="J17" i="5" s="1"/>
  <c r="C17" i="5"/>
  <c r="K17" i="5" s="1"/>
  <c r="F16" i="5"/>
  <c r="H16" i="5" s="1"/>
  <c r="C16" i="5"/>
  <c r="K16" i="5" s="1"/>
  <c r="F15" i="5"/>
  <c r="J15" i="5" s="1"/>
  <c r="C15" i="5"/>
  <c r="K15" i="5" s="1"/>
  <c r="F14" i="5"/>
  <c r="H14" i="5" s="1"/>
  <c r="C14" i="5"/>
  <c r="K14" i="5" s="1"/>
  <c r="F13" i="5"/>
  <c r="H13" i="5" s="1"/>
  <c r="C13" i="5"/>
  <c r="M13" i="5" s="1"/>
  <c r="F12" i="5"/>
  <c r="J12" i="5" s="1"/>
  <c r="C12" i="5"/>
  <c r="K12" i="5" s="1"/>
  <c r="F11" i="5"/>
  <c r="H11" i="5" s="1"/>
  <c r="C11" i="5"/>
  <c r="M11" i="5" s="1"/>
  <c r="F10" i="5"/>
  <c r="C10" i="5"/>
  <c r="K10" i="5" s="1"/>
  <c r="F9" i="5"/>
  <c r="H9" i="5" s="1"/>
  <c r="C9" i="5"/>
  <c r="K9" i="5" s="1"/>
  <c r="F8" i="5"/>
  <c r="H8" i="5" s="1"/>
  <c r="C8" i="5"/>
  <c r="M8" i="5" s="1"/>
  <c r="F7" i="5"/>
  <c r="J7" i="5" s="1"/>
  <c r="C7" i="5"/>
  <c r="K7" i="5" s="1"/>
  <c r="F6" i="5"/>
  <c r="H6" i="5" s="1"/>
  <c r="C6" i="5"/>
  <c r="K6" i="5" s="1"/>
  <c r="F5" i="5"/>
  <c r="H5" i="5" s="1"/>
  <c r="C5" i="5"/>
  <c r="M5" i="5" s="1"/>
  <c r="F4" i="5"/>
  <c r="J4" i="5" s="1"/>
  <c r="C4" i="5"/>
  <c r="K4" i="5" s="1"/>
  <c r="H18" i="4"/>
  <c r="I18" i="4"/>
  <c r="J18" i="4"/>
  <c r="K18" i="4"/>
  <c r="M18" i="4"/>
  <c r="H19" i="4"/>
  <c r="I19" i="4"/>
  <c r="J19" i="4"/>
  <c r="K19" i="4"/>
  <c r="M19" i="4"/>
  <c r="H20" i="4"/>
  <c r="I20" i="4"/>
  <c r="J20" i="4"/>
  <c r="K20" i="4"/>
  <c r="M20" i="4"/>
  <c r="H21" i="4"/>
  <c r="I21" i="4"/>
  <c r="J21" i="4"/>
  <c r="K21" i="4"/>
  <c r="M21" i="4"/>
  <c r="M17" i="4"/>
  <c r="K17" i="4"/>
  <c r="J17" i="4"/>
  <c r="I17" i="4"/>
  <c r="H17" i="4"/>
  <c r="M16" i="4"/>
  <c r="K16" i="4"/>
  <c r="J16" i="4"/>
  <c r="I16" i="4"/>
  <c r="H16" i="4"/>
  <c r="M15" i="4"/>
  <c r="K15" i="4"/>
  <c r="J15" i="4"/>
  <c r="I15" i="4"/>
  <c r="H15" i="4"/>
  <c r="M14" i="4"/>
  <c r="K14" i="4"/>
  <c r="J14" i="4"/>
  <c r="I14" i="4"/>
  <c r="H14" i="4"/>
  <c r="M13" i="4"/>
  <c r="K13" i="4"/>
  <c r="J13" i="4"/>
  <c r="I13" i="4"/>
  <c r="H13" i="4"/>
  <c r="M12" i="4"/>
  <c r="K12" i="4"/>
  <c r="J12" i="4"/>
  <c r="I12" i="4"/>
  <c r="H12" i="4"/>
  <c r="M11" i="4"/>
  <c r="K11" i="4"/>
  <c r="J11" i="4"/>
  <c r="I11" i="4"/>
  <c r="H11" i="4"/>
  <c r="M10" i="4"/>
  <c r="K10" i="4"/>
  <c r="J10" i="4"/>
  <c r="I10" i="4"/>
  <c r="H10" i="4"/>
  <c r="M9" i="4"/>
  <c r="K9" i="4"/>
  <c r="J9" i="4"/>
  <c r="I9" i="4"/>
  <c r="H9" i="4"/>
  <c r="M8" i="4"/>
  <c r="K8" i="4"/>
  <c r="J8" i="4"/>
  <c r="I8" i="4"/>
  <c r="H8" i="4"/>
  <c r="M7" i="4"/>
  <c r="K7" i="4"/>
  <c r="J7" i="4"/>
  <c r="I7" i="4"/>
  <c r="H7" i="4"/>
  <c r="M6" i="4"/>
  <c r="K6" i="4"/>
  <c r="J6" i="4"/>
  <c r="I6" i="4"/>
  <c r="H6" i="4"/>
  <c r="M5" i="4"/>
  <c r="K5" i="4"/>
  <c r="J5" i="4"/>
  <c r="I5" i="4"/>
  <c r="H5" i="4"/>
  <c r="M4" i="4"/>
  <c r="K4" i="4"/>
  <c r="J4" i="4"/>
  <c r="I4" i="4"/>
  <c r="H4" i="4"/>
  <c r="M4" i="5" l="1"/>
  <c r="M16" i="5"/>
  <c r="H15" i="5"/>
  <c r="J13" i="5"/>
  <c r="K8" i="5"/>
  <c r="H7" i="5"/>
  <c r="J5" i="5"/>
  <c r="M20" i="5"/>
  <c r="J19" i="5"/>
  <c r="M17" i="5"/>
  <c r="J11" i="5"/>
  <c r="M9" i="5"/>
  <c r="J20" i="5"/>
  <c r="H4" i="5"/>
  <c r="J14" i="5"/>
  <c r="M12" i="5"/>
  <c r="J6" i="5"/>
  <c r="M21" i="5"/>
  <c r="M15" i="5"/>
  <c r="J9" i="5"/>
  <c r="M7" i="5"/>
  <c r="M18" i="5"/>
  <c r="M10" i="5"/>
  <c r="I5" i="15"/>
  <c r="I6" i="15"/>
  <c r="I7" i="15"/>
  <c r="H8" i="15"/>
  <c r="I8" i="15"/>
  <c r="I9" i="15"/>
  <c r="K9" i="15"/>
  <c r="I10" i="15"/>
  <c r="I11" i="15"/>
  <c r="I12" i="15"/>
  <c r="I13" i="15"/>
  <c r="I14" i="15"/>
  <c r="I15" i="15"/>
  <c r="H16" i="15"/>
  <c r="I16" i="15"/>
  <c r="I17" i="15"/>
  <c r="K17" i="15"/>
  <c r="K4" i="15"/>
  <c r="I4" i="15"/>
  <c r="F5" i="15"/>
  <c r="H5" i="15" s="1"/>
  <c r="F6" i="15"/>
  <c r="H6" i="15" s="1"/>
  <c r="F7" i="15"/>
  <c r="J7" i="15" s="1"/>
  <c r="F8" i="15"/>
  <c r="J8" i="15" s="1"/>
  <c r="F9" i="15"/>
  <c r="H9" i="15" s="1"/>
  <c r="F10" i="15"/>
  <c r="H10" i="15" s="1"/>
  <c r="F11" i="15"/>
  <c r="J11" i="15" s="1"/>
  <c r="F12" i="15"/>
  <c r="J12" i="15" s="1"/>
  <c r="F13" i="15"/>
  <c r="H13" i="15" s="1"/>
  <c r="F14" i="15"/>
  <c r="H14" i="15" s="1"/>
  <c r="F15" i="15"/>
  <c r="J15" i="15" s="1"/>
  <c r="F16" i="15"/>
  <c r="J16" i="15" s="1"/>
  <c r="F17" i="15"/>
  <c r="H17" i="15" s="1"/>
  <c r="F4" i="15"/>
  <c r="H4" i="15" s="1"/>
  <c r="C5" i="15"/>
  <c r="M5" i="15" s="1"/>
  <c r="C6" i="15"/>
  <c r="K6" i="15" s="1"/>
  <c r="C7" i="15"/>
  <c r="K7" i="15" s="1"/>
  <c r="C8" i="15"/>
  <c r="K8" i="15" s="1"/>
  <c r="C9" i="15"/>
  <c r="M9" i="15" s="1"/>
  <c r="C10" i="15"/>
  <c r="K10" i="15" s="1"/>
  <c r="C11" i="15"/>
  <c r="K11" i="15" s="1"/>
  <c r="C12" i="15"/>
  <c r="K12" i="15" s="1"/>
  <c r="C13" i="15"/>
  <c r="M13" i="15" s="1"/>
  <c r="C14" i="15"/>
  <c r="K14" i="15" s="1"/>
  <c r="C15" i="15"/>
  <c r="K15" i="15" s="1"/>
  <c r="C16" i="15"/>
  <c r="K16" i="15" s="1"/>
  <c r="C17" i="15"/>
  <c r="M17" i="15" s="1"/>
  <c r="C4" i="15"/>
  <c r="M4" i="15" s="1"/>
  <c r="H12" i="15" l="1"/>
  <c r="H7" i="15"/>
  <c r="H11" i="15"/>
  <c r="K13" i="15"/>
  <c r="H15" i="15"/>
  <c r="K5" i="15"/>
  <c r="J4" i="15"/>
  <c r="M16" i="15"/>
  <c r="J14" i="15"/>
  <c r="M12" i="15"/>
  <c r="J10" i="15"/>
  <c r="M8" i="15"/>
  <c r="J6" i="15"/>
  <c r="J17" i="15"/>
  <c r="M15" i="15"/>
  <c r="J13" i="15"/>
  <c r="M11" i="15"/>
  <c r="J9" i="15"/>
  <c r="M7" i="15"/>
  <c r="J5" i="15"/>
  <c r="M14" i="15"/>
  <c r="M10" i="15"/>
  <c r="M6" i="15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6" i="3"/>
  <c r="AK5" i="13" l="1"/>
  <c r="AK6" i="13"/>
  <c r="AK7" i="13"/>
  <c r="AK8" i="13"/>
  <c r="AK9" i="13"/>
  <c r="AK10" i="13"/>
  <c r="AK11" i="13"/>
  <c r="AK12" i="13"/>
  <c r="AK13" i="13"/>
  <c r="AK14" i="13"/>
  <c r="AK15" i="13"/>
  <c r="AK16" i="13"/>
  <c r="AK17" i="13"/>
  <c r="AK18" i="13"/>
  <c r="AK19" i="13"/>
  <c r="AK20" i="13"/>
  <c r="AK21" i="13"/>
  <c r="AK4" i="13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4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8" i="13"/>
  <c r="AE7" i="13"/>
  <c r="AE6" i="13"/>
  <c r="AE5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5" i="13"/>
  <c r="R14" i="14"/>
  <c r="R13" i="14"/>
  <c r="R12" i="14"/>
  <c r="R11" i="14"/>
  <c r="R10" i="14"/>
  <c r="R7" i="14"/>
  <c r="R6" i="14"/>
  <c r="R5" i="14"/>
  <c r="R4" i="14"/>
  <c r="R3" i="14"/>
  <c r="R2" i="14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4" i="13"/>
  <c r="J129" i="14"/>
  <c r="I129" i="14"/>
  <c r="E129" i="14"/>
  <c r="L129" i="14" s="1"/>
  <c r="D129" i="14"/>
  <c r="K129" i="14" s="1"/>
  <c r="J128" i="14"/>
  <c r="I128" i="14"/>
  <c r="E128" i="14"/>
  <c r="L128" i="14" s="1"/>
  <c r="D128" i="14"/>
  <c r="J127" i="14"/>
  <c r="I127" i="14"/>
  <c r="E127" i="14"/>
  <c r="L127" i="14" s="1"/>
  <c r="D127" i="14"/>
  <c r="J126" i="14"/>
  <c r="I126" i="14"/>
  <c r="E126" i="14"/>
  <c r="L126" i="14" s="1"/>
  <c r="D126" i="14"/>
  <c r="J125" i="14"/>
  <c r="I125" i="14"/>
  <c r="E125" i="14"/>
  <c r="L125" i="14" s="1"/>
  <c r="D125" i="14"/>
  <c r="K125" i="14" s="1"/>
  <c r="J124" i="14"/>
  <c r="I124" i="14"/>
  <c r="E124" i="14"/>
  <c r="L124" i="14" s="1"/>
  <c r="D124" i="14"/>
  <c r="J123" i="14"/>
  <c r="I123" i="14"/>
  <c r="E123" i="14"/>
  <c r="L123" i="14" s="1"/>
  <c r="D123" i="14"/>
  <c r="K123" i="14" s="1"/>
  <c r="J122" i="14"/>
  <c r="I122" i="14"/>
  <c r="E122" i="14"/>
  <c r="L122" i="14" s="1"/>
  <c r="D122" i="14"/>
  <c r="J121" i="14"/>
  <c r="I121" i="14"/>
  <c r="E121" i="14"/>
  <c r="L121" i="14" s="1"/>
  <c r="D121" i="14"/>
  <c r="K121" i="14" s="1"/>
  <c r="J120" i="14"/>
  <c r="I120" i="14"/>
  <c r="E120" i="14"/>
  <c r="L120" i="14" s="1"/>
  <c r="D120" i="14"/>
  <c r="J119" i="14"/>
  <c r="I119" i="14"/>
  <c r="E119" i="14"/>
  <c r="L119" i="14" s="1"/>
  <c r="D119" i="14"/>
  <c r="K119" i="14" s="1"/>
  <c r="J118" i="14"/>
  <c r="I118" i="14"/>
  <c r="E118" i="14"/>
  <c r="L118" i="14" s="1"/>
  <c r="D118" i="14"/>
  <c r="J117" i="14"/>
  <c r="I117" i="14"/>
  <c r="E117" i="14"/>
  <c r="L117" i="14" s="1"/>
  <c r="D117" i="14"/>
  <c r="K117" i="14" s="1"/>
  <c r="J116" i="14"/>
  <c r="I116" i="14"/>
  <c r="E116" i="14"/>
  <c r="L116" i="14" s="1"/>
  <c r="D116" i="14"/>
  <c r="J115" i="14"/>
  <c r="I115" i="14"/>
  <c r="E115" i="14"/>
  <c r="L115" i="14" s="1"/>
  <c r="D115" i="14"/>
  <c r="K115" i="14" s="1"/>
  <c r="J114" i="14"/>
  <c r="I114" i="14"/>
  <c r="E114" i="14"/>
  <c r="L114" i="14" s="1"/>
  <c r="D114" i="14"/>
  <c r="J113" i="14"/>
  <c r="I113" i="14"/>
  <c r="E113" i="14"/>
  <c r="L113" i="14" s="1"/>
  <c r="D113" i="14"/>
  <c r="K113" i="14" s="1"/>
  <c r="J112" i="14"/>
  <c r="I112" i="14"/>
  <c r="E112" i="14"/>
  <c r="L112" i="14" s="1"/>
  <c r="D112" i="14"/>
  <c r="J106" i="14"/>
  <c r="I106" i="14"/>
  <c r="E106" i="14"/>
  <c r="L106" i="14" s="1"/>
  <c r="D106" i="14"/>
  <c r="K106" i="14" s="1"/>
  <c r="J105" i="14"/>
  <c r="I105" i="14"/>
  <c r="E105" i="14"/>
  <c r="L105" i="14" s="1"/>
  <c r="D105" i="14"/>
  <c r="J104" i="14"/>
  <c r="I104" i="14"/>
  <c r="E104" i="14"/>
  <c r="L104" i="14" s="1"/>
  <c r="D104" i="14"/>
  <c r="K104" i="14" s="1"/>
  <c r="J103" i="14"/>
  <c r="I103" i="14"/>
  <c r="E103" i="14"/>
  <c r="L103" i="14" s="1"/>
  <c r="D103" i="14"/>
  <c r="J102" i="14"/>
  <c r="I102" i="14"/>
  <c r="E102" i="14"/>
  <c r="L102" i="14" s="1"/>
  <c r="D102" i="14"/>
  <c r="K102" i="14" s="1"/>
  <c r="K101" i="14"/>
  <c r="J101" i="14"/>
  <c r="I101" i="14"/>
  <c r="E101" i="14"/>
  <c r="L101" i="14" s="1"/>
  <c r="D101" i="14"/>
  <c r="J100" i="14"/>
  <c r="I100" i="14"/>
  <c r="E100" i="14"/>
  <c r="L100" i="14" s="1"/>
  <c r="D100" i="14"/>
  <c r="K100" i="14" s="1"/>
  <c r="J99" i="14"/>
  <c r="I99" i="14"/>
  <c r="E99" i="14"/>
  <c r="L99" i="14" s="1"/>
  <c r="D99" i="14"/>
  <c r="K99" i="14" s="1"/>
  <c r="J98" i="14"/>
  <c r="I98" i="14"/>
  <c r="E98" i="14"/>
  <c r="L98" i="14" s="1"/>
  <c r="D98" i="14"/>
  <c r="K98" i="14" s="1"/>
  <c r="J97" i="14"/>
  <c r="I97" i="14"/>
  <c r="E97" i="14"/>
  <c r="L97" i="14" s="1"/>
  <c r="D97" i="14"/>
  <c r="K97" i="14" s="1"/>
  <c r="J96" i="14"/>
  <c r="I96" i="14"/>
  <c r="E96" i="14"/>
  <c r="L96" i="14" s="1"/>
  <c r="D96" i="14"/>
  <c r="K96" i="14" s="1"/>
  <c r="J95" i="14"/>
  <c r="I95" i="14"/>
  <c r="E95" i="14"/>
  <c r="L95" i="14" s="1"/>
  <c r="D95" i="14"/>
  <c r="K95" i="14" s="1"/>
  <c r="J94" i="14"/>
  <c r="I94" i="14"/>
  <c r="E94" i="14"/>
  <c r="L94" i="14" s="1"/>
  <c r="D94" i="14"/>
  <c r="K94" i="14" s="1"/>
  <c r="J93" i="14"/>
  <c r="I93" i="14"/>
  <c r="E93" i="14"/>
  <c r="L93" i="14" s="1"/>
  <c r="D93" i="14"/>
  <c r="K93" i="14" s="1"/>
  <c r="J92" i="14"/>
  <c r="I92" i="14"/>
  <c r="E92" i="14"/>
  <c r="L92" i="14" s="1"/>
  <c r="D92" i="14"/>
  <c r="K92" i="14" s="1"/>
  <c r="J91" i="14"/>
  <c r="I91" i="14"/>
  <c r="E91" i="14"/>
  <c r="L91" i="14" s="1"/>
  <c r="D91" i="14"/>
  <c r="K91" i="14" s="1"/>
  <c r="J85" i="14"/>
  <c r="I85" i="14"/>
  <c r="E85" i="14"/>
  <c r="L85" i="14" s="1"/>
  <c r="D85" i="14"/>
  <c r="K85" i="14" s="1"/>
  <c r="J84" i="14"/>
  <c r="I84" i="14"/>
  <c r="E84" i="14"/>
  <c r="L84" i="14" s="1"/>
  <c r="D84" i="14"/>
  <c r="K84" i="14" s="1"/>
  <c r="J83" i="14"/>
  <c r="I83" i="14"/>
  <c r="E83" i="14"/>
  <c r="L83" i="14" s="1"/>
  <c r="D83" i="14"/>
  <c r="K83" i="14" s="1"/>
  <c r="J82" i="14"/>
  <c r="I82" i="14"/>
  <c r="E82" i="14"/>
  <c r="L82" i="14" s="1"/>
  <c r="D82" i="14"/>
  <c r="K82" i="14" s="1"/>
  <c r="J81" i="14"/>
  <c r="I81" i="14"/>
  <c r="E81" i="14"/>
  <c r="L81" i="14" s="1"/>
  <c r="D81" i="14"/>
  <c r="K81" i="14" s="1"/>
  <c r="J80" i="14"/>
  <c r="I80" i="14"/>
  <c r="E80" i="14"/>
  <c r="L80" i="14" s="1"/>
  <c r="D80" i="14"/>
  <c r="K80" i="14" s="1"/>
  <c r="J79" i="14"/>
  <c r="I79" i="14"/>
  <c r="E79" i="14"/>
  <c r="L79" i="14" s="1"/>
  <c r="D79" i="14"/>
  <c r="K79" i="14" s="1"/>
  <c r="J78" i="14"/>
  <c r="I78" i="14"/>
  <c r="E78" i="14"/>
  <c r="L78" i="14" s="1"/>
  <c r="D78" i="14"/>
  <c r="K78" i="14" s="1"/>
  <c r="J77" i="14"/>
  <c r="I77" i="14"/>
  <c r="E77" i="14"/>
  <c r="L77" i="14" s="1"/>
  <c r="D77" i="14"/>
  <c r="K77" i="14" s="1"/>
  <c r="J76" i="14"/>
  <c r="I76" i="14"/>
  <c r="E76" i="14"/>
  <c r="L76" i="14" s="1"/>
  <c r="D76" i="14"/>
  <c r="K76" i="14" s="1"/>
  <c r="J75" i="14"/>
  <c r="I75" i="14"/>
  <c r="E75" i="14"/>
  <c r="L75" i="14" s="1"/>
  <c r="D75" i="14"/>
  <c r="K75" i="14" s="1"/>
  <c r="J74" i="14"/>
  <c r="I74" i="14"/>
  <c r="E74" i="14"/>
  <c r="L74" i="14" s="1"/>
  <c r="D74" i="14"/>
  <c r="K74" i="14" s="1"/>
  <c r="J73" i="14"/>
  <c r="I73" i="14"/>
  <c r="E73" i="14"/>
  <c r="L73" i="14" s="1"/>
  <c r="D73" i="14"/>
  <c r="K73" i="14" s="1"/>
  <c r="J72" i="14"/>
  <c r="I72" i="14"/>
  <c r="E72" i="14"/>
  <c r="L72" i="14" s="1"/>
  <c r="D72" i="14"/>
  <c r="K72" i="14" s="1"/>
  <c r="J71" i="14"/>
  <c r="I71" i="14"/>
  <c r="E71" i="14"/>
  <c r="L71" i="14" s="1"/>
  <c r="D71" i="14"/>
  <c r="K71" i="14" s="1"/>
  <c r="J70" i="14"/>
  <c r="I70" i="14"/>
  <c r="E70" i="14"/>
  <c r="L70" i="14" s="1"/>
  <c r="D70" i="14"/>
  <c r="K70" i="14" s="1"/>
  <c r="J69" i="14"/>
  <c r="I69" i="14"/>
  <c r="E69" i="14"/>
  <c r="L69" i="14" s="1"/>
  <c r="D69" i="14"/>
  <c r="K69" i="14" s="1"/>
  <c r="J68" i="14"/>
  <c r="I68" i="14"/>
  <c r="E68" i="14"/>
  <c r="L68" i="14" s="1"/>
  <c r="D68" i="14"/>
  <c r="K68" i="14" s="1"/>
  <c r="J62" i="14"/>
  <c r="I62" i="14"/>
  <c r="E62" i="14"/>
  <c r="L62" i="14" s="1"/>
  <c r="D62" i="14"/>
  <c r="K62" i="14" s="1"/>
  <c r="J61" i="14"/>
  <c r="I61" i="14"/>
  <c r="E61" i="14"/>
  <c r="L61" i="14" s="1"/>
  <c r="D61" i="14"/>
  <c r="K61" i="14" s="1"/>
  <c r="J60" i="14"/>
  <c r="I60" i="14"/>
  <c r="E60" i="14"/>
  <c r="L60" i="14" s="1"/>
  <c r="D60" i="14"/>
  <c r="K60" i="14" s="1"/>
  <c r="J59" i="14"/>
  <c r="I59" i="14"/>
  <c r="E59" i="14"/>
  <c r="L59" i="14" s="1"/>
  <c r="D59" i="14"/>
  <c r="K59" i="14" s="1"/>
  <c r="J58" i="14"/>
  <c r="I58" i="14"/>
  <c r="E58" i="14"/>
  <c r="L58" i="14" s="1"/>
  <c r="D58" i="14"/>
  <c r="K58" i="14" s="1"/>
  <c r="J57" i="14"/>
  <c r="K57" i="14" s="1"/>
  <c r="I57" i="14"/>
  <c r="E57" i="14"/>
  <c r="L57" i="14" s="1"/>
  <c r="D57" i="14"/>
  <c r="J56" i="14"/>
  <c r="I56" i="14"/>
  <c r="E56" i="14"/>
  <c r="L56" i="14" s="1"/>
  <c r="D56" i="14"/>
  <c r="J55" i="14"/>
  <c r="I55" i="14"/>
  <c r="E55" i="14"/>
  <c r="L55" i="14" s="1"/>
  <c r="D55" i="14"/>
  <c r="J54" i="14"/>
  <c r="I54" i="14"/>
  <c r="E54" i="14"/>
  <c r="L54" i="14" s="1"/>
  <c r="D54" i="14"/>
  <c r="J53" i="14"/>
  <c r="I53" i="14"/>
  <c r="E53" i="14"/>
  <c r="L53" i="14" s="1"/>
  <c r="D53" i="14"/>
  <c r="J52" i="14"/>
  <c r="I52" i="14"/>
  <c r="E52" i="14"/>
  <c r="L52" i="14" s="1"/>
  <c r="D52" i="14"/>
  <c r="J51" i="14"/>
  <c r="I51" i="14"/>
  <c r="E51" i="14"/>
  <c r="L51" i="14" s="1"/>
  <c r="D51" i="14"/>
  <c r="J50" i="14"/>
  <c r="I50" i="14"/>
  <c r="E50" i="14"/>
  <c r="L50" i="14" s="1"/>
  <c r="D50" i="14"/>
  <c r="J49" i="14"/>
  <c r="I49" i="14"/>
  <c r="E49" i="14"/>
  <c r="L49" i="14" s="1"/>
  <c r="D49" i="14"/>
  <c r="J48" i="14"/>
  <c r="I48" i="14"/>
  <c r="E48" i="14"/>
  <c r="L48" i="14" s="1"/>
  <c r="D48" i="14"/>
  <c r="K48" i="14" s="1"/>
  <c r="J47" i="14"/>
  <c r="I47" i="14"/>
  <c r="E47" i="14"/>
  <c r="L47" i="14" s="1"/>
  <c r="D47" i="14"/>
  <c r="J46" i="14"/>
  <c r="I46" i="14"/>
  <c r="E46" i="14"/>
  <c r="L46" i="14" s="1"/>
  <c r="D46" i="14"/>
  <c r="K46" i="14" s="1"/>
  <c r="J45" i="14"/>
  <c r="I45" i="14"/>
  <c r="E45" i="14"/>
  <c r="L45" i="14" s="1"/>
  <c r="D45" i="14"/>
  <c r="J39" i="14"/>
  <c r="I39" i="14"/>
  <c r="E39" i="14"/>
  <c r="L39" i="14" s="1"/>
  <c r="D39" i="14"/>
  <c r="K39" i="14" s="1"/>
  <c r="J38" i="14"/>
  <c r="I38" i="14"/>
  <c r="E38" i="14"/>
  <c r="L38" i="14" s="1"/>
  <c r="D38" i="14"/>
  <c r="K38" i="14" s="1"/>
  <c r="J37" i="14"/>
  <c r="I37" i="14"/>
  <c r="E37" i="14"/>
  <c r="L37" i="14" s="1"/>
  <c r="D37" i="14"/>
  <c r="K37" i="14" s="1"/>
  <c r="J36" i="14"/>
  <c r="I36" i="14"/>
  <c r="E36" i="14"/>
  <c r="L36" i="14" s="1"/>
  <c r="D36" i="14"/>
  <c r="K36" i="14" s="1"/>
  <c r="J35" i="14"/>
  <c r="I35" i="14"/>
  <c r="E35" i="14"/>
  <c r="L35" i="14" s="1"/>
  <c r="D35" i="14"/>
  <c r="K35" i="14" s="1"/>
  <c r="J34" i="14"/>
  <c r="I34" i="14"/>
  <c r="E34" i="14"/>
  <c r="L34" i="14" s="1"/>
  <c r="D34" i="14"/>
  <c r="K34" i="14" s="1"/>
  <c r="J33" i="14"/>
  <c r="I33" i="14"/>
  <c r="E33" i="14"/>
  <c r="L33" i="14" s="1"/>
  <c r="D33" i="14"/>
  <c r="K33" i="14" s="1"/>
  <c r="J32" i="14"/>
  <c r="I32" i="14"/>
  <c r="E32" i="14"/>
  <c r="L32" i="14" s="1"/>
  <c r="D32" i="14"/>
  <c r="K32" i="14" s="1"/>
  <c r="J31" i="14"/>
  <c r="I31" i="14"/>
  <c r="E31" i="14"/>
  <c r="L31" i="14" s="1"/>
  <c r="D31" i="14"/>
  <c r="K31" i="14" s="1"/>
  <c r="J30" i="14"/>
  <c r="I30" i="14"/>
  <c r="E30" i="14"/>
  <c r="L30" i="14" s="1"/>
  <c r="D30" i="14"/>
  <c r="K30" i="14" s="1"/>
  <c r="J29" i="14"/>
  <c r="I29" i="14"/>
  <c r="E29" i="14"/>
  <c r="L29" i="14" s="1"/>
  <c r="D29" i="14"/>
  <c r="K29" i="14" s="1"/>
  <c r="J28" i="14"/>
  <c r="I28" i="14"/>
  <c r="E28" i="14"/>
  <c r="L28" i="14" s="1"/>
  <c r="D28" i="14"/>
  <c r="K28" i="14" s="1"/>
  <c r="J27" i="14"/>
  <c r="I27" i="14"/>
  <c r="E27" i="14"/>
  <c r="L27" i="14" s="1"/>
  <c r="D27" i="14"/>
  <c r="K27" i="14" s="1"/>
  <c r="J26" i="14"/>
  <c r="I26" i="14"/>
  <c r="E26" i="14"/>
  <c r="L26" i="14" s="1"/>
  <c r="D26" i="14"/>
  <c r="K26" i="14" s="1"/>
  <c r="J21" i="14"/>
  <c r="I21" i="14"/>
  <c r="E21" i="14"/>
  <c r="L21" i="14" s="1"/>
  <c r="D21" i="14"/>
  <c r="K21" i="14" s="1"/>
  <c r="J20" i="14"/>
  <c r="I20" i="14"/>
  <c r="E20" i="14"/>
  <c r="L20" i="14" s="1"/>
  <c r="D20" i="14"/>
  <c r="K20" i="14" s="1"/>
  <c r="J19" i="14"/>
  <c r="I19" i="14"/>
  <c r="E19" i="14"/>
  <c r="L19" i="14" s="1"/>
  <c r="D19" i="14"/>
  <c r="K19" i="14" s="1"/>
  <c r="J18" i="14"/>
  <c r="I18" i="14"/>
  <c r="E18" i="14"/>
  <c r="L18" i="14" s="1"/>
  <c r="D18" i="14"/>
  <c r="K18" i="14" s="1"/>
  <c r="J17" i="14"/>
  <c r="I17" i="14"/>
  <c r="E17" i="14"/>
  <c r="L17" i="14" s="1"/>
  <c r="D17" i="14"/>
  <c r="J16" i="14"/>
  <c r="I16" i="14"/>
  <c r="E16" i="14"/>
  <c r="L16" i="14" s="1"/>
  <c r="D16" i="14"/>
  <c r="K16" i="14" s="1"/>
  <c r="J15" i="14"/>
  <c r="I15" i="14"/>
  <c r="E15" i="14"/>
  <c r="L15" i="14" s="1"/>
  <c r="D15" i="14"/>
  <c r="J14" i="14"/>
  <c r="I14" i="14"/>
  <c r="E14" i="14"/>
  <c r="L14" i="14" s="1"/>
  <c r="D14" i="14"/>
  <c r="K14" i="14" s="1"/>
  <c r="J13" i="14"/>
  <c r="I13" i="14"/>
  <c r="E13" i="14"/>
  <c r="L13" i="14" s="1"/>
  <c r="D13" i="14"/>
  <c r="J12" i="14"/>
  <c r="I12" i="14"/>
  <c r="E12" i="14"/>
  <c r="L12" i="14" s="1"/>
  <c r="D12" i="14"/>
  <c r="K12" i="14" s="1"/>
  <c r="J11" i="14"/>
  <c r="I11" i="14"/>
  <c r="E11" i="14"/>
  <c r="L11" i="14" s="1"/>
  <c r="D11" i="14"/>
  <c r="J10" i="14"/>
  <c r="I10" i="14"/>
  <c r="E10" i="14"/>
  <c r="L10" i="14" s="1"/>
  <c r="D10" i="14"/>
  <c r="K10" i="14" s="1"/>
  <c r="J9" i="14"/>
  <c r="I9" i="14"/>
  <c r="E9" i="14"/>
  <c r="L9" i="14" s="1"/>
  <c r="D9" i="14"/>
  <c r="J8" i="14"/>
  <c r="I8" i="14"/>
  <c r="E8" i="14"/>
  <c r="L8" i="14" s="1"/>
  <c r="D8" i="14"/>
  <c r="K8" i="14" s="1"/>
  <c r="J7" i="14"/>
  <c r="I7" i="14"/>
  <c r="E7" i="14"/>
  <c r="L7" i="14" s="1"/>
  <c r="D7" i="14"/>
  <c r="J6" i="14"/>
  <c r="I6" i="14"/>
  <c r="E6" i="14"/>
  <c r="L6" i="14" s="1"/>
  <c r="D6" i="14"/>
  <c r="K6" i="14" s="1"/>
  <c r="J5" i="14"/>
  <c r="I5" i="14"/>
  <c r="E5" i="14"/>
  <c r="L5" i="14" s="1"/>
  <c r="D5" i="14"/>
  <c r="J4" i="14"/>
  <c r="I4" i="14"/>
  <c r="E4" i="14"/>
  <c r="L4" i="14" s="1"/>
  <c r="D4" i="14"/>
  <c r="K4" i="14" s="1"/>
  <c r="AP15" i="13"/>
  <c r="K50" i="14" l="1"/>
  <c r="K52" i="14"/>
  <c r="K54" i="14"/>
  <c r="K56" i="14"/>
  <c r="K127" i="14"/>
  <c r="K5" i="14"/>
  <c r="K7" i="14"/>
  <c r="K9" i="14"/>
  <c r="K11" i="14"/>
  <c r="K13" i="14"/>
  <c r="K15" i="14"/>
  <c r="K17" i="14"/>
  <c r="K45" i="14"/>
  <c r="K47" i="14"/>
  <c r="K49" i="14"/>
  <c r="K51" i="14"/>
  <c r="K53" i="14"/>
  <c r="K55" i="14"/>
  <c r="K103" i="14"/>
  <c r="K105" i="14"/>
  <c r="K112" i="14"/>
  <c r="K114" i="14"/>
  <c r="K116" i="14"/>
  <c r="K118" i="14"/>
  <c r="K120" i="14"/>
  <c r="K122" i="14"/>
  <c r="K124" i="14"/>
  <c r="K126" i="14"/>
  <c r="K128" i="14"/>
</calcChain>
</file>

<file path=xl/sharedStrings.xml><?xml version="1.0" encoding="utf-8"?>
<sst xmlns="http://schemas.openxmlformats.org/spreadsheetml/2006/main" count="393" uniqueCount="57">
  <si>
    <t xml:space="preserve">Sr. No. </t>
  </si>
  <si>
    <t>15 minutes</t>
  </si>
  <si>
    <t>0 minutes/fasting</t>
  </si>
  <si>
    <t>15 minutes/fed</t>
  </si>
  <si>
    <t>Control</t>
  </si>
  <si>
    <t>mean</t>
  </si>
  <si>
    <t>SEM</t>
  </si>
  <si>
    <t xml:space="preserve">mean </t>
  </si>
  <si>
    <t>Inhibition/KO</t>
  </si>
  <si>
    <t xml:space="preserve">30 minutes </t>
  </si>
  <si>
    <t xml:space="preserve">60 minutes </t>
  </si>
  <si>
    <t>60 minutes/fed</t>
  </si>
  <si>
    <t xml:space="preserve">90 minutes </t>
  </si>
  <si>
    <t>90 minutes/fed</t>
  </si>
  <si>
    <t xml:space="preserve">120 minutes </t>
  </si>
  <si>
    <t>120 minutes/fed</t>
  </si>
  <si>
    <t>0 minutes</t>
  </si>
  <si>
    <t>90 minutes</t>
  </si>
  <si>
    <t>IRKO-Control</t>
  </si>
  <si>
    <t>(IRKO-Con)</t>
  </si>
  <si>
    <t xml:space="preserve">Control </t>
  </si>
  <si>
    <t>30 minutes</t>
  </si>
  <si>
    <t>60 minutes</t>
  </si>
  <si>
    <t>120 minutes</t>
  </si>
  <si>
    <t>Fasting</t>
  </si>
  <si>
    <t xml:space="preserve">Fasting </t>
  </si>
  <si>
    <t xml:space="preserve">15 minutes </t>
  </si>
  <si>
    <t>30 minutes/fed</t>
  </si>
  <si>
    <t xml:space="preserve">upper bound </t>
  </si>
  <si>
    <t>lower bound</t>
  </si>
  <si>
    <t xml:space="preserve">lower bound </t>
  </si>
  <si>
    <t xml:space="preserve"> Inhibition/KO &gt; control</t>
  </si>
  <si>
    <t xml:space="preserve"> Inhibition/KO &lt; control</t>
  </si>
  <si>
    <t xml:space="preserve">Total </t>
  </si>
  <si>
    <t xml:space="preserve">KO and Control equal </t>
  </si>
  <si>
    <r>
      <t xml:space="preserve">mean </t>
    </r>
    <r>
      <rPr>
        <b/>
        <sz val="11"/>
        <color theme="1"/>
        <rFont val="Calibri"/>
        <family val="2"/>
      </rPr>
      <t>± SE</t>
    </r>
  </si>
  <si>
    <r>
      <t xml:space="preserve">mean </t>
    </r>
    <r>
      <rPr>
        <b/>
        <sz val="11"/>
        <color theme="1"/>
        <rFont val="Calibri"/>
        <family val="2"/>
      </rPr>
      <t>± 95% CI</t>
    </r>
  </si>
  <si>
    <t xml:space="preserve">95% CI </t>
  </si>
  <si>
    <t xml:space="preserve">95%CI </t>
  </si>
  <si>
    <t>95% CI</t>
  </si>
  <si>
    <t>95%CI</t>
  </si>
  <si>
    <t>(IRKO-Con)-95%CI IRKO</t>
  </si>
  <si>
    <t>(IRKO-Con)+95%CI IRKO</t>
  </si>
  <si>
    <t>-95%CI Con</t>
  </si>
  <si>
    <t>+95%CI Con</t>
  </si>
  <si>
    <t>IDE</t>
  </si>
  <si>
    <t xml:space="preserve"> IRKO &gt; control</t>
  </si>
  <si>
    <t>IRKO&lt; Control</t>
  </si>
  <si>
    <t xml:space="preserve"> IDE &gt; control</t>
  </si>
  <si>
    <t>IDE&lt; Control</t>
  </si>
  <si>
    <t xml:space="preserve">IDE mean &gt; Control </t>
  </si>
  <si>
    <t xml:space="preserve">IDE mean &lt; Control </t>
  </si>
  <si>
    <t xml:space="preserve">16 hours </t>
  </si>
  <si>
    <t xml:space="preserve">6 hours </t>
  </si>
  <si>
    <t>ON</t>
  </si>
  <si>
    <t xml:space="preserve">14 hours </t>
  </si>
  <si>
    <t xml:space="preserve">6 to 9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</si>
</sst>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3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quotePrefix="1" applyFont="1" applyBorder="1" applyAlignment="1">
      <alignment horizontal="center" vertical="top" wrapText="1"/>
    </xf>
    <xf numFmtId="0" fontId="1" fillId="0" borderId="4" xfId="0" quotePrefix="1" applyFont="1" applyBorder="1" applyAlignment="1">
      <alignment horizontal="center" vertical="top" wrapText="1"/>
    </xf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0" xfId="0" applyFont="1"/>
    <xf numFmtId="0" fontId="0" fillId="0" borderId="0" xfId="0" applyFill="1" applyBorder="1"/>
    <xf numFmtId="0" fontId="1" fillId="0" borderId="0" xfId="0" applyFont="1" applyAlignment="1">
      <alignment wrapText="1"/>
    </xf>
    <xf numFmtId="0" fontId="0" fillId="0" borderId="0" xfId="0" applyFill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00202612887052E-2"/>
          <c:y val="7.407407407407407E-2"/>
          <c:w val="0.8931540873736673"/>
          <c:h val="0.82416666666666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fasting!$H$26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12FB-4E47-8200-77DF857667DF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12FB-4E47-8200-77DF857667DF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2FB-4E47-8200-77DF857667DF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2FB-4E47-8200-77DF857667DF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2FB-4E47-8200-77DF857667DF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2FB-4E47-8200-77DF857667DF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2FB-4E47-8200-77DF857667DF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2FB-4E47-8200-77DF857667DF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2FB-4E47-8200-77DF857667DF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2FB-4E47-8200-77DF857667DF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2FB-4E47-8200-77DF857667DF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2FB-4E47-8200-77DF857667DF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2FB-4E47-8200-77DF857667DF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2FB-4E47-8200-77DF857667DF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2FB-4E47-8200-77DF857667DF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2FB-4E47-8200-77DF857667DF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2FB-4E47-8200-77DF857667DF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2FB-4E47-8200-77DF857667DF}"/>
              </c:ext>
            </c:extLst>
          </c:dPt>
          <c:xVal>
            <c:numRef>
              <c:f>fasting!$H$27:$H$97</c:f>
              <c:numCache>
                <c:formatCode>General</c:formatCode>
                <c:ptCount val="71"/>
                <c:pt idx="0">
                  <c:v>-36.757840000000009</c:v>
                </c:pt>
                <c:pt idx="1">
                  <c:v>0</c:v>
                </c:pt>
                <c:pt idx="2">
                  <c:v>36.757840000000009</c:v>
                </c:pt>
                <c:pt idx="4">
                  <c:v>-25.628960000000042</c:v>
                </c:pt>
                <c:pt idx="5">
                  <c:v>0</c:v>
                </c:pt>
                <c:pt idx="6">
                  <c:v>25.628960000000042</c:v>
                </c:pt>
                <c:pt idx="8">
                  <c:v>-22.859479999999966</c:v>
                </c:pt>
                <c:pt idx="9">
                  <c:v>0</c:v>
                </c:pt>
                <c:pt idx="10">
                  <c:v>22.859479999999966</c:v>
                </c:pt>
                <c:pt idx="12">
                  <c:v>-18.472999999999995</c:v>
                </c:pt>
                <c:pt idx="13">
                  <c:v>0</c:v>
                </c:pt>
                <c:pt idx="14">
                  <c:v>18.472999999999995</c:v>
                </c:pt>
                <c:pt idx="16">
                  <c:v>-25.634839999999986</c:v>
                </c:pt>
                <c:pt idx="17">
                  <c:v>0</c:v>
                </c:pt>
                <c:pt idx="18">
                  <c:v>25.634839999999986</c:v>
                </c:pt>
                <c:pt idx="20">
                  <c:v>-27.208719999999982</c:v>
                </c:pt>
                <c:pt idx="21">
                  <c:v>0</c:v>
                </c:pt>
                <c:pt idx="22">
                  <c:v>27.208719999999982</c:v>
                </c:pt>
                <c:pt idx="24">
                  <c:v>-27.796719999999976</c:v>
                </c:pt>
                <c:pt idx="25">
                  <c:v>0</c:v>
                </c:pt>
                <c:pt idx="26">
                  <c:v>27.796719999999976</c:v>
                </c:pt>
                <c:pt idx="28">
                  <c:v>-12.577320000000002</c:v>
                </c:pt>
                <c:pt idx="29">
                  <c:v>0</c:v>
                </c:pt>
                <c:pt idx="30">
                  <c:v>12.577320000000002</c:v>
                </c:pt>
                <c:pt idx="32">
                  <c:v>-17.589039999999979</c:v>
                </c:pt>
                <c:pt idx="33">
                  <c:v>0</c:v>
                </c:pt>
                <c:pt idx="34">
                  <c:v>17.589039999999979</c:v>
                </c:pt>
                <c:pt idx="36">
                  <c:v>-21.77755999999998</c:v>
                </c:pt>
                <c:pt idx="37">
                  <c:v>0</c:v>
                </c:pt>
                <c:pt idx="38">
                  <c:v>21.77755999999998</c:v>
                </c:pt>
                <c:pt idx="40">
                  <c:v>-24.064879999999985</c:v>
                </c:pt>
                <c:pt idx="41">
                  <c:v>0</c:v>
                </c:pt>
                <c:pt idx="42">
                  <c:v>24.064879999999985</c:v>
                </c:pt>
                <c:pt idx="44">
                  <c:v>-25.048800000000004</c:v>
                </c:pt>
                <c:pt idx="45">
                  <c:v>0</c:v>
                </c:pt>
                <c:pt idx="46">
                  <c:v>25.048800000000004</c:v>
                </c:pt>
                <c:pt idx="48">
                  <c:v>-22.849680000000031</c:v>
                </c:pt>
                <c:pt idx="49">
                  <c:v>0</c:v>
                </c:pt>
                <c:pt idx="50">
                  <c:v>22.849680000000031</c:v>
                </c:pt>
                <c:pt idx="52">
                  <c:v>-23.684639999999948</c:v>
                </c:pt>
                <c:pt idx="53">
                  <c:v>0</c:v>
                </c:pt>
                <c:pt idx="54">
                  <c:v>23.684639999999948</c:v>
                </c:pt>
                <c:pt idx="56">
                  <c:v>-39.331320000000012</c:v>
                </c:pt>
                <c:pt idx="57">
                  <c:v>0</c:v>
                </c:pt>
                <c:pt idx="58">
                  <c:v>39.331320000000012</c:v>
                </c:pt>
                <c:pt idx="60">
                  <c:v>-45.281879999999987</c:v>
                </c:pt>
                <c:pt idx="61">
                  <c:v>0</c:v>
                </c:pt>
                <c:pt idx="62">
                  <c:v>45.281879999999987</c:v>
                </c:pt>
                <c:pt idx="64">
                  <c:v>-56.536199999999994</c:v>
                </c:pt>
                <c:pt idx="65">
                  <c:v>0</c:v>
                </c:pt>
                <c:pt idx="66">
                  <c:v>56.536199999999994</c:v>
                </c:pt>
                <c:pt idx="68">
                  <c:v>-53.364920000000005</c:v>
                </c:pt>
                <c:pt idx="69">
                  <c:v>0</c:v>
                </c:pt>
                <c:pt idx="70">
                  <c:v>53.364920000000005</c:v>
                </c:pt>
              </c:numCache>
            </c:numRef>
          </c:xVal>
          <c:yVal>
            <c:numRef>
              <c:f>fasting!$J$27:$J$97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5C-4D2D-B348-919BB40E2469}"/>
            </c:ext>
          </c:extLst>
        </c:ser>
        <c:ser>
          <c:idx val="1"/>
          <c:order val="1"/>
          <c:tx>
            <c:strRef>
              <c:f>fasting!$I$26</c:f>
              <c:strCache>
                <c:ptCount val="1"/>
                <c:pt idx="0">
                  <c:v>IDE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12FB-4E47-8200-77DF857667DF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12FB-4E47-8200-77DF857667DF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12FB-4E47-8200-77DF857667DF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12FB-4E47-8200-77DF857667DF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12FB-4E47-8200-77DF857667DF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12FB-4E47-8200-77DF857667DF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12FB-4E47-8200-77DF857667DF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12FB-4E47-8200-77DF857667DF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12FB-4E47-8200-77DF857667DF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12FB-4E47-8200-77DF857667DF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12FB-4E47-8200-77DF857667DF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12FB-4E47-8200-77DF857667DF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12FB-4E47-8200-77DF857667DF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12FB-4E47-8200-77DF857667DF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12FB-4E47-8200-77DF857667DF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12FB-4E47-8200-77DF857667DF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2FB-4E47-8200-77DF857667DF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12FB-4E47-8200-77DF857667DF}"/>
              </c:ext>
            </c:extLst>
          </c:dPt>
          <c:xVal>
            <c:numRef>
              <c:f>fasting!$I$27:$I$97</c:f>
              <c:numCache>
                <c:formatCode>General</c:formatCode>
                <c:ptCount val="71"/>
                <c:pt idx="0">
                  <c:v>-8.0417200000000051</c:v>
                </c:pt>
                <c:pt idx="1">
                  <c:v>15.344999999999999</c:v>
                </c:pt>
                <c:pt idx="2">
                  <c:v>38.731720000000003</c:v>
                </c:pt>
                <c:pt idx="4">
                  <c:v>-6.2401600000000172</c:v>
                </c:pt>
                <c:pt idx="5">
                  <c:v>33.197000000000003</c:v>
                </c:pt>
                <c:pt idx="6">
                  <c:v>72.634160000000023</c:v>
                </c:pt>
                <c:pt idx="8">
                  <c:v>-64.794119999999964</c:v>
                </c:pt>
                <c:pt idx="9">
                  <c:v>-1.2959999999999923</c:v>
                </c:pt>
                <c:pt idx="10">
                  <c:v>62.202119999999987</c:v>
                </c:pt>
                <c:pt idx="12">
                  <c:v>2.7918800000000026</c:v>
                </c:pt>
                <c:pt idx="13">
                  <c:v>24.346000000000004</c:v>
                </c:pt>
                <c:pt idx="14">
                  <c:v>45.900120000000001</c:v>
                </c:pt>
                <c:pt idx="16">
                  <c:v>-24.687039999999968</c:v>
                </c:pt>
                <c:pt idx="17">
                  <c:v>7.3570000000000135</c:v>
                </c:pt>
                <c:pt idx="18">
                  <c:v>39.401039999999995</c:v>
                </c:pt>
                <c:pt idx="20">
                  <c:v>20.482880000000002</c:v>
                </c:pt>
                <c:pt idx="21">
                  <c:v>41.644999999999996</c:v>
                </c:pt>
                <c:pt idx="22">
                  <c:v>62.807119999999991</c:v>
                </c:pt>
                <c:pt idx="24">
                  <c:v>-9.8400799999999471</c:v>
                </c:pt>
                <c:pt idx="25">
                  <c:v>12.892000000000024</c:v>
                </c:pt>
                <c:pt idx="26">
                  <c:v>35.624079999999992</c:v>
                </c:pt>
                <c:pt idx="28">
                  <c:v>-59.550759999999997</c:v>
                </c:pt>
                <c:pt idx="29">
                  <c:v>-42.781000000000006</c:v>
                </c:pt>
                <c:pt idx="30">
                  <c:v>-26.011240000000011</c:v>
                </c:pt>
                <c:pt idx="32">
                  <c:v>-21.431199999999993</c:v>
                </c:pt>
                <c:pt idx="33">
                  <c:v>-3.8499999999999943</c:v>
                </c:pt>
                <c:pt idx="34">
                  <c:v>13.731200000000005</c:v>
                </c:pt>
                <c:pt idx="36">
                  <c:v>-14.370559999999969</c:v>
                </c:pt>
                <c:pt idx="37">
                  <c:v>7.4070000000000107</c:v>
                </c:pt>
                <c:pt idx="38">
                  <c:v>29.184559999999991</c:v>
                </c:pt>
                <c:pt idx="40">
                  <c:v>-14.225520000000007</c:v>
                </c:pt>
                <c:pt idx="41">
                  <c:v>9.8079999999999927</c:v>
                </c:pt>
                <c:pt idx="42">
                  <c:v>33.841519999999988</c:v>
                </c:pt>
                <c:pt idx="44">
                  <c:v>-14.925080000000001</c:v>
                </c:pt>
                <c:pt idx="45">
                  <c:v>5.1119999999999948</c:v>
                </c:pt>
                <c:pt idx="46">
                  <c:v>25.149079999999991</c:v>
                </c:pt>
                <c:pt idx="48">
                  <c:v>-20.319480000000009</c:v>
                </c:pt>
                <c:pt idx="49">
                  <c:v>-8.0000000000097771E-3</c:v>
                </c:pt>
                <c:pt idx="50">
                  <c:v>20.30347999999999</c:v>
                </c:pt>
                <c:pt idx="52">
                  <c:v>-18.899960000000007</c:v>
                </c:pt>
                <c:pt idx="53">
                  <c:v>2.4170000000000016</c:v>
                </c:pt>
                <c:pt idx="54">
                  <c:v>23.73396000000001</c:v>
                </c:pt>
                <c:pt idx="56">
                  <c:v>-44.363159999999993</c:v>
                </c:pt>
                <c:pt idx="57">
                  <c:v>-5.0240000000000009</c:v>
                </c:pt>
                <c:pt idx="58">
                  <c:v>34.315159999999992</c:v>
                </c:pt>
                <c:pt idx="60">
                  <c:v>-64.759879999999981</c:v>
                </c:pt>
                <c:pt idx="61">
                  <c:v>-3.3079999999999927</c:v>
                </c:pt>
                <c:pt idx="62">
                  <c:v>58.143879999999996</c:v>
                </c:pt>
                <c:pt idx="64">
                  <c:v>15.13411999999996</c:v>
                </c:pt>
                <c:pt idx="65">
                  <c:v>49.684999999999988</c:v>
                </c:pt>
                <c:pt idx="66">
                  <c:v>84.235880000000009</c:v>
                </c:pt>
                <c:pt idx="68">
                  <c:v>-50.444359999999961</c:v>
                </c:pt>
                <c:pt idx="69">
                  <c:v>24.753000000000014</c:v>
                </c:pt>
                <c:pt idx="70">
                  <c:v>99.950359999999989</c:v>
                </c:pt>
              </c:numCache>
            </c:numRef>
          </c:xVal>
          <c:yVal>
            <c:numRef>
              <c:f>fasting!$J$27:$J$97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5C-4D2D-B348-919BB40E2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005440"/>
        <c:axId val="369005768"/>
      </c:scatterChart>
      <c:valAx>
        <c:axId val="369005440"/>
        <c:scaling>
          <c:orientation val="minMax"/>
          <c:max val="400"/>
          <c:min val="-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005768"/>
        <c:crosses val="autoZero"/>
        <c:crossBetween val="midCat"/>
      </c:valAx>
      <c:valAx>
        <c:axId val="369005768"/>
        <c:scaling>
          <c:orientation val="minMax"/>
          <c:max val="18"/>
        </c:scaling>
        <c:delete val="1"/>
        <c:axPos val="l"/>
        <c:numFmt formatCode="General" sourceLinked="1"/>
        <c:majorTickMark val="none"/>
        <c:minorTickMark val="none"/>
        <c:tickLblPos val="nextTo"/>
        <c:crossAx val="369005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8.3333333333333329E-2"/>
          <c:w val="0.89302099737532803"/>
          <c:h val="0.81490740740740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 minutes'!$H$22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6C4-45A1-88BC-A9E27656944D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6C4-45A1-88BC-A9E27656944D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6C4-45A1-88BC-A9E27656944D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6C4-45A1-88BC-A9E27656944D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6C4-45A1-88BC-A9E27656944D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6C4-45A1-88BC-A9E27656944D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6C4-45A1-88BC-A9E27656944D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6C4-45A1-88BC-A9E27656944D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06C4-45A1-88BC-A9E27656944D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6C4-45A1-88BC-A9E27656944D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06C4-45A1-88BC-A9E27656944D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06C4-45A1-88BC-A9E27656944D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6C4-45A1-88BC-A9E27656944D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06C4-45A1-88BC-A9E27656944D}"/>
              </c:ext>
            </c:extLst>
          </c:dPt>
          <c:xVal>
            <c:numRef>
              <c:f>'15 minutes'!$H$23:$H$77</c:f>
              <c:numCache>
                <c:formatCode>General</c:formatCode>
                <c:ptCount val="55"/>
                <c:pt idx="0">
                  <c:v>-23.378879999999995</c:v>
                </c:pt>
                <c:pt idx="1">
                  <c:v>0</c:v>
                </c:pt>
                <c:pt idx="2">
                  <c:v>23.378879999999995</c:v>
                </c:pt>
                <c:pt idx="4">
                  <c:v>-41.406960000000062</c:v>
                </c:pt>
                <c:pt idx="5">
                  <c:v>0</c:v>
                </c:pt>
                <c:pt idx="6">
                  <c:v>41.406960000000062</c:v>
                </c:pt>
                <c:pt idx="8">
                  <c:v>-35.560279999999942</c:v>
                </c:pt>
                <c:pt idx="9">
                  <c:v>0</c:v>
                </c:pt>
                <c:pt idx="10">
                  <c:v>35.560279999999942</c:v>
                </c:pt>
                <c:pt idx="12">
                  <c:v>-15.391879999999961</c:v>
                </c:pt>
                <c:pt idx="13">
                  <c:v>0</c:v>
                </c:pt>
                <c:pt idx="14">
                  <c:v>15.391879999999961</c:v>
                </c:pt>
                <c:pt idx="16">
                  <c:v>-30.440760000000012</c:v>
                </c:pt>
                <c:pt idx="17">
                  <c:v>0</c:v>
                </c:pt>
                <c:pt idx="18">
                  <c:v>30.440760000000012</c:v>
                </c:pt>
                <c:pt idx="20">
                  <c:v>-27.20872000000001</c:v>
                </c:pt>
                <c:pt idx="21">
                  <c:v>0</c:v>
                </c:pt>
                <c:pt idx="22">
                  <c:v>27.20872000000001</c:v>
                </c:pt>
                <c:pt idx="24">
                  <c:v>-40.401479999999999</c:v>
                </c:pt>
                <c:pt idx="25">
                  <c:v>0</c:v>
                </c:pt>
                <c:pt idx="26">
                  <c:v>40.401479999999999</c:v>
                </c:pt>
                <c:pt idx="28">
                  <c:v>-33.539519999999932</c:v>
                </c:pt>
                <c:pt idx="29">
                  <c:v>0</c:v>
                </c:pt>
                <c:pt idx="30">
                  <c:v>33.539519999999932</c:v>
                </c:pt>
                <c:pt idx="32">
                  <c:v>-25.111520000000024</c:v>
                </c:pt>
                <c:pt idx="33">
                  <c:v>0</c:v>
                </c:pt>
                <c:pt idx="34">
                  <c:v>25.111520000000024</c:v>
                </c:pt>
                <c:pt idx="36">
                  <c:v>-36.297240000000009</c:v>
                </c:pt>
                <c:pt idx="37">
                  <c:v>0</c:v>
                </c:pt>
                <c:pt idx="38">
                  <c:v>36.297240000000009</c:v>
                </c:pt>
                <c:pt idx="40">
                  <c:v>-57.716120000000004</c:v>
                </c:pt>
                <c:pt idx="41">
                  <c:v>0</c:v>
                </c:pt>
                <c:pt idx="42">
                  <c:v>57.716120000000004</c:v>
                </c:pt>
                <c:pt idx="44">
                  <c:v>-35.066360000000039</c:v>
                </c:pt>
                <c:pt idx="45">
                  <c:v>0</c:v>
                </c:pt>
                <c:pt idx="46">
                  <c:v>35.066360000000039</c:v>
                </c:pt>
                <c:pt idx="48">
                  <c:v>-40.620999999999931</c:v>
                </c:pt>
                <c:pt idx="49">
                  <c:v>0</c:v>
                </c:pt>
                <c:pt idx="50">
                  <c:v>40.620999999999931</c:v>
                </c:pt>
                <c:pt idx="52">
                  <c:v>-30.79160000000007</c:v>
                </c:pt>
                <c:pt idx="53">
                  <c:v>0</c:v>
                </c:pt>
                <c:pt idx="54">
                  <c:v>30.79160000000007</c:v>
                </c:pt>
              </c:numCache>
            </c:numRef>
          </c:xVal>
          <c:yVal>
            <c:numRef>
              <c:f>'15 minutes'!$J$23:$J$77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B9-478E-BA20-746482561AAF}"/>
            </c:ext>
          </c:extLst>
        </c:ser>
        <c:ser>
          <c:idx val="1"/>
          <c:order val="1"/>
          <c:tx>
            <c:strRef>
              <c:f>'15 minutes'!$I$22</c:f>
              <c:strCache>
                <c:ptCount val="1"/>
                <c:pt idx="0">
                  <c:v>IDE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06C4-45A1-88BC-A9E27656944D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06C4-45A1-88BC-A9E27656944D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06C4-45A1-88BC-A9E27656944D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06C4-45A1-88BC-A9E27656944D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06C4-45A1-88BC-A9E27656944D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06C4-45A1-88BC-A9E27656944D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06C4-45A1-88BC-A9E27656944D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06C4-45A1-88BC-A9E27656944D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06C4-45A1-88BC-A9E27656944D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06C4-45A1-88BC-A9E27656944D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06C4-45A1-88BC-A9E27656944D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06C4-45A1-88BC-A9E27656944D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06C4-45A1-88BC-A9E27656944D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06C4-45A1-88BC-A9E27656944D}"/>
              </c:ext>
            </c:extLst>
          </c:dPt>
          <c:xVal>
            <c:numRef>
              <c:f>'15 minutes'!$I$23:$I$77</c:f>
              <c:numCache>
                <c:formatCode>General</c:formatCode>
                <c:ptCount val="55"/>
                <c:pt idx="0">
                  <c:v>5.8709999999999809</c:v>
                </c:pt>
                <c:pt idx="1">
                  <c:v>42.620999999999981</c:v>
                </c:pt>
                <c:pt idx="2">
                  <c:v>79.370999999999981</c:v>
                </c:pt>
                <c:pt idx="4">
                  <c:v>22.325399999999995</c:v>
                </c:pt>
                <c:pt idx="5">
                  <c:v>81.488</c:v>
                </c:pt>
                <c:pt idx="6">
                  <c:v>140.6506</c:v>
                </c:pt>
                <c:pt idx="8">
                  <c:v>-81.694920000000081</c:v>
                </c:pt>
                <c:pt idx="9">
                  <c:v>-20.735000000000014</c:v>
                </c:pt>
                <c:pt idx="10">
                  <c:v>40.224920000000047</c:v>
                </c:pt>
                <c:pt idx="12">
                  <c:v>3.2964799999999883</c:v>
                </c:pt>
                <c:pt idx="13">
                  <c:v>49.478000000000009</c:v>
                </c:pt>
                <c:pt idx="14">
                  <c:v>95.659520000000029</c:v>
                </c:pt>
                <c:pt idx="16">
                  <c:v>6.2719600000000071</c:v>
                </c:pt>
                <c:pt idx="17">
                  <c:v>33.51400000000001</c:v>
                </c:pt>
                <c:pt idx="18">
                  <c:v>60.756040000000013</c:v>
                </c:pt>
                <c:pt idx="20">
                  <c:v>54.847760000000036</c:v>
                </c:pt>
                <c:pt idx="21">
                  <c:v>97.172000000000025</c:v>
                </c:pt>
                <c:pt idx="22">
                  <c:v>139.49624</c:v>
                </c:pt>
                <c:pt idx="24">
                  <c:v>23.774760000000025</c:v>
                </c:pt>
                <c:pt idx="25">
                  <c:v>51.545999999999992</c:v>
                </c:pt>
                <c:pt idx="26">
                  <c:v>79.317239999999956</c:v>
                </c:pt>
                <c:pt idx="28">
                  <c:v>-124.36492000000004</c:v>
                </c:pt>
                <c:pt idx="29">
                  <c:v>-86.631000000000029</c:v>
                </c:pt>
                <c:pt idx="30">
                  <c:v>-48.89708000000001</c:v>
                </c:pt>
                <c:pt idx="32">
                  <c:v>-87.741039999999884</c:v>
                </c:pt>
                <c:pt idx="33">
                  <c:v>-52.560999999999979</c:v>
                </c:pt>
                <c:pt idx="34">
                  <c:v>-17.380960000000066</c:v>
                </c:pt>
                <c:pt idx="36">
                  <c:v>-94.322239999999994</c:v>
                </c:pt>
                <c:pt idx="37">
                  <c:v>-58.024999999999977</c:v>
                </c:pt>
                <c:pt idx="38">
                  <c:v>-21.727759999999968</c:v>
                </c:pt>
                <c:pt idx="40">
                  <c:v>-57.216559999999973</c:v>
                </c:pt>
                <c:pt idx="41">
                  <c:v>-33.135999999999967</c:v>
                </c:pt>
                <c:pt idx="42">
                  <c:v>-9.0554399999999653</c:v>
                </c:pt>
                <c:pt idx="44">
                  <c:v>-33.79032000000003</c:v>
                </c:pt>
                <c:pt idx="45">
                  <c:v>1.2779999999999632</c:v>
                </c:pt>
                <c:pt idx="46">
                  <c:v>36.346319999999956</c:v>
                </c:pt>
                <c:pt idx="48">
                  <c:v>-100.40624000000008</c:v>
                </c:pt>
                <c:pt idx="49">
                  <c:v>-69.94</c:v>
                </c:pt>
                <c:pt idx="50">
                  <c:v>-39.47375999999992</c:v>
                </c:pt>
                <c:pt idx="52">
                  <c:v>-71.975279999999998</c:v>
                </c:pt>
                <c:pt idx="53">
                  <c:v>-45.920999999999992</c:v>
                </c:pt>
                <c:pt idx="54">
                  <c:v>-19.86671999999998</c:v>
                </c:pt>
              </c:numCache>
            </c:numRef>
          </c:xVal>
          <c:yVal>
            <c:numRef>
              <c:f>'15 minutes'!$J$23:$J$77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B9-478E-BA20-746482561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14040"/>
        <c:axId val="369611088"/>
      </c:scatterChart>
      <c:valAx>
        <c:axId val="369614040"/>
        <c:scaling>
          <c:orientation val="minMax"/>
          <c:max val="400"/>
          <c:min val="-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611088"/>
        <c:crosses val="autoZero"/>
        <c:crossBetween val="midCat"/>
      </c:valAx>
      <c:valAx>
        <c:axId val="369611088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369614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7.8703703703703706E-2"/>
          <c:w val="0.89302099737532803"/>
          <c:h val="0.819537037037037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'30 minutes'!$I$26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9F6-4E24-A6F6-2C0D24642600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9F6-4E24-A6F6-2C0D24642600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9F6-4E24-A6F6-2C0D24642600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9F6-4E24-A6F6-2C0D24642600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9F6-4E24-A6F6-2C0D24642600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9F6-4E24-A6F6-2C0D24642600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9F6-4E24-A6F6-2C0D24642600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9F6-4E24-A6F6-2C0D24642600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9F6-4E24-A6F6-2C0D24642600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9F6-4E24-A6F6-2C0D24642600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9F6-4E24-A6F6-2C0D24642600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9F6-4E24-A6F6-2C0D24642600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9F6-4E24-A6F6-2C0D24642600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9F6-4E24-A6F6-2C0D24642600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9F6-4E24-A6F6-2C0D24642600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9F6-4E24-A6F6-2C0D24642600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9F6-4E24-A6F6-2C0D24642600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9F6-4E24-A6F6-2C0D24642600}"/>
              </c:ext>
            </c:extLst>
          </c:dPt>
          <c:xVal>
            <c:numRef>
              <c:f>'30 minutes'!$I$27:$I$97</c:f>
              <c:numCache>
                <c:formatCode>General</c:formatCode>
                <c:ptCount val="71"/>
                <c:pt idx="0">
                  <c:v>-23.386720000000032</c:v>
                </c:pt>
                <c:pt idx="1">
                  <c:v>0</c:v>
                </c:pt>
                <c:pt idx="2">
                  <c:v>23.386720000000032</c:v>
                </c:pt>
                <c:pt idx="4">
                  <c:v>-39.433239999999941</c:v>
                </c:pt>
                <c:pt idx="5">
                  <c:v>0</c:v>
                </c:pt>
                <c:pt idx="6">
                  <c:v>39.433239999999941</c:v>
                </c:pt>
                <c:pt idx="8">
                  <c:v>-86.357600000000119</c:v>
                </c:pt>
                <c:pt idx="9">
                  <c:v>0</c:v>
                </c:pt>
                <c:pt idx="10">
                  <c:v>86.357600000000119</c:v>
                </c:pt>
                <c:pt idx="12">
                  <c:v>-16.930479999999953</c:v>
                </c:pt>
                <c:pt idx="13">
                  <c:v>0</c:v>
                </c:pt>
                <c:pt idx="14">
                  <c:v>16.930479999999953</c:v>
                </c:pt>
                <c:pt idx="16">
                  <c:v>-14.421680000000007</c:v>
                </c:pt>
                <c:pt idx="17">
                  <c:v>0</c:v>
                </c:pt>
                <c:pt idx="18">
                  <c:v>14.421680000000007</c:v>
                </c:pt>
                <c:pt idx="20">
                  <c:v>-24.184439999999999</c:v>
                </c:pt>
                <c:pt idx="21">
                  <c:v>0</c:v>
                </c:pt>
                <c:pt idx="22">
                  <c:v>24.184439999999999</c:v>
                </c:pt>
                <c:pt idx="24">
                  <c:v>-25.246760000000055</c:v>
                </c:pt>
                <c:pt idx="25">
                  <c:v>0</c:v>
                </c:pt>
                <c:pt idx="26">
                  <c:v>25.246760000000055</c:v>
                </c:pt>
                <c:pt idx="28">
                  <c:v>-46.118799999999943</c:v>
                </c:pt>
                <c:pt idx="29">
                  <c:v>0</c:v>
                </c:pt>
                <c:pt idx="30">
                  <c:v>46.118799999999943</c:v>
                </c:pt>
                <c:pt idx="32">
                  <c:v>-30.138920000000017</c:v>
                </c:pt>
                <c:pt idx="33">
                  <c:v>0</c:v>
                </c:pt>
                <c:pt idx="34">
                  <c:v>30.138920000000017</c:v>
                </c:pt>
                <c:pt idx="36">
                  <c:v>-36.297240000000009</c:v>
                </c:pt>
                <c:pt idx="37">
                  <c:v>0</c:v>
                </c:pt>
                <c:pt idx="38">
                  <c:v>36.297240000000009</c:v>
                </c:pt>
                <c:pt idx="40">
                  <c:v>-50.485680000000073</c:v>
                </c:pt>
                <c:pt idx="41">
                  <c:v>0</c:v>
                </c:pt>
                <c:pt idx="42">
                  <c:v>50.485680000000073</c:v>
                </c:pt>
                <c:pt idx="44">
                  <c:v>-42.581000000000046</c:v>
                </c:pt>
                <c:pt idx="45">
                  <c:v>0</c:v>
                </c:pt>
                <c:pt idx="46">
                  <c:v>42.581000000000046</c:v>
                </c:pt>
                <c:pt idx="48">
                  <c:v>-35.544599999999981</c:v>
                </c:pt>
                <c:pt idx="49">
                  <c:v>0</c:v>
                </c:pt>
                <c:pt idx="50">
                  <c:v>35.544599999999981</c:v>
                </c:pt>
                <c:pt idx="52">
                  <c:v>-47.371239999999965</c:v>
                </c:pt>
                <c:pt idx="53">
                  <c:v>0</c:v>
                </c:pt>
                <c:pt idx="54">
                  <c:v>47.371239999999965</c:v>
                </c:pt>
                <c:pt idx="56">
                  <c:v>-65.560040000000029</c:v>
                </c:pt>
                <c:pt idx="57">
                  <c:v>0</c:v>
                </c:pt>
                <c:pt idx="58">
                  <c:v>65.560040000000029</c:v>
                </c:pt>
                <c:pt idx="60">
                  <c:v>-103.49191999999998</c:v>
                </c:pt>
                <c:pt idx="61">
                  <c:v>0</c:v>
                </c:pt>
                <c:pt idx="62">
                  <c:v>103.49191999999998</c:v>
                </c:pt>
                <c:pt idx="64">
                  <c:v>-135.07535999999999</c:v>
                </c:pt>
                <c:pt idx="65">
                  <c:v>0</c:v>
                </c:pt>
                <c:pt idx="66">
                  <c:v>135.07535999999999</c:v>
                </c:pt>
                <c:pt idx="68">
                  <c:v>-55.793360000000014</c:v>
                </c:pt>
                <c:pt idx="69">
                  <c:v>0</c:v>
                </c:pt>
                <c:pt idx="70">
                  <c:v>55.793360000000014</c:v>
                </c:pt>
              </c:numCache>
            </c:numRef>
          </c:xVal>
          <c:yVal>
            <c:numRef>
              <c:f>'30 minutes'!$K$27:$K$97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A2-4C66-850D-E2583D619D52}"/>
            </c:ext>
          </c:extLst>
        </c:ser>
        <c:ser>
          <c:idx val="1"/>
          <c:order val="1"/>
          <c:tx>
            <c:strRef>
              <c:f>'30 minutes'!$J$26</c:f>
              <c:strCache>
                <c:ptCount val="1"/>
                <c:pt idx="0">
                  <c:v>IDE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69F6-4E24-A6F6-2C0D24642600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69F6-4E24-A6F6-2C0D24642600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69F6-4E24-A6F6-2C0D24642600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69F6-4E24-A6F6-2C0D24642600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69F6-4E24-A6F6-2C0D24642600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69F6-4E24-A6F6-2C0D24642600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69F6-4E24-A6F6-2C0D24642600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69F6-4E24-A6F6-2C0D24642600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69F6-4E24-A6F6-2C0D24642600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69F6-4E24-A6F6-2C0D24642600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69F6-4E24-A6F6-2C0D24642600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69F6-4E24-A6F6-2C0D24642600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69F6-4E24-A6F6-2C0D24642600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69F6-4E24-A6F6-2C0D24642600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69F6-4E24-A6F6-2C0D24642600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69F6-4E24-A6F6-2C0D24642600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69F6-4E24-A6F6-2C0D24642600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9F6-4E24-A6F6-2C0D24642600}"/>
              </c:ext>
            </c:extLst>
          </c:dPt>
          <c:xVal>
            <c:numRef>
              <c:f>'30 minutes'!$J$27:$J$97</c:f>
              <c:numCache>
                <c:formatCode>General</c:formatCode>
                <c:ptCount val="71"/>
                <c:pt idx="0">
                  <c:v>86.116360000000014</c:v>
                </c:pt>
                <c:pt idx="1">
                  <c:v>129.548</c:v>
                </c:pt>
                <c:pt idx="2">
                  <c:v>172.97963999999999</c:v>
                </c:pt>
                <c:pt idx="4">
                  <c:v>82.256559999999908</c:v>
                </c:pt>
                <c:pt idx="5">
                  <c:v>119.71999999999997</c:v>
                </c:pt>
                <c:pt idx="6">
                  <c:v>157.18344000000002</c:v>
                </c:pt>
                <c:pt idx="8">
                  <c:v>-125.59744000000002</c:v>
                </c:pt>
                <c:pt idx="9">
                  <c:v>-57.019000000000062</c:v>
                </c:pt>
                <c:pt idx="10">
                  <c:v>11.559439999999896</c:v>
                </c:pt>
                <c:pt idx="12">
                  <c:v>56.512920000000129</c:v>
                </c:pt>
                <c:pt idx="13">
                  <c:v>93.455000000000041</c:v>
                </c:pt>
                <c:pt idx="14">
                  <c:v>130.39707999999996</c:v>
                </c:pt>
                <c:pt idx="16">
                  <c:v>-8.5054800000000945</c:v>
                </c:pt>
                <c:pt idx="17">
                  <c:v>15.529999999999973</c:v>
                </c:pt>
                <c:pt idx="18">
                  <c:v>39.565480000000036</c:v>
                </c:pt>
                <c:pt idx="20">
                  <c:v>82.365960000000086</c:v>
                </c:pt>
                <c:pt idx="21">
                  <c:v>112.59700000000004</c:v>
                </c:pt>
                <c:pt idx="22">
                  <c:v>142.82803999999999</c:v>
                </c:pt>
                <c:pt idx="24">
                  <c:v>62.595399999999913</c:v>
                </c:pt>
                <c:pt idx="25">
                  <c:v>97.94399999999996</c:v>
                </c:pt>
                <c:pt idx="26">
                  <c:v>133.29259999999999</c:v>
                </c:pt>
                <c:pt idx="28">
                  <c:v>-120.04216000000002</c:v>
                </c:pt>
                <c:pt idx="29">
                  <c:v>-80.213000000000022</c:v>
                </c:pt>
                <c:pt idx="30">
                  <c:v>-40.383840000000028</c:v>
                </c:pt>
                <c:pt idx="32">
                  <c:v>-83.938479999999998</c:v>
                </c:pt>
                <c:pt idx="33">
                  <c:v>-51.279000000000025</c:v>
                </c:pt>
                <c:pt idx="34">
                  <c:v>-18.619520000000058</c:v>
                </c:pt>
                <c:pt idx="36">
                  <c:v>-148.34496000000001</c:v>
                </c:pt>
                <c:pt idx="37">
                  <c:v>-97.53000000000003</c:v>
                </c:pt>
                <c:pt idx="38">
                  <c:v>-46.715040000000052</c:v>
                </c:pt>
                <c:pt idx="40">
                  <c:v>-50.722639999999963</c:v>
                </c:pt>
                <c:pt idx="41">
                  <c:v>-9.8389999999999986</c:v>
                </c:pt>
                <c:pt idx="42">
                  <c:v>31.044639999999966</c:v>
                </c:pt>
                <c:pt idx="44">
                  <c:v>-24.12868000000006</c:v>
                </c:pt>
                <c:pt idx="45">
                  <c:v>46.005999999999972</c:v>
                </c:pt>
                <c:pt idx="46">
                  <c:v>116.14068</c:v>
                </c:pt>
                <c:pt idx="48">
                  <c:v>-103.16068000000001</c:v>
                </c:pt>
                <c:pt idx="49">
                  <c:v>-80.310999999999979</c:v>
                </c:pt>
                <c:pt idx="50">
                  <c:v>-57.461319999999944</c:v>
                </c:pt>
                <c:pt idx="52">
                  <c:v>-56.216959999999972</c:v>
                </c:pt>
                <c:pt idx="53">
                  <c:v>-27.795000000000016</c:v>
                </c:pt>
                <c:pt idx="54">
                  <c:v>0.62695999999993646</c:v>
                </c:pt>
                <c:pt idx="56">
                  <c:v>-104.93871999999998</c:v>
                </c:pt>
                <c:pt idx="57">
                  <c:v>-3.3479999999999848</c:v>
                </c:pt>
                <c:pt idx="58">
                  <c:v>98.242720000000006</c:v>
                </c:pt>
                <c:pt idx="60">
                  <c:v>-27.650919999999942</c:v>
                </c:pt>
                <c:pt idx="61">
                  <c:v>72.607000000000028</c:v>
                </c:pt>
                <c:pt idx="62">
                  <c:v>172.86491999999998</c:v>
                </c:pt>
                <c:pt idx="64">
                  <c:v>112.11043999999998</c:v>
                </c:pt>
                <c:pt idx="65">
                  <c:v>187.494</c:v>
                </c:pt>
                <c:pt idx="66">
                  <c:v>262.87756000000002</c:v>
                </c:pt>
                <c:pt idx="68">
                  <c:v>3.3641200000000708</c:v>
                </c:pt>
                <c:pt idx="69">
                  <c:v>47.028999999999996</c:v>
                </c:pt>
                <c:pt idx="70">
                  <c:v>90.693879999999922</c:v>
                </c:pt>
              </c:numCache>
            </c:numRef>
          </c:xVal>
          <c:yVal>
            <c:numRef>
              <c:f>'30 minutes'!$K$27:$K$97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A2-4C66-850D-E2583D619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262896"/>
        <c:axId val="376257320"/>
      </c:scatterChart>
      <c:valAx>
        <c:axId val="376262896"/>
        <c:scaling>
          <c:orientation val="minMax"/>
          <c:max val="4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6257320"/>
        <c:crosses val="autoZero"/>
        <c:crossBetween val="midCat"/>
      </c:valAx>
      <c:valAx>
        <c:axId val="376257320"/>
        <c:scaling>
          <c:orientation val="minMax"/>
          <c:max val="18"/>
        </c:scaling>
        <c:delete val="1"/>
        <c:axPos val="l"/>
        <c:numFmt formatCode="General" sourceLinked="1"/>
        <c:majorTickMark val="none"/>
        <c:minorTickMark val="none"/>
        <c:tickLblPos val="nextTo"/>
        <c:crossAx val="3762628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7.407407407407407E-2"/>
          <c:w val="0.89302099737532803"/>
          <c:h val="0.82416666666666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 minutes'!$I$25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0EFC-437F-9D1C-EE835814B57E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0EFC-437F-9D1C-EE835814B57E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0EFC-437F-9D1C-EE835814B57E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0EFC-437F-9D1C-EE835814B57E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0EFC-437F-9D1C-EE835814B57E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EFC-437F-9D1C-EE835814B57E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0EFC-437F-9D1C-EE835814B57E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0EFC-437F-9D1C-EE835814B57E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EFC-437F-9D1C-EE835814B57E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0EFC-437F-9D1C-EE835814B57E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EFC-437F-9D1C-EE835814B57E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EFC-437F-9D1C-EE835814B57E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EFC-437F-9D1C-EE835814B57E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EFC-437F-9D1C-EE835814B57E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EFC-437F-9D1C-EE835814B57E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EFC-437F-9D1C-EE835814B57E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EFC-437F-9D1C-EE835814B57E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EFC-437F-9D1C-EE835814B57E}"/>
              </c:ext>
            </c:extLst>
          </c:dPt>
          <c:xVal>
            <c:numRef>
              <c:f>'60 minutes'!$I$26:$I$96</c:f>
              <c:numCache>
                <c:formatCode>0.00</c:formatCode>
                <c:ptCount val="71"/>
                <c:pt idx="0">
                  <c:v>-23.376919999999984</c:v>
                </c:pt>
                <c:pt idx="1">
                  <c:v>0</c:v>
                </c:pt>
                <c:pt idx="2">
                  <c:v>23.376919999999984</c:v>
                </c:pt>
                <c:pt idx="4">
                  <c:v>-25.628959999999985</c:v>
                </c:pt>
                <c:pt idx="5">
                  <c:v>0</c:v>
                </c:pt>
                <c:pt idx="6">
                  <c:v>25.628959999999985</c:v>
                </c:pt>
                <c:pt idx="8">
                  <c:v>-33.018159999999952</c:v>
                </c:pt>
                <c:pt idx="9">
                  <c:v>0</c:v>
                </c:pt>
                <c:pt idx="10">
                  <c:v>33.018159999999952</c:v>
                </c:pt>
                <c:pt idx="12">
                  <c:v>-18.476919999999986</c:v>
                </c:pt>
                <c:pt idx="13">
                  <c:v>0</c:v>
                </c:pt>
                <c:pt idx="14">
                  <c:v>18.476919999999986</c:v>
                </c:pt>
                <c:pt idx="16">
                  <c:v>-16.021039999999957</c:v>
                </c:pt>
                <c:pt idx="17">
                  <c:v>0</c:v>
                </c:pt>
                <c:pt idx="18">
                  <c:v>16.021039999999957</c:v>
                </c:pt>
                <c:pt idx="20">
                  <c:v>-33.255319999999969</c:v>
                </c:pt>
                <c:pt idx="21">
                  <c:v>0</c:v>
                </c:pt>
                <c:pt idx="22">
                  <c:v>33.255319999999969</c:v>
                </c:pt>
                <c:pt idx="24">
                  <c:v>-15.142959999999999</c:v>
                </c:pt>
                <c:pt idx="25">
                  <c:v>0</c:v>
                </c:pt>
                <c:pt idx="26">
                  <c:v>15.142959999999999</c:v>
                </c:pt>
                <c:pt idx="28">
                  <c:v>-23.057440000000017</c:v>
                </c:pt>
                <c:pt idx="29">
                  <c:v>0</c:v>
                </c:pt>
                <c:pt idx="30">
                  <c:v>23.057440000000017</c:v>
                </c:pt>
                <c:pt idx="32">
                  <c:v>-25.121320000000015</c:v>
                </c:pt>
                <c:pt idx="33">
                  <c:v>0</c:v>
                </c:pt>
                <c:pt idx="34">
                  <c:v>25.121320000000015</c:v>
                </c:pt>
                <c:pt idx="36">
                  <c:v>-45.975720000000095</c:v>
                </c:pt>
                <c:pt idx="37">
                  <c:v>0</c:v>
                </c:pt>
                <c:pt idx="38">
                  <c:v>45.975720000000095</c:v>
                </c:pt>
                <c:pt idx="40">
                  <c:v>-60.123000000000019</c:v>
                </c:pt>
                <c:pt idx="41">
                  <c:v>0</c:v>
                </c:pt>
                <c:pt idx="42">
                  <c:v>60.123000000000019</c:v>
                </c:pt>
                <c:pt idx="44">
                  <c:v>-22.543920000000018</c:v>
                </c:pt>
                <c:pt idx="45">
                  <c:v>0</c:v>
                </c:pt>
                <c:pt idx="46">
                  <c:v>22.543920000000018</c:v>
                </c:pt>
                <c:pt idx="48">
                  <c:v>-32.988760000000035</c:v>
                </c:pt>
                <c:pt idx="49">
                  <c:v>0</c:v>
                </c:pt>
                <c:pt idx="50">
                  <c:v>32.988760000000035</c:v>
                </c:pt>
                <c:pt idx="52">
                  <c:v>-42.633919999999904</c:v>
                </c:pt>
                <c:pt idx="53">
                  <c:v>0</c:v>
                </c:pt>
                <c:pt idx="54">
                  <c:v>42.633919999999904</c:v>
                </c:pt>
                <c:pt idx="56">
                  <c:v>-49.154840000000014</c:v>
                </c:pt>
                <c:pt idx="57">
                  <c:v>0</c:v>
                </c:pt>
                <c:pt idx="58">
                  <c:v>49.154840000000014</c:v>
                </c:pt>
                <c:pt idx="60">
                  <c:v>-67.914000000000016</c:v>
                </c:pt>
                <c:pt idx="61">
                  <c:v>0</c:v>
                </c:pt>
                <c:pt idx="62">
                  <c:v>67.914000000000016</c:v>
                </c:pt>
                <c:pt idx="64">
                  <c:v>-135.07535999999999</c:v>
                </c:pt>
                <c:pt idx="65">
                  <c:v>0</c:v>
                </c:pt>
                <c:pt idx="66">
                  <c:v>135.07535999999999</c:v>
                </c:pt>
                <c:pt idx="68" formatCode="General">
                  <c:v>-55.793360000000014</c:v>
                </c:pt>
                <c:pt idx="69" formatCode="General">
                  <c:v>0</c:v>
                </c:pt>
                <c:pt idx="70" formatCode="0">
                  <c:v>55.793360000000014</c:v>
                </c:pt>
              </c:numCache>
            </c:numRef>
          </c:xVal>
          <c:yVal>
            <c:numRef>
              <c:f>'60 minutes'!$K$26:$K$96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68-43DD-86DC-78B0B45928A0}"/>
            </c:ext>
          </c:extLst>
        </c:ser>
        <c:ser>
          <c:idx val="1"/>
          <c:order val="1"/>
          <c:tx>
            <c:strRef>
              <c:f>'60 minutes'!$J$25</c:f>
              <c:strCache>
                <c:ptCount val="1"/>
                <c:pt idx="0">
                  <c:v>IDE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0EFC-437F-9D1C-EE835814B57E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0EFC-437F-9D1C-EE835814B57E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0EFC-437F-9D1C-EE835814B57E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0EFC-437F-9D1C-EE835814B57E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0EFC-437F-9D1C-EE835814B57E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0EFC-437F-9D1C-EE835814B57E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0EFC-437F-9D1C-EE835814B57E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0EFC-437F-9D1C-EE835814B57E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0EFC-437F-9D1C-EE835814B57E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0EFC-437F-9D1C-EE835814B57E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0EFC-437F-9D1C-EE835814B57E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0EFC-437F-9D1C-EE835814B57E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0EFC-437F-9D1C-EE835814B57E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0EFC-437F-9D1C-EE835814B57E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0EFC-437F-9D1C-EE835814B57E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0EFC-437F-9D1C-EE835814B57E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0EFC-437F-9D1C-EE835814B57E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0EFC-437F-9D1C-EE835814B57E}"/>
              </c:ext>
            </c:extLst>
          </c:dPt>
          <c:xVal>
            <c:numRef>
              <c:f>'60 minutes'!$J$26:$J$96</c:f>
              <c:numCache>
                <c:formatCode>0.00</c:formatCode>
                <c:ptCount val="71"/>
                <c:pt idx="0">
                  <c:v>72.27067999999997</c:v>
                </c:pt>
                <c:pt idx="1">
                  <c:v>105.67300000000003</c:v>
                </c:pt>
                <c:pt idx="2">
                  <c:v>139.07532000000009</c:v>
                </c:pt>
                <c:pt idx="4">
                  <c:v>-3.1416799999999583</c:v>
                </c:pt>
                <c:pt idx="5">
                  <c:v>40.239000000000004</c:v>
                </c:pt>
                <c:pt idx="6">
                  <c:v>83.61967999999996</c:v>
                </c:pt>
                <c:pt idx="8">
                  <c:v>-63.602759999999961</c:v>
                </c:pt>
                <c:pt idx="9">
                  <c:v>-5.1829999999999927</c:v>
                </c:pt>
                <c:pt idx="10">
                  <c:v>53.236759999999975</c:v>
                </c:pt>
                <c:pt idx="12">
                  <c:v>20.017199999999988</c:v>
                </c:pt>
                <c:pt idx="13">
                  <c:v>76.965000000000003</c:v>
                </c:pt>
                <c:pt idx="14">
                  <c:v>133.9128</c:v>
                </c:pt>
                <c:pt idx="16">
                  <c:v>-16.487280000000005</c:v>
                </c:pt>
                <c:pt idx="17">
                  <c:v>17.162000000000006</c:v>
                </c:pt>
                <c:pt idx="18">
                  <c:v>50.811280000000018</c:v>
                </c:pt>
                <c:pt idx="20">
                  <c:v>42.199279999999973</c:v>
                </c:pt>
                <c:pt idx="21">
                  <c:v>69.407999999999987</c:v>
                </c:pt>
                <c:pt idx="22">
                  <c:v>96.616720000000001</c:v>
                </c:pt>
                <c:pt idx="24">
                  <c:v>31.942160000000001</c:v>
                </c:pt>
                <c:pt idx="25">
                  <c:v>82.468999999999994</c:v>
                </c:pt>
                <c:pt idx="26">
                  <c:v>132.99583999999999</c:v>
                </c:pt>
                <c:pt idx="28">
                  <c:v>-140.49151999999998</c:v>
                </c:pt>
                <c:pt idx="29">
                  <c:v>-106.952</c:v>
                </c:pt>
                <c:pt idx="30">
                  <c:v>-73.412480000000016</c:v>
                </c:pt>
                <c:pt idx="32">
                  <c:v>-59.741000000000042</c:v>
                </c:pt>
                <c:pt idx="33">
                  <c:v>-34.604000000000013</c:v>
                </c:pt>
                <c:pt idx="34">
                  <c:v>-9.466999999999981</c:v>
                </c:pt>
                <c:pt idx="36">
                  <c:v>-137.28531999999996</c:v>
                </c:pt>
                <c:pt idx="37">
                  <c:v>-88.888999999999982</c:v>
                </c:pt>
                <c:pt idx="38">
                  <c:v>-40.492680000000021</c:v>
                </c:pt>
                <c:pt idx="40">
                  <c:v>-77.411879999999996</c:v>
                </c:pt>
                <c:pt idx="41">
                  <c:v>-22.08499999999998</c:v>
                </c:pt>
                <c:pt idx="42">
                  <c:v>33.241880000000037</c:v>
                </c:pt>
                <c:pt idx="44">
                  <c:v>54.902799999999964</c:v>
                </c:pt>
                <c:pt idx="45">
                  <c:v>115.01599999999999</c:v>
                </c:pt>
                <c:pt idx="46">
                  <c:v>175.12920000000003</c:v>
                </c:pt>
                <c:pt idx="48" formatCode="General">
                  <c:v>3.8345200000000617</c:v>
                </c:pt>
                <c:pt idx="49" formatCode="General">
                  <c:v>64.766999999999996</c:v>
                </c:pt>
                <c:pt idx="50" formatCode="General">
                  <c:v>125.69947999999994</c:v>
                </c:pt>
                <c:pt idx="52" formatCode="General">
                  <c:v>-67.045599999999979</c:v>
                </c:pt>
                <c:pt idx="53" formatCode="General">
                  <c:v>-36.254000000000019</c:v>
                </c:pt>
                <c:pt idx="54" formatCode="General">
                  <c:v>-5.4624000000000592</c:v>
                </c:pt>
                <c:pt idx="56" formatCode="General">
                  <c:v>-50.93007999999999</c:v>
                </c:pt>
                <c:pt idx="57" formatCode="General">
                  <c:v>-5.0209999999999866</c:v>
                </c:pt>
                <c:pt idx="58" formatCode="General">
                  <c:v>40.888080000000016</c:v>
                </c:pt>
                <c:pt idx="60" formatCode="General">
                  <c:v>-86.120999999999981</c:v>
                </c:pt>
                <c:pt idx="61" formatCode="General">
                  <c:v>59.40900000000002</c:v>
                </c:pt>
                <c:pt idx="62" formatCode="General">
                  <c:v>204.93900000000002</c:v>
                </c:pt>
                <c:pt idx="64" formatCode="General">
                  <c:v>118.80052000000003</c:v>
                </c:pt>
                <c:pt idx="65" formatCode="General">
                  <c:v>206.73200000000003</c:v>
                </c:pt>
                <c:pt idx="66" formatCode="General">
                  <c:v>294.66348000000005</c:v>
                </c:pt>
                <c:pt idx="68" formatCode="General">
                  <c:v>3.3641200000000708</c:v>
                </c:pt>
                <c:pt idx="69" formatCode="General">
                  <c:v>47.028999999999996</c:v>
                </c:pt>
                <c:pt idx="70" formatCode="General">
                  <c:v>90.693879999999922</c:v>
                </c:pt>
              </c:numCache>
            </c:numRef>
          </c:xVal>
          <c:yVal>
            <c:numRef>
              <c:f>'60 minutes'!$K$26:$K$96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68-43DD-86DC-78B0B4592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266176"/>
        <c:axId val="376266832"/>
      </c:scatterChart>
      <c:valAx>
        <c:axId val="3762661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6266832"/>
        <c:crosses val="autoZero"/>
        <c:crossBetween val="midCat"/>
      </c:valAx>
      <c:valAx>
        <c:axId val="376266832"/>
        <c:scaling>
          <c:orientation val="minMax"/>
          <c:max val="18"/>
        </c:scaling>
        <c:delete val="1"/>
        <c:axPos val="l"/>
        <c:numFmt formatCode="General" sourceLinked="1"/>
        <c:majorTickMark val="none"/>
        <c:minorTickMark val="none"/>
        <c:tickLblPos val="nextTo"/>
        <c:crossAx val="3762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7.407407407407407E-2"/>
          <c:w val="0.89302099737532803"/>
          <c:h val="0.82416666666666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'90 minutes'!$H$24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BC3-4D53-AD66-68CA81B93718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BC3-4D53-AD66-68CA81B93718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BC3-4D53-AD66-68CA81B93718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BC3-4D53-AD66-68CA81B93718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BC3-4D53-AD66-68CA81B93718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BC3-4D53-AD66-68CA81B93718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BC3-4D53-AD66-68CA81B93718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BC3-4D53-AD66-68CA81B93718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BC3-4D53-AD66-68CA81B93718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BC3-4D53-AD66-68CA81B93718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BC3-4D53-AD66-68CA81B93718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BC3-4D53-AD66-68CA81B93718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BC3-4D53-AD66-68CA81B93718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BC3-4D53-AD66-68CA81B93718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BC3-4D53-AD66-68CA81B93718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BC3-4D53-AD66-68CA81B93718}"/>
              </c:ext>
            </c:extLst>
          </c:dPt>
          <c:xVal>
            <c:numRef>
              <c:f>'90 minutes'!$H$25:$H$87</c:f>
              <c:numCache>
                <c:formatCode>General</c:formatCode>
                <c:ptCount val="63"/>
                <c:pt idx="0">
                  <c:v>-17.745840000000005</c:v>
                </c:pt>
                <c:pt idx="1">
                  <c:v>0</c:v>
                </c:pt>
                <c:pt idx="2">
                  <c:v>17.745840000000005</c:v>
                </c:pt>
                <c:pt idx="4">
                  <c:v>-20.319320000000037</c:v>
                </c:pt>
                <c:pt idx="5">
                  <c:v>0</c:v>
                </c:pt>
                <c:pt idx="6">
                  <c:v>20.319320000000037</c:v>
                </c:pt>
                <c:pt idx="8">
                  <c:v>-9.2414000000000058</c:v>
                </c:pt>
                <c:pt idx="9">
                  <c:v>0</c:v>
                </c:pt>
                <c:pt idx="10">
                  <c:v>9.2414000000000058</c:v>
                </c:pt>
                <c:pt idx="12">
                  <c:v>-12.820359999999994</c:v>
                </c:pt>
                <c:pt idx="13">
                  <c:v>0</c:v>
                </c:pt>
                <c:pt idx="14">
                  <c:v>12.820359999999994</c:v>
                </c:pt>
                <c:pt idx="16">
                  <c:v>-27.208719999999982</c:v>
                </c:pt>
                <c:pt idx="17">
                  <c:v>0</c:v>
                </c:pt>
                <c:pt idx="18">
                  <c:v>27.208719999999982</c:v>
                </c:pt>
                <c:pt idx="20">
                  <c:v>-20.193879999999993</c:v>
                </c:pt>
                <c:pt idx="21">
                  <c:v>0</c:v>
                </c:pt>
                <c:pt idx="22">
                  <c:v>20.193879999999993</c:v>
                </c:pt>
                <c:pt idx="24">
                  <c:v>-27.624239999999986</c:v>
                </c:pt>
                <c:pt idx="25">
                  <c:v>0</c:v>
                </c:pt>
                <c:pt idx="26">
                  <c:v>27.624239999999986</c:v>
                </c:pt>
                <c:pt idx="28">
                  <c:v>-31.456039999999955</c:v>
                </c:pt>
                <c:pt idx="29">
                  <c:v>0</c:v>
                </c:pt>
                <c:pt idx="30">
                  <c:v>31.456039999999955</c:v>
                </c:pt>
                <c:pt idx="32">
                  <c:v>-60.121039999999958</c:v>
                </c:pt>
                <c:pt idx="33">
                  <c:v>0</c:v>
                </c:pt>
                <c:pt idx="34">
                  <c:v>60.121039999999958</c:v>
                </c:pt>
                <c:pt idx="36">
                  <c:v>-12.522439999999964</c:v>
                </c:pt>
                <c:pt idx="37">
                  <c:v>0</c:v>
                </c:pt>
                <c:pt idx="38">
                  <c:v>12.522439999999964</c:v>
                </c:pt>
                <c:pt idx="40">
                  <c:v>-32.975039999999964</c:v>
                </c:pt>
                <c:pt idx="41">
                  <c:v>0</c:v>
                </c:pt>
                <c:pt idx="42">
                  <c:v>32.975039999999964</c:v>
                </c:pt>
                <c:pt idx="44">
                  <c:v>-54.476239999999969</c:v>
                </c:pt>
                <c:pt idx="45">
                  <c:v>0</c:v>
                </c:pt>
                <c:pt idx="46">
                  <c:v>54.476239999999969</c:v>
                </c:pt>
                <c:pt idx="48">
                  <c:v>-42.608440000000009</c:v>
                </c:pt>
                <c:pt idx="49">
                  <c:v>0</c:v>
                </c:pt>
                <c:pt idx="50">
                  <c:v>42.608440000000009</c:v>
                </c:pt>
                <c:pt idx="52">
                  <c:v>-54.989760000000018</c:v>
                </c:pt>
                <c:pt idx="53">
                  <c:v>0</c:v>
                </c:pt>
                <c:pt idx="54">
                  <c:v>54.989760000000018</c:v>
                </c:pt>
                <c:pt idx="56">
                  <c:v>-87.95892000000002</c:v>
                </c:pt>
                <c:pt idx="57">
                  <c:v>0</c:v>
                </c:pt>
                <c:pt idx="58">
                  <c:v>87.95892000000002</c:v>
                </c:pt>
                <c:pt idx="60">
                  <c:v>-63.070839999999947</c:v>
                </c:pt>
                <c:pt idx="61">
                  <c:v>0</c:v>
                </c:pt>
                <c:pt idx="62">
                  <c:v>63.070839999999947</c:v>
                </c:pt>
              </c:numCache>
            </c:numRef>
          </c:xVal>
          <c:yVal>
            <c:numRef>
              <c:f>'90 minutes'!$J$25:$J$87</c:f>
              <c:numCache>
                <c:formatCode>General</c:formatCode>
                <c:ptCount val="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55-411E-ADA3-659E23A00ADE}"/>
            </c:ext>
          </c:extLst>
        </c:ser>
        <c:ser>
          <c:idx val="1"/>
          <c:order val="1"/>
          <c:tx>
            <c:strRef>
              <c:f>'90 minutes'!$I$24</c:f>
              <c:strCache>
                <c:ptCount val="1"/>
                <c:pt idx="0">
                  <c:v>IDE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BC3-4D53-AD66-68CA81B93718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3BC3-4D53-AD66-68CA81B93718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BC3-4D53-AD66-68CA81B93718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3BC3-4D53-AD66-68CA81B93718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BC3-4D53-AD66-68CA81B93718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3BC3-4D53-AD66-68CA81B93718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3BC3-4D53-AD66-68CA81B93718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3BC3-4D53-AD66-68CA81B93718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3BC3-4D53-AD66-68CA81B93718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BC3-4D53-AD66-68CA81B93718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BC3-4D53-AD66-68CA81B93718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BC3-4D53-AD66-68CA81B93718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3BC3-4D53-AD66-68CA81B93718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BC3-4D53-AD66-68CA81B93718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3BC3-4D53-AD66-68CA81B93718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BC3-4D53-AD66-68CA81B93718}"/>
              </c:ext>
            </c:extLst>
          </c:dPt>
          <c:xVal>
            <c:numRef>
              <c:f>'90 minutes'!$I$25:$I$87</c:f>
              <c:numCache>
                <c:formatCode>General</c:formatCode>
                <c:ptCount val="63"/>
                <c:pt idx="0">
                  <c:v>-2.2141599999999499</c:v>
                </c:pt>
                <c:pt idx="1">
                  <c:v>37.223000000000013</c:v>
                </c:pt>
                <c:pt idx="2">
                  <c:v>76.660159999999976</c:v>
                </c:pt>
                <c:pt idx="4">
                  <c:v>-7.4111600000000024</c:v>
                </c:pt>
                <c:pt idx="5">
                  <c:v>10.367999999999995</c:v>
                </c:pt>
                <c:pt idx="6">
                  <c:v>28.147159999999992</c:v>
                </c:pt>
                <c:pt idx="8">
                  <c:v>-19.163399999999989</c:v>
                </c:pt>
                <c:pt idx="9">
                  <c:v>42.41</c:v>
                </c:pt>
                <c:pt idx="10">
                  <c:v>103.98339999999999</c:v>
                </c:pt>
                <c:pt idx="12">
                  <c:v>-2.9777199999999908</c:v>
                </c:pt>
                <c:pt idx="13">
                  <c:v>11.442000000000007</c:v>
                </c:pt>
                <c:pt idx="14">
                  <c:v>25.861720000000005</c:v>
                </c:pt>
                <c:pt idx="16">
                  <c:v>8.1438800000000029</c:v>
                </c:pt>
                <c:pt idx="17">
                  <c:v>29.305999999999997</c:v>
                </c:pt>
                <c:pt idx="18">
                  <c:v>50.468119999999992</c:v>
                </c:pt>
                <c:pt idx="20">
                  <c:v>-1.5985999999999763</c:v>
                </c:pt>
                <c:pt idx="21">
                  <c:v>46.391999999999996</c:v>
                </c:pt>
                <c:pt idx="22">
                  <c:v>94.382599999999968</c:v>
                </c:pt>
                <c:pt idx="24">
                  <c:v>-22.665759999999992</c:v>
                </c:pt>
                <c:pt idx="25">
                  <c:v>-2.563999999999993</c:v>
                </c:pt>
                <c:pt idx="26">
                  <c:v>17.537760000000006</c:v>
                </c:pt>
                <c:pt idx="28">
                  <c:v>-72.98660000000001</c:v>
                </c:pt>
                <c:pt idx="29">
                  <c:v>-19.753000000000014</c:v>
                </c:pt>
                <c:pt idx="30">
                  <c:v>33.480599999999981</c:v>
                </c:pt>
                <c:pt idx="32">
                  <c:v>-80.908560000000023</c:v>
                </c:pt>
                <c:pt idx="33">
                  <c:v>-18.412000000000035</c:v>
                </c:pt>
                <c:pt idx="34">
                  <c:v>44.084559999999954</c:v>
                </c:pt>
                <c:pt idx="36">
                  <c:v>47.233839999999894</c:v>
                </c:pt>
                <c:pt idx="37">
                  <c:v>107.34899999999999</c:v>
                </c:pt>
                <c:pt idx="38">
                  <c:v>167.46416000000008</c:v>
                </c:pt>
                <c:pt idx="40">
                  <c:v>125.13720000000001</c:v>
                </c:pt>
                <c:pt idx="41">
                  <c:v>163.22000000000003</c:v>
                </c:pt>
                <c:pt idx="42">
                  <c:v>201.30280000000005</c:v>
                </c:pt>
                <c:pt idx="44">
                  <c:v>-30.694920000000018</c:v>
                </c:pt>
                <c:pt idx="45">
                  <c:v>4.8340000000000032</c:v>
                </c:pt>
                <c:pt idx="46">
                  <c:v>40.362920000000024</c:v>
                </c:pt>
                <c:pt idx="48">
                  <c:v>-22.868879999999997</c:v>
                </c:pt>
                <c:pt idx="49">
                  <c:v>3.3520000000000039</c:v>
                </c:pt>
                <c:pt idx="50">
                  <c:v>29.572880000000005</c:v>
                </c:pt>
                <c:pt idx="52">
                  <c:v>-95.766839999999974</c:v>
                </c:pt>
                <c:pt idx="53">
                  <c:v>62.706999999999994</c:v>
                </c:pt>
                <c:pt idx="54">
                  <c:v>221.18083999999996</c:v>
                </c:pt>
                <c:pt idx="56">
                  <c:v>113.24095999999996</c:v>
                </c:pt>
                <c:pt idx="57">
                  <c:v>166.649</c:v>
                </c:pt>
                <c:pt idx="58">
                  <c:v>220.05704000000003</c:v>
                </c:pt>
                <c:pt idx="60">
                  <c:v>100.98920000000004</c:v>
                </c:pt>
                <c:pt idx="61">
                  <c:v>198.01900000000003</c:v>
                </c:pt>
                <c:pt idx="62">
                  <c:v>295.04880000000003</c:v>
                </c:pt>
              </c:numCache>
            </c:numRef>
          </c:xVal>
          <c:yVal>
            <c:numRef>
              <c:f>'90 minutes'!$J$25:$J$87</c:f>
              <c:numCache>
                <c:formatCode>General</c:formatCode>
                <c:ptCount val="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55-411E-ADA3-659E23A0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2640"/>
        <c:axId val="382953464"/>
      </c:scatterChart>
      <c:valAx>
        <c:axId val="382942640"/>
        <c:scaling>
          <c:orientation val="minMax"/>
          <c:min val="-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2953464"/>
        <c:crosses val="autoZero"/>
        <c:crossBetween val="midCat"/>
      </c:valAx>
      <c:valAx>
        <c:axId val="382953464"/>
        <c:scaling>
          <c:orientation val="minMax"/>
          <c:max val="16"/>
        </c:scaling>
        <c:delete val="1"/>
        <c:axPos val="l"/>
        <c:numFmt formatCode="General" sourceLinked="1"/>
        <c:majorTickMark val="none"/>
        <c:minorTickMark val="none"/>
        <c:tickLblPos val="nextTo"/>
        <c:crossAx val="38294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58683049234229E-2"/>
          <c:y val="6.4965197215777259E-2"/>
          <c:w val="0.89419659081076408"/>
          <c:h val="0.833039443155452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'120 minutes'!$I$25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2923-43B3-9FE2-08E167E4AEC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2923-43B3-9FE2-08E167E4AEC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2923-43B3-9FE2-08E167E4AEC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923-43B3-9FE2-08E167E4AEC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2923-43B3-9FE2-08E167E4AEC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923-43B3-9FE2-08E167E4AEC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2923-43B3-9FE2-08E167E4AEC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923-43B3-9FE2-08E167E4AEC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923-43B3-9FE2-08E167E4AEC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923-43B3-9FE2-08E167E4AEC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923-43B3-9FE2-08E167E4AEC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923-43B3-9FE2-08E167E4AEC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923-43B3-9FE2-08E167E4AEC7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923-43B3-9FE2-08E167E4AEC7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923-43B3-9FE2-08E167E4AEC7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23-43B3-9FE2-08E167E4AEC7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23-43B3-9FE2-08E167E4AEC7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23-43B3-9FE2-08E167E4AEC7}"/>
              </c:ext>
            </c:extLst>
          </c:dPt>
          <c:xVal>
            <c:numRef>
              <c:f>'120 minutes'!$I$26:$I$96</c:f>
              <c:numCache>
                <c:formatCode>General</c:formatCode>
                <c:ptCount val="71"/>
                <c:pt idx="0">
                  <c:v>-26.74224000000001</c:v>
                </c:pt>
                <c:pt idx="1">
                  <c:v>0</c:v>
                </c:pt>
                <c:pt idx="2">
                  <c:v>26.74224000000001</c:v>
                </c:pt>
                <c:pt idx="4">
                  <c:v>-7.8870400000000291</c:v>
                </c:pt>
                <c:pt idx="5">
                  <c:v>0</c:v>
                </c:pt>
                <c:pt idx="6">
                  <c:v>7.8870400000000291</c:v>
                </c:pt>
                <c:pt idx="8">
                  <c:v>-25.399639999999952</c:v>
                </c:pt>
                <c:pt idx="9">
                  <c:v>0</c:v>
                </c:pt>
                <c:pt idx="10">
                  <c:v>25.399639999999952</c:v>
                </c:pt>
                <c:pt idx="12">
                  <c:v>-15.391880000000016</c:v>
                </c:pt>
                <c:pt idx="13">
                  <c:v>0</c:v>
                </c:pt>
                <c:pt idx="14">
                  <c:v>15.391880000000016</c:v>
                </c:pt>
                <c:pt idx="16">
                  <c:v>-24.041359999999983</c:v>
                </c:pt>
                <c:pt idx="17">
                  <c:v>0</c:v>
                </c:pt>
                <c:pt idx="18">
                  <c:v>24.041359999999983</c:v>
                </c:pt>
                <c:pt idx="20">
                  <c:v>-18.13979999999999</c:v>
                </c:pt>
                <c:pt idx="21">
                  <c:v>0</c:v>
                </c:pt>
                <c:pt idx="22">
                  <c:v>18.13979999999999</c:v>
                </c:pt>
                <c:pt idx="24">
                  <c:v>-22.720319999999969</c:v>
                </c:pt>
                <c:pt idx="25">
                  <c:v>0</c:v>
                </c:pt>
                <c:pt idx="26">
                  <c:v>22.720319999999969</c:v>
                </c:pt>
                <c:pt idx="28">
                  <c:v>-18.864999999999998</c:v>
                </c:pt>
                <c:pt idx="29">
                  <c:v>0</c:v>
                </c:pt>
                <c:pt idx="30">
                  <c:v>18.864999999999998</c:v>
                </c:pt>
                <c:pt idx="32">
                  <c:v>-20.101759999999999</c:v>
                </c:pt>
                <c:pt idx="33">
                  <c:v>0</c:v>
                </c:pt>
                <c:pt idx="34">
                  <c:v>20.101759999999999</c:v>
                </c:pt>
                <c:pt idx="36">
                  <c:v>-26.618760000000034</c:v>
                </c:pt>
                <c:pt idx="37">
                  <c:v>0</c:v>
                </c:pt>
                <c:pt idx="38">
                  <c:v>26.618760000000034</c:v>
                </c:pt>
                <c:pt idx="40">
                  <c:v>-38.47872000000001</c:v>
                </c:pt>
                <c:pt idx="41">
                  <c:v>0</c:v>
                </c:pt>
                <c:pt idx="42">
                  <c:v>38.47872000000001</c:v>
                </c:pt>
                <c:pt idx="44">
                  <c:v>-15.027320000000032</c:v>
                </c:pt>
                <c:pt idx="45">
                  <c:v>0</c:v>
                </c:pt>
                <c:pt idx="46">
                  <c:v>15.027320000000032</c:v>
                </c:pt>
                <c:pt idx="48">
                  <c:v>-45.699360000000006</c:v>
                </c:pt>
                <c:pt idx="49">
                  <c:v>0</c:v>
                </c:pt>
                <c:pt idx="50">
                  <c:v>45.699360000000006</c:v>
                </c:pt>
                <c:pt idx="52">
                  <c:v>-52.108560000000026</c:v>
                </c:pt>
                <c:pt idx="53">
                  <c:v>0</c:v>
                </c:pt>
                <c:pt idx="54">
                  <c:v>52.108560000000026</c:v>
                </c:pt>
                <c:pt idx="56">
                  <c:v>-22.935919999999996</c:v>
                </c:pt>
                <c:pt idx="57">
                  <c:v>0</c:v>
                </c:pt>
                <c:pt idx="58">
                  <c:v>22.935919999999996</c:v>
                </c:pt>
                <c:pt idx="60">
                  <c:v>-45.266199999999998</c:v>
                </c:pt>
                <c:pt idx="61">
                  <c:v>0</c:v>
                </c:pt>
                <c:pt idx="62">
                  <c:v>45.266199999999998</c:v>
                </c:pt>
                <c:pt idx="64">
                  <c:v>-125.62423999999996</c:v>
                </c:pt>
                <c:pt idx="65">
                  <c:v>0</c:v>
                </c:pt>
                <c:pt idx="66">
                  <c:v>125.62423999999996</c:v>
                </c:pt>
                <c:pt idx="68">
                  <c:v>-48.515880000000024</c:v>
                </c:pt>
                <c:pt idx="69">
                  <c:v>0</c:v>
                </c:pt>
                <c:pt idx="70">
                  <c:v>48.515880000000024</c:v>
                </c:pt>
              </c:numCache>
            </c:numRef>
          </c:xVal>
          <c:yVal>
            <c:numRef>
              <c:f>'120 minutes'!$K$26:$K$96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F1-4CE6-BA3E-054D5F96D183}"/>
            </c:ext>
          </c:extLst>
        </c:ser>
        <c:ser>
          <c:idx val="1"/>
          <c:order val="1"/>
          <c:tx>
            <c:strRef>
              <c:f>'120 minutes'!$J$25</c:f>
              <c:strCache>
                <c:ptCount val="1"/>
                <c:pt idx="0">
                  <c:v>IDE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2923-43B3-9FE2-08E167E4AEC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2923-43B3-9FE2-08E167E4AEC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2923-43B3-9FE2-08E167E4AEC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2923-43B3-9FE2-08E167E4AEC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2923-43B3-9FE2-08E167E4AEC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2923-43B3-9FE2-08E167E4AEC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2923-43B3-9FE2-08E167E4AEC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2923-43B3-9FE2-08E167E4AEC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2923-43B3-9FE2-08E167E4AEC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923-43B3-9FE2-08E167E4AEC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2923-43B3-9FE2-08E167E4AEC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2923-43B3-9FE2-08E167E4AEC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2923-43B3-9FE2-08E167E4AEC7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2923-43B3-9FE2-08E167E4AEC7}"/>
              </c:ext>
            </c:extLst>
          </c:dPt>
          <c:dPt>
            <c:idx val="6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923-43B3-9FE2-08E167E4AEC7}"/>
              </c:ext>
            </c:extLst>
          </c:dPt>
          <c:dPt>
            <c:idx val="6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2923-43B3-9FE2-08E167E4AEC7}"/>
              </c:ext>
            </c:extLst>
          </c:dPt>
          <c:dPt>
            <c:idx val="6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2923-43B3-9FE2-08E167E4AEC7}"/>
              </c:ext>
            </c:extLst>
          </c:dPt>
          <c:xVal>
            <c:numRef>
              <c:f>'120 minutes'!$J$26:$J$96</c:f>
              <c:numCache>
                <c:formatCode>General</c:formatCode>
                <c:ptCount val="71"/>
                <c:pt idx="0">
                  <c:v>14.10128000000001</c:v>
                </c:pt>
                <c:pt idx="1">
                  <c:v>37.487999999999985</c:v>
                </c:pt>
                <c:pt idx="2">
                  <c:v>60.874719999999961</c:v>
                </c:pt>
                <c:pt idx="4">
                  <c:v>11.549879999999995</c:v>
                </c:pt>
                <c:pt idx="5">
                  <c:v>35.210999999999999</c:v>
                </c:pt>
                <c:pt idx="6">
                  <c:v>58.872120000000002</c:v>
                </c:pt>
                <c:pt idx="8">
                  <c:v>-15.187159999999984</c:v>
                </c:pt>
                <c:pt idx="9">
                  <c:v>2.592000000000013</c:v>
                </c:pt>
                <c:pt idx="10">
                  <c:v>20.37116000000001</c:v>
                </c:pt>
                <c:pt idx="12">
                  <c:v>-25.07176000000004</c:v>
                </c:pt>
                <c:pt idx="13">
                  <c:v>16.49199999999999</c:v>
                </c:pt>
                <c:pt idx="14">
                  <c:v>58.055760000000021</c:v>
                </c:pt>
                <c:pt idx="16">
                  <c:v>-20.634760000000028</c:v>
                </c:pt>
                <c:pt idx="17">
                  <c:v>9.8059999999999832</c:v>
                </c:pt>
                <c:pt idx="18">
                  <c:v>40.246759999999995</c:v>
                </c:pt>
                <c:pt idx="20">
                  <c:v>-11.90811999999999</c:v>
                </c:pt>
                <c:pt idx="21">
                  <c:v>9.2540000000000049</c:v>
                </c:pt>
                <c:pt idx="22">
                  <c:v>30.416119999999999</c:v>
                </c:pt>
                <c:pt idx="24">
                  <c:v>-46.782679999999985</c:v>
                </c:pt>
                <c:pt idx="25">
                  <c:v>-1.2949999999999875</c:v>
                </c:pt>
                <c:pt idx="26">
                  <c:v>44.19268000000001</c:v>
                </c:pt>
                <c:pt idx="28">
                  <c:v>-88.471519999999998</c:v>
                </c:pt>
                <c:pt idx="29">
                  <c:v>-73.796999999999983</c:v>
                </c:pt>
                <c:pt idx="30">
                  <c:v>-59.122479999999968</c:v>
                </c:pt>
                <c:pt idx="32">
                  <c:v>-12.467880000000026</c:v>
                </c:pt>
                <c:pt idx="33">
                  <c:v>5.1289999999999907</c:v>
                </c:pt>
                <c:pt idx="34">
                  <c:v>22.725880000000007</c:v>
                </c:pt>
                <c:pt idx="36">
                  <c:v>-0.14659999999997808</c:v>
                </c:pt>
                <c:pt idx="37">
                  <c:v>53.087000000000018</c:v>
                </c:pt>
                <c:pt idx="38">
                  <c:v>106.32060000000001</c:v>
                </c:pt>
                <c:pt idx="40">
                  <c:v>-40.848279999999967</c:v>
                </c:pt>
                <c:pt idx="41">
                  <c:v>2.4540000000000077</c:v>
                </c:pt>
                <c:pt idx="42">
                  <c:v>45.756279999999983</c:v>
                </c:pt>
                <c:pt idx="44">
                  <c:v>10.172839999999944</c:v>
                </c:pt>
                <c:pt idx="45">
                  <c:v>70.287999999999982</c:v>
                </c:pt>
                <c:pt idx="46">
                  <c:v>130.40316000000001</c:v>
                </c:pt>
                <c:pt idx="48">
                  <c:v>158.048</c:v>
                </c:pt>
                <c:pt idx="49">
                  <c:v>221.50300000000001</c:v>
                </c:pt>
                <c:pt idx="50">
                  <c:v>284.95800000000003</c:v>
                </c:pt>
                <c:pt idx="52">
                  <c:v>-37.898560000000025</c:v>
                </c:pt>
                <c:pt idx="53">
                  <c:v>0</c:v>
                </c:pt>
                <c:pt idx="54">
                  <c:v>37.898560000000025</c:v>
                </c:pt>
                <c:pt idx="56">
                  <c:v>-22.880879999999998</c:v>
                </c:pt>
                <c:pt idx="57">
                  <c:v>3.3400000000000034</c:v>
                </c:pt>
                <c:pt idx="58">
                  <c:v>29.560880000000004</c:v>
                </c:pt>
                <c:pt idx="60">
                  <c:v>-78.548759999999973</c:v>
                </c:pt>
                <c:pt idx="61">
                  <c:v>34.65300000000002</c:v>
                </c:pt>
                <c:pt idx="62">
                  <c:v>147.85476</c:v>
                </c:pt>
                <c:pt idx="64">
                  <c:v>103.59164000000013</c:v>
                </c:pt>
                <c:pt idx="65">
                  <c:v>153.84800000000004</c:v>
                </c:pt>
                <c:pt idx="66">
                  <c:v>204.10435999999996</c:v>
                </c:pt>
                <c:pt idx="68">
                  <c:v>44.306719999999899</c:v>
                </c:pt>
                <c:pt idx="69">
                  <c:v>153.46499999999997</c:v>
                </c:pt>
                <c:pt idx="70">
                  <c:v>262.62328000000002</c:v>
                </c:pt>
              </c:numCache>
            </c:numRef>
          </c:xVal>
          <c:yVal>
            <c:numRef>
              <c:f>'120 minutes'!$K$26:$K$96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F1-4CE6-BA3E-054D5F96D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61992"/>
        <c:axId val="382905576"/>
      </c:scatterChart>
      <c:valAx>
        <c:axId val="38296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2905576"/>
        <c:crosses val="autoZero"/>
        <c:crossBetween val="midCat"/>
      </c:valAx>
      <c:valAx>
        <c:axId val="382905576"/>
        <c:scaling>
          <c:orientation val="minMax"/>
          <c:max val="18"/>
        </c:scaling>
        <c:delete val="1"/>
        <c:axPos val="l"/>
        <c:numFmt formatCode="General" sourceLinked="1"/>
        <c:majorTickMark val="none"/>
        <c:minorTickMark val="none"/>
        <c:tickLblPos val="nextTo"/>
        <c:crossAx val="382961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128122</xdr:colOff>
      <xdr:row>25</xdr:row>
      <xdr:rowOff>389232</xdr:rowOff>
    </xdr:from>
    <xdr:to>
      <xdr:col>20</xdr:col>
      <xdr:colOff>415425</xdr:colOff>
      <xdr:row>40</xdr:row>
      <xdr:rowOff>59584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59F5E2-016F-4E10-8524-6B2393EB7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21</xdr:row>
      <xdr:rowOff>119062</xdr:rowOff>
    </xdr:from>
    <xdr:to>
      <xdr:col>18</xdr:col>
      <xdr:colOff>419100</xdr:colOff>
      <xdr:row>34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955259-473F-4E18-BC1D-27A1FD1D0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23</xdr:row>
      <xdr:rowOff>128587</xdr:rowOff>
    </xdr:from>
    <xdr:to>
      <xdr:col>19</xdr:col>
      <xdr:colOff>28575</xdr:colOff>
      <xdr:row>38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AC1B2D-E371-48D3-8514-0B53440D9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338667</xdr:colOff>
      <xdr:row>25</xdr:row>
      <xdr:rowOff>110067</xdr:rowOff>
    </xdr:from>
    <xdr:to>
      <xdr:col>19</xdr:col>
      <xdr:colOff>1</xdr:colOff>
      <xdr:row>39</xdr:row>
      <xdr:rowOff>186267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F29B8D-CD9A-409C-8401-9B7534E71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539751</xdr:colOff>
      <xdr:row>22</xdr:row>
      <xdr:rowOff>57150</xdr:rowOff>
    </xdr:from>
    <xdr:to>
      <xdr:col>18</xdr:col>
      <xdr:colOff>201084</xdr:colOff>
      <xdr:row>36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3D0578-749A-4B37-981F-4B770E897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349250</xdr:colOff>
      <xdr:row>24</xdr:row>
      <xdr:rowOff>65087</xdr:rowOff>
    </xdr:from>
    <xdr:to>
      <xdr:col>20</xdr:col>
      <xdr:colOff>95250</xdr:colOff>
      <xdr:row>37</xdr:row>
      <xdr:rowOff>77787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BFA02F-5A8B-4283-B149-4272B16FB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16D6-2999-402C-9715-C0AF1B458B96}">
  <dimension ref="A1:R97"/>
  <sheetViews>
    <sheetView tabSelected="1" topLeftCell="F88" zoomScale="115" zoomScaleNormal="115" workbookViewId="0">
      <selection activeCell="N95" sqref="N94:N95"/>
    </sheetView>
  </sheetViews>
  <sheetFormatPr defaultRowHeight="14.5" x14ac:dyDescent="0.35"/>
  <cols>
    <col min="1" max="6" width="10.81640625" customWidth="1"/>
    <col min="7" max="7" width="10.81640625" style="1" customWidth="1"/>
    <col min="8" max="13" width="10.81640625" customWidth="1"/>
  </cols>
  <sheetData>
    <row r="1" spans="1:13" x14ac:dyDescent="0.3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s="2" customFormat="1" ht="49.5" customHeight="1" x14ac:dyDescent="0.35">
      <c r="A3" s="72" t="s">
        <v>2</v>
      </c>
      <c r="B3" s="73"/>
      <c r="C3" s="73"/>
      <c r="D3" s="73"/>
      <c r="E3" s="73"/>
      <c r="F3" s="74"/>
      <c r="G3" s="1"/>
      <c r="H3" s="70" t="s">
        <v>16</v>
      </c>
      <c r="I3" s="70"/>
      <c r="J3" s="70"/>
      <c r="K3" s="70"/>
      <c r="L3" s="70"/>
      <c r="M3" s="75"/>
    </row>
    <row r="4" spans="1:13" x14ac:dyDescent="0.35">
      <c r="A4" s="72" t="s">
        <v>4</v>
      </c>
      <c r="B4" s="73"/>
      <c r="C4" s="74"/>
      <c r="D4" s="72" t="s">
        <v>8</v>
      </c>
      <c r="E4" s="73"/>
      <c r="F4" s="74"/>
      <c r="H4" s="70" t="s">
        <v>18</v>
      </c>
      <c r="I4" s="70"/>
      <c r="J4" s="70"/>
      <c r="K4" s="70" t="s">
        <v>4</v>
      </c>
      <c r="L4" s="70"/>
      <c r="M4" s="75"/>
    </row>
    <row r="5" spans="1:13" ht="43.5" x14ac:dyDescent="0.35">
      <c r="A5" s="40" t="s">
        <v>5</v>
      </c>
      <c r="B5" s="41" t="s">
        <v>6</v>
      </c>
      <c r="C5" s="42" t="s">
        <v>37</v>
      </c>
      <c r="D5" s="40" t="s">
        <v>7</v>
      </c>
      <c r="E5" s="41" t="s">
        <v>6</v>
      </c>
      <c r="F5" s="42" t="s">
        <v>37</v>
      </c>
      <c r="H5" s="14" t="s">
        <v>41</v>
      </c>
      <c r="I5" s="14" t="s">
        <v>19</v>
      </c>
      <c r="J5" s="14" t="s">
        <v>42</v>
      </c>
      <c r="K5" s="57" t="s">
        <v>43</v>
      </c>
      <c r="L5" s="14" t="s">
        <v>20</v>
      </c>
      <c r="M5" s="58" t="s">
        <v>44</v>
      </c>
    </row>
    <row r="6" spans="1:13" x14ac:dyDescent="0.35">
      <c r="A6" s="43">
        <v>85.23</v>
      </c>
      <c r="B6" s="8">
        <v>18.754000000000005</v>
      </c>
      <c r="C6" s="8">
        <v>36.757840000000009</v>
      </c>
      <c r="D6" s="8">
        <v>100.575</v>
      </c>
      <c r="E6" s="8">
        <v>11.932000000000002</v>
      </c>
      <c r="F6" s="44">
        <v>23.386720000000004</v>
      </c>
      <c r="H6" s="59">
        <f>(D6-A6)-F6</f>
        <v>-8.0417200000000051</v>
      </c>
      <c r="I6" s="59">
        <f>D6-A6</f>
        <v>15.344999999999999</v>
      </c>
      <c r="J6" s="59">
        <f>(D6-A6)+F6</f>
        <v>38.731720000000003</v>
      </c>
      <c r="K6" s="59">
        <f>-(C6)</f>
        <v>-36.757840000000009</v>
      </c>
      <c r="L6">
        <v>0</v>
      </c>
      <c r="M6" s="59">
        <f>C6</f>
        <v>36.757840000000009</v>
      </c>
    </row>
    <row r="7" spans="1:13" x14ac:dyDescent="0.35">
      <c r="A7" s="47">
        <v>221.33099999999999</v>
      </c>
      <c r="B7" s="48">
        <v>13.076000000000022</v>
      </c>
      <c r="C7" s="8">
        <v>25.628960000000042</v>
      </c>
      <c r="D7" s="48">
        <v>254.52799999999999</v>
      </c>
      <c r="E7" s="48">
        <v>20.121000000000009</v>
      </c>
      <c r="F7" s="44">
        <v>39.43716000000002</v>
      </c>
      <c r="H7" s="59">
        <f t="shared" ref="H7:H23" si="0">(D7-A7)-F7</f>
        <v>-6.2401600000000172</v>
      </c>
      <c r="I7" s="59">
        <f t="shared" ref="I7:I23" si="1">D7-A7</f>
        <v>33.197000000000003</v>
      </c>
      <c r="J7" s="59">
        <f t="shared" ref="J7:J23" si="2">(D7-A7)+F7</f>
        <v>72.634160000000023</v>
      </c>
      <c r="K7" s="59">
        <f t="shared" ref="K7:K23" si="3">-(C7)</f>
        <v>-25.628960000000042</v>
      </c>
      <c r="L7">
        <v>0</v>
      </c>
      <c r="M7" s="59">
        <f t="shared" ref="M7:M23" si="4">C7</f>
        <v>25.628960000000042</v>
      </c>
    </row>
    <row r="8" spans="1:13" x14ac:dyDescent="0.35">
      <c r="A8" s="43">
        <v>251.404</v>
      </c>
      <c r="B8" s="8">
        <v>11.662999999999982</v>
      </c>
      <c r="C8" s="8">
        <v>22.859479999999966</v>
      </c>
      <c r="D8" s="8">
        <v>250.108</v>
      </c>
      <c r="E8" s="8">
        <v>32.396999999999991</v>
      </c>
      <c r="F8" s="44">
        <v>63.498119999999979</v>
      </c>
      <c r="H8" s="59">
        <f t="shared" si="0"/>
        <v>-64.794119999999964</v>
      </c>
      <c r="I8" s="59">
        <f t="shared" si="1"/>
        <v>-1.2959999999999923</v>
      </c>
      <c r="J8" s="59">
        <f t="shared" si="2"/>
        <v>62.202119999999987</v>
      </c>
      <c r="K8" s="59">
        <f t="shared" si="3"/>
        <v>-22.859479999999966</v>
      </c>
      <c r="L8">
        <v>0</v>
      </c>
      <c r="M8" s="59">
        <f t="shared" si="4"/>
        <v>22.859479999999966</v>
      </c>
    </row>
    <row r="9" spans="1:13" x14ac:dyDescent="0.35">
      <c r="A9" s="43">
        <v>98.948999999999998</v>
      </c>
      <c r="B9" s="8">
        <v>9.4249999999999972</v>
      </c>
      <c r="C9" s="8">
        <v>18.472999999999995</v>
      </c>
      <c r="D9" s="8">
        <v>123.295</v>
      </c>
      <c r="E9" s="8">
        <v>10.997</v>
      </c>
      <c r="F9" s="44">
        <v>21.554120000000001</v>
      </c>
      <c r="H9" s="59">
        <f t="shared" si="0"/>
        <v>2.7918800000000026</v>
      </c>
      <c r="I9" s="59">
        <f t="shared" si="1"/>
        <v>24.346000000000004</v>
      </c>
      <c r="J9" s="59">
        <f t="shared" si="2"/>
        <v>45.900120000000001</v>
      </c>
      <c r="K9" s="59">
        <f t="shared" si="3"/>
        <v>-18.472999999999995</v>
      </c>
      <c r="L9">
        <v>0</v>
      </c>
      <c r="M9" s="59">
        <f t="shared" si="4"/>
        <v>18.472999999999995</v>
      </c>
    </row>
    <row r="10" spans="1:13" x14ac:dyDescent="0.35">
      <c r="A10" s="43">
        <v>122.61499999999999</v>
      </c>
      <c r="B10" s="8">
        <v>13.078999999999994</v>
      </c>
      <c r="C10" s="8">
        <v>25.634839999999986</v>
      </c>
      <c r="D10" s="8">
        <v>129.97200000000001</v>
      </c>
      <c r="E10" s="8">
        <v>16.34899999999999</v>
      </c>
      <c r="F10" s="44">
        <v>32.044039999999981</v>
      </c>
      <c r="H10" s="59">
        <f t="shared" si="0"/>
        <v>-24.687039999999968</v>
      </c>
      <c r="I10" s="59">
        <f t="shared" si="1"/>
        <v>7.3570000000000135</v>
      </c>
      <c r="J10" s="59">
        <f t="shared" si="2"/>
        <v>39.401039999999995</v>
      </c>
      <c r="K10" s="59">
        <f t="shared" si="3"/>
        <v>-25.634839999999986</v>
      </c>
      <c r="L10">
        <v>0</v>
      </c>
      <c r="M10" s="59">
        <f t="shared" si="4"/>
        <v>25.634839999999986</v>
      </c>
    </row>
    <row r="11" spans="1:13" x14ac:dyDescent="0.35">
      <c r="A11" s="43">
        <v>126.47799999999999</v>
      </c>
      <c r="B11" s="8">
        <v>13.881999999999991</v>
      </c>
      <c r="C11" s="8">
        <v>27.208719999999982</v>
      </c>
      <c r="D11" s="8">
        <v>168.12299999999999</v>
      </c>
      <c r="E11" s="8">
        <v>10.796999999999997</v>
      </c>
      <c r="F11" s="44">
        <v>21.162119999999994</v>
      </c>
      <c r="H11" s="59">
        <f t="shared" si="0"/>
        <v>20.482880000000002</v>
      </c>
      <c r="I11" s="59">
        <f t="shared" si="1"/>
        <v>41.644999999999996</v>
      </c>
      <c r="J11" s="59">
        <f t="shared" si="2"/>
        <v>62.807119999999991</v>
      </c>
      <c r="K11" s="59">
        <f t="shared" si="3"/>
        <v>-27.208719999999982</v>
      </c>
      <c r="L11">
        <v>0</v>
      </c>
      <c r="M11" s="59">
        <f t="shared" si="4"/>
        <v>27.208719999999982</v>
      </c>
    </row>
    <row r="12" spans="1:13" x14ac:dyDescent="0.35">
      <c r="A12" s="43">
        <v>141.75299999999999</v>
      </c>
      <c r="B12" s="8">
        <v>14.181999999999988</v>
      </c>
      <c r="C12" s="8">
        <v>27.796719999999976</v>
      </c>
      <c r="D12" s="8">
        <v>154.64500000000001</v>
      </c>
      <c r="E12" s="8">
        <v>11.597999999999985</v>
      </c>
      <c r="F12" s="44">
        <v>22.732079999999971</v>
      </c>
      <c r="H12" s="59">
        <f t="shared" si="0"/>
        <v>-9.8400799999999471</v>
      </c>
      <c r="I12" s="59">
        <f t="shared" si="1"/>
        <v>12.892000000000024</v>
      </c>
      <c r="J12" s="59">
        <f t="shared" si="2"/>
        <v>35.624079999999992</v>
      </c>
      <c r="K12" s="59">
        <f t="shared" si="3"/>
        <v>-27.796719999999976</v>
      </c>
      <c r="L12">
        <v>0</v>
      </c>
      <c r="M12" s="59">
        <f t="shared" si="4"/>
        <v>27.796719999999976</v>
      </c>
    </row>
    <row r="13" spans="1:13" x14ac:dyDescent="0.35">
      <c r="A13" s="43">
        <v>146.524</v>
      </c>
      <c r="B13" s="8">
        <v>6.4170000000000016</v>
      </c>
      <c r="C13" s="8">
        <v>12.577320000000002</v>
      </c>
      <c r="D13" s="8">
        <v>103.74299999999999</v>
      </c>
      <c r="E13" s="8">
        <v>8.5559999999999974</v>
      </c>
      <c r="F13" s="44">
        <v>16.769759999999994</v>
      </c>
      <c r="H13" s="59">
        <f t="shared" si="0"/>
        <v>-59.550759999999997</v>
      </c>
      <c r="I13" s="59">
        <f t="shared" si="1"/>
        <v>-42.781000000000006</v>
      </c>
      <c r="J13" s="59">
        <f t="shared" si="2"/>
        <v>-26.011240000000011</v>
      </c>
      <c r="K13" s="59">
        <f t="shared" si="3"/>
        <v>-12.577320000000002</v>
      </c>
      <c r="L13">
        <v>0</v>
      </c>
      <c r="M13" s="59">
        <f t="shared" si="4"/>
        <v>12.577320000000002</v>
      </c>
    </row>
    <row r="14" spans="1:13" x14ac:dyDescent="0.35">
      <c r="A14" s="43">
        <v>130.13499999999999</v>
      </c>
      <c r="B14" s="8">
        <v>8.9739999999999895</v>
      </c>
      <c r="C14" s="8">
        <v>17.589039999999979</v>
      </c>
      <c r="D14" s="8">
        <v>126.285</v>
      </c>
      <c r="E14" s="8">
        <v>8.9699999999999989</v>
      </c>
      <c r="F14" s="44">
        <v>17.581199999999999</v>
      </c>
      <c r="H14" s="59">
        <f t="shared" si="0"/>
        <v>-21.431199999999993</v>
      </c>
      <c r="I14" s="59">
        <f t="shared" si="1"/>
        <v>-3.8499999999999943</v>
      </c>
      <c r="J14" s="59">
        <f t="shared" si="2"/>
        <v>13.731200000000005</v>
      </c>
      <c r="K14" s="59">
        <f t="shared" si="3"/>
        <v>-17.589039999999979</v>
      </c>
      <c r="L14">
        <v>0</v>
      </c>
      <c r="M14" s="59">
        <f t="shared" si="4"/>
        <v>17.589039999999979</v>
      </c>
    </row>
    <row r="15" spans="1:13" x14ac:dyDescent="0.35">
      <c r="A15" s="43">
        <v>166.667</v>
      </c>
      <c r="B15" s="8">
        <v>11.11099999999999</v>
      </c>
      <c r="C15" s="8">
        <v>21.77755999999998</v>
      </c>
      <c r="D15" s="8">
        <v>174.07400000000001</v>
      </c>
      <c r="E15" s="8">
        <v>11.11099999999999</v>
      </c>
      <c r="F15" s="44">
        <v>21.77755999999998</v>
      </c>
      <c r="H15" s="59">
        <f t="shared" si="0"/>
        <v>-14.370559999999969</v>
      </c>
      <c r="I15" s="59">
        <f t="shared" si="1"/>
        <v>7.4070000000000107</v>
      </c>
      <c r="J15" s="59">
        <f t="shared" si="2"/>
        <v>29.184559999999991</v>
      </c>
      <c r="K15" s="59">
        <f t="shared" si="3"/>
        <v>-21.77755999999998</v>
      </c>
      <c r="L15">
        <v>0</v>
      </c>
      <c r="M15" s="59">
        <f t="shared" si="4"/>
        <v>21.77755999999998</v>
      </c>
    </row>
    <row r="16" spans="1:13" x14ac:dyDescent="0.35">
      <c r="A16" s="43">
        <v>133.751</v>
      </c>
      <c r="B16" s="8">
        <v>12.277999999999992</v>
      </c>
      <c r="C16" s="8">
        <v>24.064879999999985</v>
      </c>
      <c r="D16" s="8">
        <v>143.559</v>
      </c>
      <c r="E16" s="8">
        <v>12.262</v>
      </c>
      <c r="F16" s="44">
        <v>24.033519999999999</v>
      </c>
      <c r="H16" s="59">
        <f t="shared" si="0"/>
        <v>-14.225520000000007</v>
      </c>
      <c r="I16" s="59">
        <f t="shared" si="1"/>
        <v>9.8079999999999927</v>
      </c>
      <c r="J16" s="59">
        <f t="shared" si="2"/>
        <v>33.841519999999988</v>
      </c>
      <c r="K16" s="59">
        <f t="shared" si="3"/>
        <v>-24.064879999999985</v>
      </c>
      <c r="L16">
        <v>0</v>
      </c>
      <c r="M16" s="59">
        <f t="shared" si="4"/>
        <v>24.064879999999985</v>
      </c>
    </row>
    <row r="17" spans="1:13" x14ac:dyDescent="0.35">
      <c r="A17" s="43">
        <v>120.128</v>
      </c>
      <c r="B17" s="8">
        <v>12.780000000000001</v>
      </c>
      <c r="C17" s="8">
        <v>25.048800000000004</v>
      </c>
      <c r="D17" s="8">
        <v>125.24</v>
      </c>
      <c r="E17" s="8">
        <v>10.222999999999999</v>
      </c>
      <c r="F17" s="44">
        <v>20.037079999999996</v>
      </c>
      <c r="H17" s="59">
        <f t="shared" si="0"/>
        <v>-14.925080000000001</v>
      </c>
      <c r="I17" s="59">
        <f t="shared" si="1"/>
        <v>5.1119999999999948</v>
      </c>
      <c r="J17" s="59">
        <f t="shared" si="2"/>
        <v>25.149079999999991</v>
      </c>
      <c r="K17" s="59">
        <f t="shared" si="3"/>
        <v>-25.048800000000004</v>
      </c>
      <c r="L17">
        <v>0</v>
      </c>
      <c r="M17" s="59">
        <f t="shared" si="4"/>
        <v>25.048800000000004</v>
      </c>
    </row>
    <row r="18" spans="1:13" x14ac:dyDescent="0.35">
      <c r="A18" s="43">
        <v>182.65</v>
      </c>
      <c r="B18" s="8">
        <v>11.658000000000015</v>
      </c>
      <c r="C18" s="8">
        <v>22.849680000000031</v>
      </c>
      <c r="D18" s="8">
        <v>182.642</v>
      </c>
      <c r="E18" s="8">
        <v>10.363</v>
      </c>
      <c r="F18" s="44">
        <v>20.31148</v>
      </c>
      <c r="H18" s="59">
        <f t="shared" si="0"/>
        <v>-20.319480000000009</v>
      </c>
      <c r="I18" s="59">
        <f t="shared" si="1"/>
        <v>-8.0000000000097771E-3</v>
      </c>
      <c r="J18" s="59">
        <f t="shared" si="2"/>
        <v>20.30347999999999</v>
      </c>
      <c r="K18" s="59">
        <f t="shared" si="3"/>
        <v>-22.849680000000031</v>
      </c>
      <c r="L18">
        <v>0</v>
      </c>
      <c r="M18" s="59">
        <f t="shared" si="4"/>
        <v>22.849680000000031</v>
      </c>
    </row>
    <row r="19" spans="1:13" x14ac:dyDescent="0.35">
      <c r="A19" s="43">
        <v>136.55600000000001</v>
      </c>
      <c r="B19" s="8">
        <v>12.083999999999975</v>
      </c>
      <c r="C19" s="8">
        <v>23.684639999999948</v>
      </c>
      <c r="D19" s="8">
        <v>138.97300000000001</v>
      </c>
      <c r="E19" s="8">
        <v>10.876000000000005</v>
      </c>
      <c r="F19" s="44">
        <v>21.316960000000009</v>
      </c>
      <c r="H19" s="59">
        <f t="shared" si="0"/>
        <v>-18.899960000000007</v>
      </c>
      <c r="I19" s="59">
        <f t="shared" si="1"/>
        <v>2.4170000000000016</v>
      </c>
      <c r="J19" s="59">
        <f t="shared" si="2"/>
        <v>23.73396000000001</v>
      </c>
      <c r="K19" s="59">
        <f t="shared" si="3"/>
        <v>-23.684639999999948</v>
      </c>
      <c r="L19">
        <v>0</v>
      </c>
      <c r="M19" s="59">
        <f t="shared" si="4"/>
        <v>23.684639999999948</v>
      </c>
    </row>
    <row r="20" spans="1:13" x14ac:dyDescent="0.35">
      <c r="A20" s="43">
        <v>108.703</v>
      </c>
      <c r="B20" s="8">
        <v>20.067000000000007</v>
      </c>
      <c r="C20" s="8">
        <v>39.331320000000012</v>
      </c>
      <c r="D20" s="8">
        <v>103.679</v>
      </c>
      <c r="E20" s="8">
        <v>20.070999999999998</v>
      </c>
      <c r="F20" s="44">
        <v>39.339159999999993</v>
      </c>
      <c r="H20" s="59">
        <f t="shared" si="0"/>
        <v>-44.363159999999993</v>
      </c>
      <c r="I20" s="59">
        <f t="shared" si="1"/>
        <v>-5.0240000000000009</v>
      </c>
      <c r="J20" s="59">
        <f t="shared" si="2"/>
        <v>34.315159999999992</v>
      </c>
      <c r="K20" s="59">
        <f t="shared" si="3"/>
        <v>-39.331320000000012</v>
      </c>
      <c r="L20">
        <v>0</v>
      </c>
      <c r="M20" s="59">
        <f t="shared" si="4"/>
        <v>39.331320000000012</v>
      </c>
    </row>
    <row r="21" spans="1:13" x14ac:dyDescent="0.35">
      <c r="A21" s="43">
        <v>102.318</v>
      </c>
      <c r="B21" s="8">
        <v>23.102999999999994</v>
      </c>
      <c r="C21" s="8">
        <v>45.281879999999987</v>
      </c>
      <c r="D21" s="8">
        <v>99.01</v>
      </c>
      <c r="E21" s="8">
        <v>31.352999999999994</v>
      </c>
      <c r="F21" s="44">
        <v>61.451879999999989</v>
      </c>
      <c r="H21" s="59">
        <f t="shared" si="0"/>
        <v>-64.759879999999981</v>
      </c>
      <c r="I21" s="59">
        <f t="shared" si="1"/>
        <v>-3.3079999999999927</v>
      </c>
      <c r="J21" s="59">
        <f t="shared" si="2"/>
        <v>58.143879999999996</v>
      </c>
      <c r="K21" s="59">
        <f t="shared" si="3"/>
        <v>-45.281879999999987</v>
      </c>
      <c r="L21">
        <v>0</v>
      </c>
      <c r="M21" s="59">
        <f t="shared" si="4"/>
        <v>45.281879999999987</v>
      </c>
    </row>
    <row r="22" spans="1:13" x14ac:dyDescent="0.35">
      <c r="A22" s="43">
        <v>110.574</v>
      </c>
      <c r="B22" s="8">
        <v>28.844999999999999</v>
      </c>
      <c r="C22" s="8">
        <v>56.536199999999994</v>
      </c>
      <c r="D22" s="8">
        <v>160.25899999999999</v>
      </c>
      <c r="E22" s="8">
        <v>17.628000000000014</v>
      </c>
      <c r="F22" s="44">
        <v>34.550880000000028</v>
      </c>
      <c r="H22" s="59">
        <f t="shared" si="0"/>
        <v>15.13411999999996</v>
      </c>
      <c r="I22" s="59">
        <f t="shared" si="1"/>
        <v>49.684999999999988</v>
      </c>
      <c r="J22" s="59">
        <f t="shared" si="2"/>
        <v>84.235880000000009</v>
      </c>
      <c r="K22" s="59">
        <f t="shared" si="3"/>
        <v>-56.536199999999994</v>
      </c>
      <c r="L22">
        <v>0</v>
      </c>
      <c r="M22" s="59">
        <f t="shared" si="4"/>
        <v>56.536199999999994</v>
      </c>
    </row>
    <row r="23" spans="1:13" x14ac:dyDescent="0.35">
      <c r="A23" s="50">
        <v>189.35599999999999</v>
      </c>
      <c r="B23" s="51">
        <v>27.227000000000004</v>
      </c>
      <c r="C23" s="51">
        <v>53.364920000000005</v>
      </c>
      <c r="D23" s="51">
        <v>214.10900000000001</v>
      </c>
      <c r="E23" s="51">
        <v>38.365999999999985</v>
      </c>
      <c r="F23" s="54">
        <v>75.197359999999975</v>
      </c>
      <c r="H23" s="59">
        <f t="shared" si="0"/>
        <v>-50.444359999999961</v>
      </c>
      <c r="I23" s="59">
        <f t="shared" si="1"/>
        <v>24.753000000000014</v>
      </c>
      <c r="J23" s="59">
        <f t="shared" si="2"/>
        <v>99.950359999999989</v>
      </c>
      <c r="K23" s="59">
        <f t="shared" si="3"/>
        <v>-53.364920000000005</v>
      </c>
      <c r="L23">
        <v>0</v>
      </c>
      <c r="M23" s="59">
        <f t="shared" si="4"/>
        <v>53.364920000000005</v>
      </c>
    </row>
    <row r="24" spans="1:13" x14ac:dyDescent="0.35">
      <c r="H24" s="59"/>
      <c r="J24" s="59"/>
      <c r="K24" s="59"/>
      <c r="M24" s="59"/>
    </row>
    <row r="25" spans="1:13" x14ac:dyDescent="0.35">
      <c r="A25" s="70" t="s">
        <v>18</v>
      </c>
      <c r="B25" s="70"/>
      <c r="C25" s="70"/>
      <c r="D25" s="70" t="s">
        <v>4</v>
      </c>
      <c r="E25" s="70"/>
      <c r="F25" s="70"/>
      <c r="H25" s="71" t="s">
        <v>24</v>
      </c>
      <c r="I25" s="71"/>
      <c r="J25" s="71"/>
      <c r="K25" s="59"/>
      <c r="M25" s="59"/>
    </row>
    <row r="26" spans="1:13" s="2" customFormat="1" ht="32.25" customHeight="1" x14ac:dyDescent="0.35">
      <c r="A26" s="14" t="s">
        <v>41</v>
      </c>
      <c r="B26" s="14" t="s">
        <v>19</v>
      </c>
      <c r="C26" s="14" t="s">
        <v>42</v>
      </c>
      <c r="D26" s="14" t="s">
        <v>43</v>
      </c>
      <c r="E26" s="14" t="s">
        <v>20</v>
      </c>
      <c r="F26" s="14" t="s">
        <v>44</v>
      </c>
      <c r="H26" s="14" t="s">
        <v>20</v>
      </c>
      <c r="I26" s="14" t="s">
        <v>45</v>
      </c>
      <c r="J26" s="14"/>
    </row>
    <row r="27" spans="1:13" x14ac:dyDescent="0.35">
      <c r="A27">
        <v>-8.0417200000000051</v>
      </c>
      <c r="B27">
        <v>15.344999999999999</v>
      </c>
      <c r="C27">
        <v>38.731720000000003</v>
      </c>
      <c r="D27">
        <v>-36.757840000000009</v>
      </c>
      <c r="E27">
        <v>0</v>
      </c>
      <c r="F27">
        <v>36.757840000000009</v>
      </c>
      <c r="G27" s="1">
        <v>1</v>
      </c>
      <c r="H27">
        <v>-36.757840000000009</v>
      </c>
      <c r="I27">
        <v>-8.0417200000000051</v>
      </c>
      <c r="J27">
        <v>1</v>
      </c>
      <c r="K27" t="s">
        <v>52</v>
      </c>
    </row>
    <row r="28" spans="1:13" x14ac:dyDescent="0.35">
      <c r="A28">
        <v>-6.2401600000000172</v>
      </c>
      <c r="B28">
        <v>33.197000000000003</v>
      </c>
      <c r="C28">
        <v>72.634160000000023</v>
      </c>
      <c r="D28">
        <v>-25.628960000000042</v>
      </c>
      <c r="E28">
        <v>0</v>
      </c>
      <c r="F28">
        <v>25.628960000000042</v>
      </c>
      <c r="G28" s="1">
        <v>2</v>
      </c>
      <c r="H28">
        <v>0</v>
      </c>
      <c r="I28">
        <v>15.344999999999999</v>
      </c>
      <c r="J28">
        <v>1</v>
      </c>
    </row>
    <row r="29" spans="1:13" x14ac:dyDescent="0.35">
      <c r="A29">
        <v>-64.794119999999964</v>
      </c>
      <c r="B29">
        <v>-1.2959999999999923</v>
      </c>
      <c r="C29">
        <v>62.202119999999987</v>
      </c>
      <c r="D29">
        <v>-22.859479999999966</v>
      </c>
      <c r="E29">
        <v>0</v>
      </c>
      <c r="F29">
        <v>22.859479999999966</v>
      </c>
      <c r="G29" s="1">
        <v>3</v>
      </c>
      <c r="H29">
        <v>36.757840000000009</v>
      </c>
      <c r="I29">
        <v>38.731720000000003</v>
      </c>
      <c r="J29">
        <v>1</v>
      </c>
    </row>
    <row r="30" spans="1:13" x14ac:dyDescent="0.35">
      <c r="A30">
        <v>2.7918800000000026</v>
      </c>
      <c r="B30">
        <v>24.346000000000004</v>
      </c>
      <c r="C30">
        <v>45.900120000000001</v>
      </c>
      <c r="D30">
        <v>-18.472999999999995</v>
      </c>
      <c r="E30">
        <v>0</v>
      </c>
      <c r="F30">
        <v>18.472999999999995</v>
      </c>
      <c r="G30" s="1">
        <v>4</v>
      </c>
    </row>
    <row r="31" spans="1:13" x14ac:dyDescent="0.35">
      <c r="A31">
        <v>-24.687039999999968</v>
      </c>
      <c r="B31">
        <v>7.3570000000000135</v>
      </c>
      <c r="C31">
        <v>39.401039999999995</v>
      </c>
      <c r="D31">
        <v>-25.634839999999986</v>
      </c>
      <c r="E31">
        <v>0</v>
      </c>
      <c r="F31">
        <v>25.634839999999986</v>
      </c>
      <c r="G31" s="1">
        <v>5</v>
      </c>
      <c r="H31">
        <v>-25.628960000000042</v>
      </c>
      <c r="I31">
        <v>-6.2401600000000172</v>
      </c>
      <c r="J31">
        <v>2</v>
      </c>
      <c r="K31" t="s">
        <v>53</v>
      </c>
    </row>
    <row r="32" spans="1:13" x14ac:dyDescent="0.35">
      <c r="A32">
        <v>20.482880000000002</v>
      </c>
      <c r="B32">
        <v>41.644999999999996</v>
      </c>
      <c r="C32">
        <v>62.807119999999991</v>
      </c>
      <c r="D32">
        <v>-27.208719999999982</v>
      </c>
      <c r="E32">
        <v>0</v>
      </c>
      <c r="F32">
        <v>27.208719999999982</v>
      </c>
      <c r="G32" s="9">
        <v>6</v>
      </c>
      <c r="H32">
        <v>0</v>
      </c>
      <c r="I32">
        <v>33.197000000000003</v>
      </c>
      <c r="J32">
        <v>2</v>
      </c>
    </row>
    <row r="33" spans="1:11" x14ac:dyDescent="0.35">
      <c r="A33">
        <v>-9.8400799999999471</v>
      </c>
      <c r="B33">
        <v>12.892000000000024</v>
      </c>
      <c r="C33">
        <v>35.624079999999992</v>
      </c>
      <c r="D33">
        <v>-27.796719999999976</v>
      </c>
      <c r="E33">
        <v>0</v>
      </c>
      <c r="F33">
        <v>27.796719999999976</v>
      </c>
      <c r="G33" s="9">
        <v>7</v>
      </c>
      <c r="H33">
        <v>25.628960000000042</v>
      </c>
      <c r="I33">
        <v>72.634160000000023</v>
      </c>
      <c r="J33">
        <v>2</v>
      </c>
    </row>
    <row r="34" spans="1:11" x14ac:dyDescent="0.35">
      <c r="A34">
        <v>-59.550759999999997</v>
      </c>
      <c r="B34">
        <v>-42.781000000000006</v>
      </c>
      <c r="C34">
        <v>-26.011240000000011</v>
      </c>
      <c r="D34">
        <v>-12.577320000000002</v>
      </c>
      <c r="E34">
        <v>0</v>
      </c>
      <c r="F34">
        <v>12.577320000000002</v>
      </c>
      <c r="G34" s="9">
        <v>8</v>
      </c>
    </row>
    <row r="35" spans="1:11" x14ac:dyDescent="0.35">
      <c r="A35">
        <v>-21.431199999999993</v>
      </c>
      <c r="B35">
        <v>-3.8499999999999943</v>
      </c>
      <c r="C35">
        <v>13.731200000000005</v>
      </c>
      <c r="D35">
        <v>-17.589039999999979</v>
      </c>
      <c r="E35">
        <v>0</v>
      </c>
      <c r="F35">
        <v>17.589039999999979</v>
      </c>
      <c r="G35" s="9">
        <v>9</v>
      </c>
      <c r="H35">
        <v>-22.859479999999966</v>
      </c>
      <c r="I35">
        <v>-64.794119999999964</v>
      </c>
      <c r="J35">
        <v>3</v>
      </c>
      <c r="K35" t="s">
        <v>53</v>
      </c>
    </row>
    <row r="36" spans="1:11" x14ac:dyDescent="0.35">
      <c r="A36">
        <v>-14.370559999999969</v>
      </c>
      <c r="B36">
        <v>7.4070000000000107</v>
      </c>
      <c r="C36">
        <v>29.184559999999991</v>
      </c>
      <c r="D36">
        <v>-21.77755999999998</v>
      </c>
      <c r="E36">
        <v>0</v>
      </c>
      <c r="F36">
        <v>21.77755999999998</v>
      </c>
      <c r="G36" s="9">
        <v>10</v>
      </c>
      <c r="H36">
        <v>0</v>
      </c>
      <c r="I36">
        <v>-1.2959999999999923</v>
      </c>
      <c r="J36">
        <v>3</v>
      </c>
    </row>
    <row r="37" spans="1:11" x14ac:dyDescent="0.35">
      <c r="A37">
        <v>-14.225520000000007</v>
      </c>
      <c r="B37">
        <v>9.8079999999999927</v>
      </c>
      <c r="C37">
        <v>33.841519999999988</v>
      </c>
      <c r="D37">
        <v>-24.064879999999985</v>
      </c>
      <c r="E37">
        <v>0</v>
      </c>
      <c r="F37">
        <v>24.064879999999985</v>
      </c>
      <c r="G37" s="9">
        <v>11</v>
      </c>
      <c r="H37">
        <v>22.859479999999966</v>
      </c>
      <c r="I37">
        <v>62.202119999999987</v>
      </c>
      <c r="J37">
        <v>3</v>
      </c>
    </row>
    <row r="38" spans="1:11" x14ac:dyDescent="0.35">
      <c r="A38">
        <v>-14.925080000000001</v>
      </c>
      <c r="B38">
        <v>5.1119999999999948</v>
      </c>
      <c r="C38">
        <v>25.149079999999991</v>
      </c>
      <c r="D38">
        <v>-25.048800000000004</v>
      </c>
      <c r="E38">
        <v>0</v>
      </c>
      <c r="F38">
        <v>25.048800000000004</v>
      </c>
      <c r="G38" s="9">
        <v>12</v>
      </c>
    </row>
    <row r="39" spans="1:11" x14ac:dyDescent="0.35">
      <c r="A39">
        <v>-20.319480000000009</v>
      </c>
      <c r="B39">
        <v>-8.0000000000097771E-3</v>
      </c>
      <c r="C39">
        <v>20.30347999999999</v>
      </c>
      <c r="D39">
        <v>-22.849680000000031</v>
      </c>
      <c r="E39">
        <v>0</v>
      </c>
      <c r="F39">
        <v>22.849680000000031</v>
      </c>
      <c r="G39" s="9">
        <v>13</v>
      </c>
      <c r="H39">
        <v>-18.472999999999995</v>
      </c>
      <c r="I39">
        <v>2.7918800000000026</v>
      </c>
      <c r="J39">
        <v>4</v>
      </c>
      <c r="K39" t="s">
        <v>53</v>
      </c>
    </row>
    <row r="40" spans="1:11" x14ac:dyDescent="0.35">
      <c r="A40">
        <v>-18.899960000000007</v>
      </c>
      <c r="B40">
        <v>2.4170000000000016</v>
      </c>
      <c r="C40">
        <v>23.73396000000001</v>
      </c>
      <c r="D40">
        <v>-23.684639999999948</v>
      </c>
      <c r="E40">
        <v>0</v>
      </c>
      <c r="F40">
        <v>23.684639999999948</v>
      </c>
      <c r="G40" s="9">
        <v>14</v>
      </c>
      <c r="H40">
        <v>0</v>
      </c>
      <c r="I40">
        <v>24.346000000000004</v>
      </c>
      <c r="J40">
        <v>4</v>
      </c>
    </row>
    <row r="41" spans="1:11" x14ac:dyDescent="0.35">
      <c r="A41">
        <v>-44.363159999999993</v>
      </c>
      <c r="B41">
        <v>-5.0240000000000009</v>
      </c>
      <c r="C41">
        <v>34.315159999999992</v>
      </c>
      <c r="D41">
        <v>-39.331320000000012</v>
      </c>
      <c r="E41">
        <v>0</v>
      </c>
      <c r="F41">
        <v>39.331320000000012</v>
      </c>
      <c r="G41" s="9">
        <v>15</v>
      </c>
      <c r="H41">
        <v>18.472999999999995</v>
      </c>
      <c r="I41">
        <v>45.900120000000001</v>
      </c>
      <c r="J41">
        <v>4</v>
      </c>
    </row>
    <row r="42" spans="1:11" x14ac:dyDescent="0.35">
      <c r="A42">
        <v>-64.759879999999981</v>
      </c>
      <c r="B42">
        <v>-3.3079999999999927</v>
      </c>
      <c r="C42">
        <v>58.143879999999996</v>
      </c>
      <c r="D42">
        <v>-45.281879999999987</v>
      </c>
      <c r="E42">
        <v>0</v>
      </c>
      <c r="F42">
        <v>45.281879999999987</v>
      </c>
      <c r="G42" s="9">
        <v>16</v>
      </c>
    </row>
    <row r="43" spans="1:11" x14ac:dyDescent="0.35">
      <c r="A43">
        <v>15.13411999999996</v>
      </c>
      <c r="B43">
        <v>49.684999999999988</v>
      </c>
      <c r="C43">
        <v>84.235880000000009</v>
      </c>
      <c r="D43">
        <v>-56.536199999999994</v>
      </c>
      <c r="E43">
        <v>0</v>
      </c>
      <c r="F43">
        <v>56.536199999999994</v>
      </c>
      <c r="G43" s="9">
        <v>17</v>
      </c>
      <c r="H43">
        <v>-25.634839999999986</v>
      </c>
      <c r="I43">
        <v>-24.687039999999968</v>
      </c>
      <c r="J43">
        <v>5</v>
      </c>
      <c r="K43" t="s">
        <v>53</v>
      </c>
    </row>
    <row r="44" spans="1:11" x14ac:dyDescent="0.35">
      <c r="A44">
        <v>-50.444359999999961</v>
      </c>
      <c r="B44">
        <v>24.753000000000014</v>
      </c>
      <c r="C44">
        <v>99.950359999999989</v>
      </c>
      <c r="D44">
        <v>-53.364920000000005</v>
      </c>
      <c r="E44">
        <v>0</v>
      </c>
      <c r="F44">
        <v>53.364920000000005</v>
      </c>
      <c r="G44" s="9">
        <v>18</v>
      </c>
      <c r="H44">
        <v>0</v>
      </c>
      <c r="I44">
        <v>7.3570000000000135</v>
      </c>
      <c r="J44">
        <v>5</v>
      </c>
    </row>
    <row r="45" spans="1:11" x14ac:dyDescent="0.35">
      <c r="G45" s="9"/>
      <c r="H45">
        <v>25.634839999999986</v>
      </c>
      <c r="I45">
        <v>39.401039999999995</v>
      </c>
      <c r="J45">
        <v>5</v>
      </c>
    </row>
    <row r="47" spans="1:11" x14ac:dyDescent="0.35">
      <c r="H47">
        <v>-27.208719999999982</v>
      </c>
      <c r="I47">
        <v>20.482880000000002</v>
      </c>
      <c r="J47">
        <v>6</v>
      </c>
      <c r="K47" t="s">
        <v>53</v>
      </c>
    </row>
    <row r="48" spans="1:11" x14ac:dyDescent="0.35">
      <c r="H48">
        <v>0</v>
      </c>
      <c r="I48">
        <v>41.644999999999996</v>
      </c>
      <c r="J48">
        <v>6</v>
      </c>
    </row>
    <row r="49" spans="8:18" x14ac:dyDescent="0.35">
      <c r="H49">
        <v>27.208719999999982</v>
      </c>
      <c r="I49">
        <v>62.807119999999991</v>
      </c>
      <c r="J49">
        <v>6</v>
      </c>
    </row>
    <row r="51" spans="8:18" x14ac:dyDescent="0.35">
      <c r="H51">
        <v>-27.796719999999976</v>
      </c>
      <c r="I51">
        <v>-9.8400799999999471</v>
      </c>
      <c r="J51">
        <v>7</v>
      </c>
      <c r="K51" t="s">
        <v>53</v>
      </c>
    </row>
    <row r="52" spans="8:18" x14ac:dyDescent="0.35">
      <c r="H52">
        <v>0</v>
      </c>
      <c r="I52">
        <v>12.892000000000024</v>
      </c>
      <c r="J52">
        <v>7</v>
      </c>
    </row>
    <row r="53" spans="8:18" x14ac:dyDescent="0.35">
      <c r="H53">
        <v>27.796719999999976</v>
      </c>
      <c r="I53">
        <v>35.624079999999992</v>
      </c>
      <c r="J53">
        <v>7</v>
      </c>
    </row>
    <row r="55" spans="8:18" x14ac:dyDescent="0.35">
      <c r="H55">
        <v>-12.577320000000002</v>
      </c>
      <c r="I55">
        <v>-59.550759999999997</v>
      </c>
      <c r="J55">
        <v>8</v>
      </c>
      <c r="K55" t="s">
        <v>54</v>
      </c>
      <c r="R55" s="9"/>
    </row>
    <row r="56" spans="8:18" x14ac:dyDescent="0.35">
      <c r="H56">
        <v>0</v>
      </c>
      <c r="I56">
        <v>-42.781000000000006</v>
      </c>
      <c r="J56">
        <v>8</v>
      </c>
      <c r="R56" s="9"/>
    </row>
    <row r="57" spans="8:18" x14ac:dyDescent="0.35">
      <c r="H57">
        <v>12.577320000000002</v>
      </c>
      <c r="I57">
        <v>-26.011240000000011</v>
      </c>
      <c r="J57">
        <v>8</v>
      </c>
      <c r="R57" s="9"/>
    </row>
    <row r="58" spans="8:18" x14ac:dyDescent="0.35">
      <c r="R58" s="9"/>
    </row>
    <row r="59" spans="8:18" x14ac:dyDescent="0.35">
      <c r="H59">
        <v>-17.589039999999979</v>
      </c>
      <c r="I59">
        <v>-21.431199999999993</v>
      </c>
      <c r="J59">
        <v>9</v>
      </c>
      <c r="K59" t="s">
        <v>55</v>
      </c>
      <c r="R59" s="9"/>
    </row>
    <row r="60" spans="8:18" x14ac:dyDescent="0.35">
      <c r="H60">
        <v>0</v>
      </c>
      <c r="I60">
        <v>-3.8499999999999943</v>
      </c>
      <c r="J60">
        <v>9</v>
      </c>
      <c r="R60" s="9"/>
    </row>
    <row r="61" spans="8:18" x14ac:dyDescent="0.35">
      <c r="H61">
        <v>17.589039999999979</v>
      </c>
      <c r="I61">
        <v>13.731200000000005</v>
      </c>
      <c r="J61">
        <v>9</v>
      </c>
      <c r="R61" s="9"/>
    </row>
    <row r="63" spans="8:18" x14ac:dyDescent="0.35">
      <c r="H63">
        <v>-21.77755999999998</v>
      </c>
      <c r="I63">
        <v>-14.370559999999969</v>
      </c>
      <c r="J63">
        <v>10</v>
      </c>
      <c r="K63" t="s">
        <v>55</v>
      </c>
    </row>
    <row r="64" spans="8:18" x14ac:dyDescent="0.35">
      <c r="H64">
        <v>0</v>
      </c>
      <c r="I64">
        <v>7.4070000000000107</v>
      </c>
      <c r="J64">
        <v>10</v>
      </c>
    </row>
    <row r="65" spans="8:11" x14ac:dyDescent="0.35">
      <c r="H65">
        <v>21.77755999999998</v>
      </c>
      <c r="I65">
        <v>29.184559999999991</v>
      </c>
      <c r="J65">
        <v>10</v>
      </c>
    </row>
    <row r="67" spans="8:11" x14ac:dyDescent="0.35">
      <c r="H67">
        <v>-24.064879999999985</v>
      </c>
      <c r="I67">
        <v>-14.225520000000007</v>
      </c>
      <c r="J67">
        <v>11</v>
      </c>
      <c r="K67" t="s">
        <v>55</v>
      </c>
    </row>
    <row r="68" spans="8:11" x14ac:dyDescent="0.35">
      <c r="H68">
        <v>0</v>
      </c>
      <c r="I68">
        <v>9.8079999999999927</v>
      </c>
      <c r="J68">
        <v>11</v>
      </c>
    </row>
    <row r="69" spans="8:11" x14ac:dyDescent="0.35">
      <c r="H69">
        <v>24.064879999999985</v>
      </c>
      <c r="I69">
        <v>33.841519999999988</v>
      </c>
      <c r="J69">
        <v>11</v>
      </c>
    </row>
    <row r="71" spans="8:11" x14ac:dyDescent="0.35">
      <c r="H71">
        <v>-25.048800000000004</v>
      </c>
      <c r="I71">
        <v>-14.925080000000001</v>
      </c>
      <c r="J71">
        <v>12</v>
      </c>
      <c r="K71" t="s">
        <v>55</v>
      </c>
    </row>
    <row r="72" spans="8:11" x14ac:dyDescent="0.35">
      <c r="H72">
        <v>0</v>
      </c>
      <c r="I72">
        <v>5.1119999999999948</v>
      </c>
      <c r="J72">
        <v>12</v>
      </c>
    </row>
    <row r="73" spans="8:11" x14ac:dyDescent="0.35">
      <c r="H73">
        <v>25.048800000000004</v>
      </c>
      <c r="I73">
        <v>25.149079999999991</v>
      </c>
      <c r="J73">
        <v>12</v>
      </c>
    </row>
    <row r="75" spans="8:11" x14ac:dyDescent="0.35">
      <c r="H75">
        <v>-22.849680000000031</v>
      </c>
      <c r="I75">
        <v>-20.319480000000009</v>
      </c>
      <c r="J75">
        <v>13</v>
      </c>
      <c r="K75" t="s">
        <v>55</v>
      </c>
    </row>
    <row r="76" spans="8:11" x14ac:dyDescent="0.35">
      <c r="H76">
        <v>0</v>
      </c>
      <c r="I76">
        <v>-8.0000000000097771E-3</v>
      </c>
      <c r="J76">
        <v>13</v>
      </c>
    </row>
    <row r="77" spans="8:11" x14ac:dyDescent="0.35">
      <c r="H77">
        <v>22.849680000000031</v>
      </c>
      <c r="I77">
        <v>20.30347999999999</v>
      </c>
      <c r="J77">
        <v>13</v>
      </c>
    </row>
    <row r="79" spans="8:11" x14ac:dyDescent="0.35">
      <c r="H79">
        <v>-23.684639999999948</v>
      </c>
      <c r="I79">
        <v>-18.899960000000007</v>
      </c>
      <c r="J79">
        <v>14</v>
      </c>
      <c r="K79" t="s">
        <v>55</v>
      </c>
    </row>
    <row r="80" spans="8:11" x14ac:dyDescent="0.35">
      <c r="H80">
        <v>0</v>
      </c>
      <c r="I80">
        <v>2.4170000000000016</v>
      </c>
      <c r="J80">
        <v>14</v>
      </c>
    </row>
    <row r="81" spans="8:18" x14ac:dyDescent="0.35">
      <c r="H81">
        <v>23.684639999999948</v>
      </c>
      <c r="I81">
        <v>23.73396000000001</v>
      </c>
      <c r="J81">
        <v>14</v>
      </c>
    </row>
    <row r="83" spans="8:18" x14ac:dyDescent="0.35">
      <c r="H83">
        <v>-39.331320000000012</v>
      </c>
      <c r="I83">
        <v>-44.363159999999993</v>
      </c>
      <c r="J83">
        <v>15</v>
      </c>
      <c r="K83" t="s">
        <v>56</v>
      </c>
      <c r="R83" s="9"/>
    </row>
    <row r="84" spans="8:18" x14ac:dyDescent="0.35">
      <c r="H84">
        <v>0</v>
      </c>
      <c r="I84">
        <v>-5.0240000000000009</v>
      </c>
      <c r="J84">
        <v>15</v>
      </c>
      <c r="R84" s="9"/>
    </row>
    <row r="85" spans="8:18" x14ac:dyDescent="0.35">
      <c r="H85">
        <v>39.331320000000012</v>
      </c>
      <c r="I85">
        <v>34.315159999999992</v>
      </c>
      <c r="J85">
        <v>15</v>
      </c>
      <c r="R85" s="9"/>
    </row>
    <row r="86" spans="8:18" x14ac:dyDescent="0.35">
      <c r="R86" s="9"/>
    </row>
    <row r="87" spans="8:18" x14ac:dyDescent="0.35">
      <c r="H87">
        <v>-45.281879999999987</v>
      </c>
      <c r="I87">
        <v>-64.759879999999981</v>
      </c>
      <c r="J87">
        <v>16</v>
      </c>
      <c r="K87" t="s">
        <v>56</v>
      </c>
    </row>
    <row r="88" spans="8:18" x14ac:dyDescent="0.35">
      <c r="H88">
        <v>0</v>
      </c>
      <c r="I88">
        <v>-3.3079999999999927</v>
      </c>
      <c r="J88">
        <v>16</v>
      </c>
    </row>
    <row r="89" spans="8:18" x14ac:dyDescent="0.35">
      <c r="H89">
        <v>45.281879999999987</v>
      </c>
      <c r="I89">
        <v>58.143879999999996</v>
      </c>
      <c r="J89">
        <v>16</v>
      </c>
    </row>
    <row r="91" spans="8:18" x14ac:dyDescent="0.35">
      <c r="H91">
        <v>-56.536199999999994</v>
      </c>
      <c r="I91">
        <v>15.13411999999996</v>
      </c>
      <c r="J91">
        <v>17</v>
      </c>
      <c r="K91" t="s">
        <v>56</v>
      </c>
    </row>
    <row r="92" spans="8:18" x14ac:dyDescent="0.35">
      <c r="H92">
        <v>0</v>
      </c>
      <c r="I92">
        <v>49.684999999999988</v>
      </c>
      <c r="J92">
        <v>17</v>
      </c>
    </row>
    <row r="93" spans="8:18" x14ac:dyDescent="0.35">
      <c r="H93">
        <v>56.536199999999994</v>
      </c>
      <c r="I93">
        <v>84.235880000000009</v>
      </c>
      <c r="J93">
        <v>17</v>
      </c>
    </row>
    <row r="95" spans="8:18" x14ac:dyDescent="0.35">
      <c r="H95">
        <v>-53.364920000000005</v>
      </c>
      <c r="I95">
        <v>-50.444359999999961</v>
      </c>
      <c r="J95">
        <v>18</v>
      </c>
      <c r="K95" t="s">
        <v>54</v>
      </c>
    </row>
    <row r="96" spans="8:18" x14ac:dyDescent="0.35">
      <c r="H96">
        <v>0</v>
      </c>
      <c r="I96">
        <v>24.753000000000014</v>
      </c>
      <c r="J96">
        <v>18</v>
      </c>
    </row>
    <row r="97" spans="8:10" x14ac:dyDescent="0.35">
      <c r="H97">
        <v>53.364920000000005</v>
      </c>
      <c r="I97">
        <v>99.950359999999989</v>
      </c>
      <c r="J97">
        <v>18</v>
      </c>
    </row>
  </sheetData>
  <mergeCells count="9">
    <mergeCell ref="A25:C25"/>
    <mergeCell ref="D25:F25"/>
    <mergeCell ref="H25:J25"/>
    <mergeCell ref="A3:F3"/>
    <mergeCell ref="A4:C4"/>
    <mergeCell ref="D4:F4"/>
    <mergeCell ref="H3:M3"/>
    <mergeCell ref="H4:J4"/>
    <mergeCell ref="K4:M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3A14-A628-499A-98DC-F70C661EC266}">
  <dimension ref="A1:M101"/>
  <sheetViews>
    <sheetView topLeftCell="A83" workbookViewId="0">
      <selection activeCell="A80" sqref="A80:K101"/>
    </sheetView>
  </sheetViews>
  <sheetFormatPr defaultRowHeight="14.5" x14ac:dyDescent="0.35"/>
  <cols>
    <col min="1" max="1" width="9.1796875" style="4"/>
  </cols>
  <sheetData>
    <row r="1" spans="1:13" x14ac:dyDescent="0.35">
      <c r="A1" s="77" t="s">
        <v>3</v>
      </c>
      <c r="B1" s="77"/>
      <c r="C1" s="77"/>
      <c r="D1" s="77"/>
      <c r="E1" s="77"/>
      <c r="F1" s="77"/>
      <c r="H1" s="70" t="s">
        <v>1</v>
      </c>
      <c r="I1" s="70"/>
      <c r="J1" s="70"/>
      <c r="K1" s="70"/>
      <c r="L1" s="70"/>
      <c r="M1" s="75"/>
    </row>
    <row r="2" spans="1:13" x14ac:dyDescent="0.35">
      <c r="A2" s="77" t="s">
        <v>4</v>
      </c>
      <c r="B2" s="77"/>
      <c r="C2" s="77"/>
      <c r="D2" s="77" t="s">
        <v>8</v>
      </c>
      <c r="E2" s="77"/>
      <c r="F2" s="77"/>
      <c r="H2" s="70" t="s">
        <v>18</v>
      </c>
      <c r="I2" s="70"/>
      <c r="J2" s="70"/>
      <c r="K2" s="70" t="s">
        <v>4</v>
      </c>
      <c r="L2" s="70"/>
      <c r="M2" s="75"/>
    </row>
    <row r="3" spans="1:13" ht="58" x14ac:dyDescent="0.35">
      <c r="A3" s="39" t="s">
        <v>5</v>
      </c>
      <c r="B3" s="39" t="s">
        <v>6</v>
      </c>
      <c r="C3" s="13" t="s">
        <v>39</v>
      </c>
      <c r="D3" s="39" t="s">
        <v>5</v>
      </c>
      <c r="E3" s="39" t="s">
        <v>6</v>
      </c>
      <c r="F3" s="39" t="s">
        <v>39</v>
      </c>
      <c r="H3" s="14" t="s">
        <v>41</v>
      </c>
      <c r="I3" s="14" t="s">
        <v>19</v>
      </c>
      <c r="J3" s="14" t="s">
        <v>42</v>
      </c>
      <c r="K3" s="57" t="s">
        <v>43</v>
      </c>
      <c r="L3" s="14" t="s">
        <v>20</v>
      </c>
      <c r="M3" s="58" t="s">
        <v>44</v>
      </c>
    </row>
    <row r="4" spans="1:13" x14ac:dyDescent="0.35">
      <c r="A4" s="38">
        <v>345.79700000000003</v>
      </c>
      <c r="B4" s="38">
        <v>11.927999999999997</v>
      </c>
      <c r="C4" s="4">
        <f>1.96*B4</f>
        <v>23.378879999999995</v>
      </c>
      <c r="D4" s="38">
        <v>388.41800000000001</v>
      </c>
      <c r="E4" s="38">
        <v>18.75</v>
      </c>
      <c r="F4" s="4">
        <f>1.96*E4</f>
        <v>36.75</v>
      </c>
      <c r="H4" s="59">
        <f>(D4-A4)-F4</f>
        <v>5.8709999999999809</v>
      </c>
      <c r="I4" s="59">
        <f>D4-A4</f>
        <v>42.620999999999981</v>
      </c>
      <c r="J4" s="59">
        <f>(D4-A4)+F4</f>
        <v>79.370999999999981</v>
      </c>
      <c r="K4" s="59">
        <f>-(C4)</f>
        <v>-23.378879999999995</v>
      </c>
      <c r="L4">
        <v>0</v>
      </c>
      <c r="M4" s="59">
        <f>C4</f>
        <v>23.378879999999995</v>
      </c>
    </row>
    <row r="5" spans="1:13" x14ac:dyDescent="0.35">
      <c r="A5" s="16">
        <v>261.48599999999999</v>
      </c>
      <c r="B5" s="16">
        <v>21.126000000000033</v>
      </c>
      <c r="C5" s="4">
        <f t="shared" ref="C5:C17" si="0">1.96*B5</f>
        <v>41.406960000000062</v>
      </c>
      <c r="D5" s="16">
        <v>342.97399999999999</v>
      </c>
      <c r="E5" s="16">
        <v>30.185000000000002</v>
      </c>
      <c r="F5" s="4">
        <f t="shared" ref="F5:F17" si="1">1.96*E5</f>
        <v>59.162600000000005</v>
      </c>
      <c r="H5" s="59">
        <f t="shared" ref="H5:H17" si="2">(D5-A5)-F5</f>
        <v>22.325399999999995</v>
      </c>
      <c r="I5" s="59">
        <f t="shared" ref="I5:I17" si="3">D5-A5</f>
        <v>81.488</v>
      </c>
      <c r="J5" s="59">
        <f t="shared" ref="J5:J17" si="4">(D5-A5)+F5</f>
        <v>140.6506</v>
      </c>
      <c r="K5" s="59">
        <f t="shared" ref="K5:K17" si="5">-(C5)</f>
        <v>-41.406960000000062</v>
      </c>
      <c r="L5">
        <v>0</v>
      </c>
      <c r="M5" s="59">
        <f t="shared" ref="M5:M17" si="6">C5</f>
        <v>41.406960000000062</v>
      </c>
    </row>
    <row r="6" spans="1:13" x14ac:dyDescent="0.35">
      <c r="A6" s="38">
        <v>377.10599999999999</v>
      </c>
      <c r="B6" s="38">
        <v>18.142999999999972</v>
      </c>
      <c r="C6" s="4">
        <f t="shared" si="0"/>
        <v>35.560279999999942</v>
      </c>
      <c r="D6" s="38">
        <v>356.37099999999998</v>
      </c>
      <c r="E6" s="38">
        <v>31.102000000000032</v>
      </c>
      <c r="F6" s="4">
        <f t="shared" si="1"/>
        <v>60.959920000000061</v>
      </c>
      <c r="H6" s="59">
        <f t="shared" si="2"/>
        <v>-81.694920000000081</v>
      </c>
      <c r="I6" s="59">
        <f t="shared" si="3"/>
        <v>-20.735000000000014</v>
      </c>
      <c r="J6" s="59">
        <f t="shared" si="4"/>
        <v>40.224920000000047</v>
      </c>
      <c r="K6" s="59">
        <f t="shared" si="5"/>
        <v>-35.560279999999942</v>
      </c>
      <c r="L6">
        <v>0</v>
      </c>
      <c r="M6" s="59">
        <f t="shared" si="6"/>
        <v>35.560279999999942</v>
      </c>
    </row>
    <row r="7" spans="1:13" x14ac:dyDescent="0.35">
      <c r="A7" s="38">
        <v>187.62799999999999</v>
      </c>
      <c r="B7" s="38">
        <v>7.8529999999999802</v>
      </c>
      <c r="C7" s="4">
        <f t="shared" si="0"/>
        <v>15.391879999999961</v>
      </c>
      <c r="D7" s="38">
        <v>237.10599999999999</v>
      </c>
      <c r="E7" s="38">
        <v>23.562000000000012</v>
      </c>
      <c r="F7" s="4">
        <f t="shared" si="1"/>
        <v>46.18152000000002</v>
      </c>
      <c r="H7" s="59">
        <f t="shared" si="2"/>
        <v>3.2964799999999883</v>
      </c>
      <c r="I7" s="59">
        <f t="shared" si="3"/>
        <v>49.478000000000009</v>
      </c>
      <c r="J7" s="59">
        <f t="shared" si="4"/>
        <v>95.659520000000029</v>
      </c>
      <c r="K7" s="59">
        <f t="shared" si="5"/>
        <v>-15.391879999999961</v>
      </c>
      <c r="L7">
        <v>0</v>
      </c>
      <c r="M7" s="59">
        <f t="shared" si="6"/>
        <v>15.391879999999961</v>
      </c>
    </row>
    <row r="8" spans="1:13" x14ac:dyDescent="0.35">
      <c r="A8" s="38">
        <v>223.09100000000001</v>
      </c>
      <c r="B8" s="38">
        <v>15.531000000000006</v>
      </c>
      <c r="C8" s="4">
        <f t="shared" si="0"/>
        <v>30.440760000000012</v>
      </c>
      <c r="D8" s="38">
        <v>256.60500000000002</v>
      </c>
      <c r="E8" s="38">
        <v>13.899000000000001</v>
      </c>
      <c r="F8" s="4">
        <f t="shared" si="1"/>
        <v>27.242040000000003</v>
      </c>
      <c r="H8" s="59">
        <f t="shared" si="2"/>
        <v>6.2719600000000071</v>
      </c>
      <c r="I8" s="59">
        <f t="shared" si="3"/>
        <v>33.51400000000001</v>
      </c>
      <c r="J8" s="59">
        <f t="shared" si="4"/>
        <v>60.756040000000013</v>
      </c>
      <c r="K8" s="59">
        <f t="shared" si="5"/>
        <v>-30.440760000000012</v>
      </c>
      <c r="L8">
        <v>0</v>
      </c>
      <c r="M8" s="59">
        <f t="shared" si="6"/>
        <v>30.440760000000012</v>
      </c>
    </row>
    <row r="9" spans="1:13" x14ac:dyDescent="0.35">
      <c r="A9" s="38">
        <v>365.553</v>
      </c>
      <c r="B9" s="38">
        <v>13.882000000000005</v>
      </c>
      <c r="C9" s="4">
        <f t="shared" si="0"/>
        <v>27.20872000000001</v>
      </c>
      <c r="D9" s="38">
        <v>462.72500000000002</v>
      </c>
      <c r="E9" s="38">
        <v>21.593999999999994</v>
      </c>
      <c r="F9" s="4">
        <f t="shared" si="1"/>
        <v>42.324239999999989</v>
      </c>
      <c r="H9" s="59">
        <f t="shared" si="2"/>
        <v>54.847760000000036</v>
      </c>
      <c r="I9" s="59">
        <f t="shared" si="3"/>
        <v>97.172000000000025</v>
      </c>
      <c r="J9" s="59">
        <f t="shared" si="4"/>
        <v>139.49624</v>
      </c>
      <c r="K9" s="59">
        <f t="shared" si="5"/>
        <v>-27.20872000000001</v>
      </c>
      <c r="L9">
        <v>0</v>
      </c>
      <c r="M9" s="59">
        <f t="shared" si="6"/>
        <v>27.20872000000001</v>
      </c>
    </row>
    <row r="10" spans="1:13" x14ac:dyDescent="0.35">
      <c r="A10" s="38">
        <v>301.87400000000002</v>
      </c>
      <c r="B10" s="38">
        <v>20.613</v>
      </c>
      <c r="C10" s="4">
        <f t="shared" si="0"/>
        <v>40.401479999999999</v>
      </c>
      <c r="D10" s="38">
        <v>353.42</v>
      </c>
      <c r="E10" s="38">
        <v>14.168999999999983</v>
      </c>
      <c r="F10" s="4">
        <f t="shared" si="1"/>
        <v>27.771239999999967</v>
      </c>
      <c r="H10" s="59">
        <f t="shared" si="2"/>
        <v>23.774760000000025</v>
      </c>
      <c r="I10" s="59">
        <f t="shared" si="3"/>
        <v>51.545999999999992</v>
      </c>
      <c r="J10" s="59">
        <f t="shared" si="4"/>
        <v>79.317239999999956</v>
      </c>
      <c r="K10" s="59">
        <f t="shared" si="5"/>
        <v>-40.401479999999999</v>
      </c>
      <c r="L10">
        <v>0</v>
      </c>
      <c r="M10" s="59">
        <f t="shared" si="6"/>
        <v>40.401479999999999</v>
      </c>
    </row>
    <row r="11" spans="1:13" x14ac:dyDescent="0.35">
      <c r="A11" s="38">
        <v>327.27300000000002</v>
      </c>
      <c r="B11" s="38">
        <v>17.111999999999966</v>
      </c>
      <c r="C11" s="4">
        <f t="shared" si="0"/>
        <v>33.539519999999932</v>
      </c>
      <c r="D11" s="38">
        <v>240.642</v>
      </c>
      <c r="E11" s="38">
        <v>19.25200000000001</v>
      </c>
      <c r="F11" s="4">
        <f t="shared" si="1"/>
        <v>37.733920000000019</v>
      </c>
      <c r="H11" s="59">
        <f t="shared" si="2"/>
        <v>-124.36492000000004</v>
      </c>
      <c r="I11" s="59">
        <f t="shared" si="3"/>
        <v>-86.631000000000029</v>
      </c>
      <c r="J11" s="59">
        <f t="shared" si="4"/>
        <v>-48.89708000000001</v>
      </c>
      <c r="K11" s="59">
        <f t="shared" si="5"/>
        <v>-33.539519999999932</v>
      </c>
      <c r="L11">
        <v>0</v>
      </c>
      <c r="M11" s="59">
        <f t="shared" si="6"/>
        <v>33.539519999999932</v>
      </c>
    </row>
    <row r="12" spans="1:13" x14ac:dyDescent="0.35">
      <c r="A12" s="38">
        <v>313.62</v>
      </c>
      <c r="B12" s="38">
        <v>12.812000000000012</v>
      </c>
      <c r="C12" s="4">
        <f t="shared" si="0"/>
        <v>25.111520000000024</v>
      </c>
      <c r="D12" s="38">
        <v>261.05900000000003</v>
      </c>
      <c r="E12" s="38">
        <v>17.948999999999955</v>
      </c>
      <c r="F12" s="4">
        <f t="shared" si="1"/>
        <v>35.180039999999913</v>
      </c>
      <c r="H12" s="59">
        <f t="shared" si="2"/>
        <v>-87.741039999999884</v>
      </c>
      <c r="I12" s="59">
        <f t="shared" si="3"/>
        <v>-52.560999999999979</v>
      </c>
      <c r="J12" s="59">
        <f t="shared" si="4"/>
        <v>-17.380960000000066</v>
      </c>
      <c r="K12" s="59">
        <f t="shared" si="5"/>
        <v>-25.111520000000024</v>
      </c>
      <c r="L12">
        <v>0</v>
      </c>
      <c r="M12" s="59">
        <f t="shared" si="6"/>
        <v>25.111520000000024</v>
      </c>
    </row>
    <row r="13" spans="1:13" x14ac:dyDescent="0.35">
      <c r="A13" s="38">
        <v>337.03699999999998</v>
      </c>
      <c r="B13" s="38">
        <v>18.519000000000005</v>
      </c>
      <c r="C13" s="4">
        <f t="shared" si="0"/>
        <v>36.297240000000009</v>
      </c>
      <c r="D13" s="38">
        <v>279.012</v>
      </c>
      <c r="E13" s="38">
        <v>18.519000000000005</v>
      </c>
      <c r="F13" s="4">
        <f t="shared" si="1"/>
        <v>36.297240000000009</v>
      </c>
      <c r="H13" s="59">
        <f t="shared" si="2"/>
        <v>-94.322239999999994</v>
      </c>
      <c r="I13" s="59">
        <f t="shared" si="3"/>
        <v>-58.024999999999977</v>
      </c>
      <c r="J13" s="59">
        <f t="shared" si="4"/>
        <v>-21.727759999999968</v>
      </c>
      <c r="K13" s="59">
        <f t="shared" si="5"/>
        <v>-36.297240000000009</v>
      </c>
      <c r="L13">
        <v>0</v>
      </c>
      <c r="M13" s="59">
        <f t="shared" si="6"/>
        <v>36.297240000000009</v>
      </c>
    </row>
    <row r="14" spans="1:13" x14ac:dyDescent="0.35">
      <c r="A14" s="38">
        <v>335.9</v>
      </c>
      <c r="B14" s="38">
        <v>29.447000000000003</v>
      </c>
      <c r="C14" s="4">
        <f t="shared" si="0"/>
        <v>57.716120000000004</v>
      </c>
      <c r="D14" s="38">
        <v>302.76400000000001</v>
      </c>
      <c r="E14" s="38">
        <v>12.286000000000001</v>
      </c>
      <c r="F14" s="4">
        <f t="shared" si="1"/>
        <v>24.080560000000002</v>
      </c>
      <c r="H14" s="59">
        <f t="shared" si="2"/>
        <v>-57.216559999999973</v>
      </c>
      <c r="I14" s="59">
        <f t="shared" si="3"/>
        <v>-33.135999999999967</v>
      </c>
      <c r="J14" s="59">
        <f t="shared" si="4"/>
        <v>-9.0554399999999653</v>
      </c>
      <c r="K14" s="59">
        <f t="shared" si="5"/>
        <v>-57.716120000000004</v>
      </c>
      <c r="L14">
        <v>0</v>
      </c>
      <c r="M14" s="59">
        <f t="shared" si="6"/>
        <v>57.716120000000004</v>
      </c>
    </row>
    <row r="15" spans="1:13" x14ac:dyDescent="0.35">
      <c r="A15" s="38">
        <v>300.31900000000002</v>
      </c>
      <c r="B15" s="38">
        <v>17.89100000000002</v>
      </c>
      <c r="C15" s="4">
        <f t="shared" si="0"/>
        <v>35.066360000000039</v>
      </c>
      <c r="D15" s="38">
        <v>301.59699999999998</v>
      </c>
      <c r="E15" s="38">
        <v>17.891999999999996</v>
      </c>
      <c r="F15" s="4">
        <f t="shared" si="1"/>
        <v>35.068319999999993</v>
      </c>
      <c r="H15" s="59">
        <f t="shared" si="2"/>
        <v>-33.79032000000003</v>
      </c>
      <c r="I15" s="59">
        <f t="shared" si="3"/>
        <v>1.2779999999999632</v>
      </c>
      <c r="J15" s="59">
        <f t="shared" si="4"/>
        <v>36.346319999999956</v>
      </c>
      <c r="K15" s="59">
        <f t="shared" si="5"/>
        <v>-35.066360000000039</v>
      </c>
      <c r="L15">
        <v>0</v>
      </c>
      <c r="M15" s="59">
        <f t="shared" si="6"/>
        <v>35.066360000000039</v>
      </c>
    </row>
    <row r="16" spans="1:13" x14ac:dyDescent="0.35">
      <c r="A16" s="38">
        <v>372.09699999999998</v>
      </c>
      <c r="B16" s="38">
        <v>20.724999999999966</v>
      </c>
      <c r="C16" s="4">
        <f t="shared" si="0"/>
        <v>40.620999999999931</v>
      </c>
      <c r="D16" s="38">
        <v>302.15699999999998</v>
      </c>
      <c r="E16" s="38">
        <v>15.54400000000004</v>
      </c>
      <c r="F16" s="4">
        <f t="shared" si="1"/>
        <v>30.466240000000077</v>
      </c>
      <c r="H16" s="59">
        <f t="shared" si="2"/>
        <v>-100.40624000000008</v>
      </c>
      <c r="I16" s="59">
        <f t="shared" si="3"/>
        <v>-69.94</v>
      </c>
      <c r="J16" s="59">
        <f t="shared" si="4"/>
        <v>-39.47375999999992</v>
      </c>
      <c r="K16" s="59">
        <f t="shared" si="5"/>
        <v>-40.620999999999931</v>
      </c>
      <c r="L16">
        <v>0</v>
      </c>
      <c r="M16" s="59">
        <f t="shared" si="6"/>
        <v>40.620999999999931</v>
      </c>
    </row>
    <row r="17" spans="1:13" x14ac:dyDescent="0.35">
      <c r="A17" s="38">
        <v>329.90899999999999</v>
      </c>
      <c r="B17" s="38">
        <v>15.710000000000036</v>
      </c>
      <c r="C17" s="4">
        <f t="shared" si="0"/>
        <v>30.79160000000007</v>
      </c>
      <c r="D17" s="38">
        <v>283.988</v>
      </c>
      <c r="E17" s="38">
        <v>13.293000000000006</v>
      </c>
      <c r="F17" s="4">
        <f t="shared" si="1"/>
        <v>26.054280000000013</v>
      </c>
      <c r="H17" s="59">
        <f t="shared" si="2"/>
        <v>-71.975279999999998</v>
      </c>
      <c r="I17" s="59">
        <f t="shared" si="3"/>
        <v>-45.920999999999992</v>
      </c>
      <c r="J17" s="59">
        <f t="shared" si="4"/>
        <v>-19.86671999999998</v>
      </c>
      <c r="K17" s="59">
        <f t="shared" si="5"/>
        <v>-30.79160000000007</v>
      </c>
      <c r="L17">
        <v>0</v>
      </c>
      <c r="M17" s="59">
        <f t="shared" si="6"/>
        <v>30.79160000000007</v>
      </c>
    </row>
    <row r="18" spans="1:13" x14ac:dyDescent="0.35">
      <c r="B18" s="4"/>
      <c r="C18" s="4"/>
      <c r="D18" s="4"/>
      <c r="E18" s="4"/>
      <c r="F18" s="4"/>
    </row>
    <row r="20" spans="1:13" x14ac:dyDescent="0.35">
      <c r="A20" s="70" t="s">
        <v>1</v>
      </c>
      <c r="B20" s="70"/>
      <c r="C20" s="70"/>
      <c r="D20" s="70"/>
      <c r="E20" s="70"/>
      <c r="F20" s="70"/>
    </row>
    <row r="21" spans="1:13" x14ac:dyDescent="0.35">
      <c r="A21" s="70" t="s">
        <v>18</v>
      </c>
      <c r="B21" s="70"/>
      <c r="C21" s="70"/>
      <c r="D21" s="76" t="s">
        <v>4</v>
      </c>
      <c r="E21" s="76"/>
      <c r="F21" s="76"/>
      <c r="H21" s="71" t="s">
        <v>26</v>
      </c>
      <c r="I21" s="71"/>
      <c r="J21" s="71"/>
    </row>
    <row r="22" spans="1:13" s="2" customFormat="1" ht="40.5" customHeight="1" x14ac:dyDescent="0.35">
      <c r="A22" s="12" t="s">
        <v>41</v>
      </c>
      <c r="B22" s="11" t="s">
        <v>19</v>
      </c>
      <c r="C22" s="11" t="s">
        <v>42</v>
      </c>
      <c r="D22" s="11" t="s">
        <v>43</v>
      </c>
      <c r="E22" s="11" t="s">
        <v>20</v>
      </c>
      <c r="F22" s="11" t="s">
        <v>44</v>
      </c>
      <c r="H22" s="14" t="s">
        <v>20</v>
      </c>
      <c r="I22" s="14" t="s">
        <v>45</v>
      </c>
      <c r="J22" s="14"/>
    </row>
    <row r="23" spans="1:13" x14ac:dyDescent="0.35">
      <c r="A23" s="4">
        <v>5.8709999999999809</v>
      </c>
      <c r="B23">
        <v>42.620999999999981</v>
      </c>
      <c r="C23">
        <v>79.370999999999981</v>
      </c>
      <c r="D23">
        <v>-23.378879999999995</v>
      </c>
      <c r="E23">
        <v>0</v>
      </c>
      <c r="F23">
        <v>23.378879999999995</v>
      </c>
      <c r="G23">
        <v>1</v>
      </c>
      <c r="H23">
        <v>-23.378879999999995</v>
      </c>
      <c r="I23" s="4">
        <v>5.8709999999999809</v>
      </c>
      <c r="J23">
        <v>1</v>
      </c>
    </row>
    <row r="24" spans="1:13" x14ac:dyDescent="0.35">
      <c r="A24" s="4">
        <v>22.325399999999995</v>
      </c>
      <c r="B24">
        <v>81.488</v>
      </c>
      <c r="C24">
        <v>140.6506</v>
      </c>
      <c r="D24">
        <v>-41.406960000000062</v>
      </c>
      <c r="E24">
        <v>0</v>
      </c>
      <c r="F24">
        <v>41.406960000000062</v>
      </c>
      <c r="G24">
        <v>2</v>
      </c>
      <c r="H24">
        <v>0</v>
      </c>
      <c r="I24">
        <v>42.620999999999981</v>
      </c>
      <c r="J24">
        <v>1</v>
      </c>
    </row>
    <row r="25" spans="1:13" x14ac:dyDescent="0.35">
      <c r="A25" s="4">
        <v>-81.694920000000081</v>
      </c>
      <c r="B25">
        <v>-20.735000000000014</v>
      </c>
      <c r="C25">
        <v>40.224920000000047</v>
      </c>
      <c r="D25">
        <v>-35.560279999999942</v>
      </c>
      <c r="E25">
        <v>0</v>
      </c>
      <c r="F25">
        <v>35.560279999999942</v>
      </c>
      <c r="G25">
        <v>3</v>
      </c>
      <c r="H25">
        <v>23.378879999999995</v>
      </c>
      <c r="I25">
        <v>79.370999999999981</v>
      </c>
      <c r="J25">
        <v>1</v>
      </c>
    </row>
    <row r="26" spans="1:13" x14ac:dyDescent="0.35">
      <c r="A26" s="4">
        <v>3.2964799999999883</v>
      </c>
      <c r="B26">
        <v>49.478000000000009</v>
      </c>
      <c r="C26">
        <v>95.659520000000029</v>
      </c>
      <c r="D26">
        <v>-15.391879999999961</v>
      </c>
      <c r="E26">
        <v>0</v>
      </c>
      <c r="F26">
        <v>15.391879999999961</v>
      </c>
      <c r="G26">
        <v>4</v>
      </c>
    </row>
    <row r="27" spans="1:13" x14ac:dyDescent="0.35">
      <c r="A27" s="4">
        <v>6.2719600000000071</v>
      </c>
      <c r="B27">
        <v>33.51400000000001</v>
      </c>
      <c r="C27">
        <v>60.756040000000013</v>
      </c>
      <c r="D27">
        <v>-30.440760000000012</v>
      </c>
      <c r="E27">
        <v>0</v>
      </c>
      <c r="F27">
        <v>30.440760000000012</v>
      </c>
      <c r="G27">
        <v>5</v>
      </c>
      <c r="H27">
        <v>-41.406960000000062</v>
      </c>
      <c r="I27" s="4">
        <v>22.325399999999995</v>
      </c>
      <c r="J27">
        <v>2</v>
      </c>
    </row>
    <row r="28" spans="1:13" x14ac:dyDescent="0.35">
      <c r="A28" s="4">
        <v>54.847760000000036</v>
      </c>
      <c r="B28">
        <v>97.172000000000025</v>
      </c>
      <c r="C28">
        <v>139.49624</v>
      </c>
      <c r="D28">
        <v>-27.20872000000001</v>
      </c>
      <c r="E28">
        <v>0</v>
      </c>
      <c r="F28">
        <v>27.20872000000001</v>
      </c>
      <c r="G28">
        <v>6</v>
      </c>
      <c r="H28">
        <v>0</v>
      </c>
      <c r="I28">
        <v>81.488</v>
      </c>
      <c r="J28">
        <v>2</v>
      </c>
    </row>
    <row r="29" spans="1:13" x14ac:dyDescent="0.35">
      <c r="A29" s="4">
        <v>23.774760000000025</v>
      </c>
      <c r="B29">
        <v>51.545999999999992</v>
      </c>
      <c r="C29">
        <v>79.317239999999956</v>
      </c>
      <c r="D29">
        <v>-40.401479999999999</v>
      </c>
      <c r="E29">
        <v>0</v>
      </c>
      <c r="F29">
        <v>40.401479999999999</v>
      </c>
      <c r="G29">
        <v>7</v>
      </c>
      <c r="H29">
        <v>41.406960000000062</v>
      </c>
      <c r="I29">
        <v>140.6506</v>
      </c>
      <c r="J29">
        <v>2</v>
      </c>
    </row>
    <row r="30" spans="1:13" x14ac:dyDescent="0.35">
      <c r="A30" s="4">
        <v>-124.36492000000004</v>
      </c>
      <c r="B30">
        <v>-86.631000000000029</v>
      </c>
      <c r="C30">
        <v>-48.89708000000001</v>
      </c>
      <c r="D30">
        <v>-33.539519999999932</v>
      </c>
      <c r="E30">
        <v>0</v>
      </c>
      <c r="F30">
        <v>33.539519999999932</v>
      </c>
      <c r="G30">
        <v>8</v>
      </c>
    </row>
    <row r="31" spans="1:13" x14ac:dyDescent="0.35">
      <c r="A31" s="4">
        <v>-87.741039999999884</v>
      </c>
      <c r="B31">
        <v>-52.560999999999979</v>
      </c>
      <c r="C31">
        <v>-17.380960000000066</v>
      </c>
      <c r="D31">
        <v>-25.111520000000024</v>
      </c>
      <c r="E31">
        <v>0</v>
      </c>
      <c r="F31">
        <v>25.111520000000024</v>
      </c>
      <c r="G31">
        <v>9</v>
      </c>
      <c r="H31">
        <v>-35.560279999999942</v>
      </c>
      <c r="I31" s="4">
        <v>-81.694920000000081</v>
      </c>
      <c r="J31">
        <v>3</v>
      </c>
    </row>
    <row r="32" spans="1:13" x14ac:dyDescent="0.35">
      <c r="A32" s="4">
        <v>-94.322239999999994</v>
      </c>
      <c r="B32">
        <v>-58.024999999999977</v>
      </c>
      <c r="C32">
        <v>-21.727759999999968</v>
      </c>
      <c r="D32">
        <v>-36.297240000000009</v>
      </c>
      <c r="E32">
        <v>0</v>
      </c>
      <c r="F32">
        <v>36.297240000000009</v>
      </c>
      <c r="G32">
        <v>10</v>
      </c>
      <c r="H32">
        <v>0</v>
      </c>
      <c r="I32">
        <v>-20.735000000000014</v>
      </c>
      <c r="J32">
        <v>3</v>
      </c>
    </row>
    <row r="33" spans="1:12" x14ac:dyDescent="0.35">
      <c r="A33" s="4">
        <v>-57.216559999999973</v>
      </c>
      <c r="B33">
        <v>-33.135999999999967</v>
      </c>
      <c r="C33">
        <v>-9.0554399999999653</v>
      </c>
      <c r="D33">
        <v>-57.716120000000004</v>
      </c>
      <c r="E33">
        <v>0</v>
      </c>
      <c r="F33">
        <v>57.716120000000004</v>
      </c>
      <c r="G33">
        <v>11</v>
      </c>
      <c r="H33">
        <v>35.560279999999942</v>
      </c>
      <c r="I33">
        <v>40.224920000000047</v>
      </c>
      <c r="J33">
        <v>3</v>
      </c>
    </row>
    <row r="34" spans="1:12" x14ac:dyDescent="0.35">
      <c r="A34" s="4">
        <v>-33.79032000000003</v>
      </c>
      <c r="B34">
        <v>1.2779999999999632</v>
      </c>
      <c r="C34">
        <v>36.346319999999956</v>
      </c>
      <c r="D34">
        <v>-35.066360000000039</v>
      </c>
      <c r="E34">
        <v>0</v>
      </c>
      <c r="F34">
        <v>35.066360000000039</v>
      </c>
      <c r="G34">
        <v>12</v>
      </c>
    </row>
    <row r="35" spans="1:12" x14ac:dyDescent="0.35">
      <c r="A35" s="4">
        <v>-100.40624000000008</v>
      </c>
      <c r="B35">
        <v>-69.94</v>
      </c>
      <c r="C35">
        <v>-39.47375999999992</v>
      </c>
      <c r="D35">
        <v>-40.620999999999931</v>
      </c>
      <c r="E35">
        <v>0</v>
      </c>
      <c r="F35">
        <v>40.620999999999931</v>
      </c>
      <c r="G35">
        <v>13</v>
      </c>
      <c r="H35">
        <v>-15.391879999999961</v>
      </c>
      <c r="I35" s="4">
        <v>3.2964799999999883</v>
      </c>
      <c r="J35">
        <v>4</v>
      </c>
    </row>
    <row r="36" spans="1:12" x14ac:dyDescent="0.35">
      <c r="A36" s="4">
        <v>-71.975279999999998</v>
      </c>
      <c r="B36">
        <v>-45.920999999999992</v>
      </c>
      <c r="C36">
        <v>-19.86671999999998</v>
      </c>
      <c r="D36">
        <v>-30.79160000000007</v>
      </c>
      <c r="E36">
        <v>0</v>
      </c>
      <c r="F36">
        <v>30.79160000000007</v>
      </c>
      <c r="G36">
        <v>14</v>
      </c>
      <c r="H36">
        <v>0</v>
      </c>
      <c r="I36">
        <v>49.478000000000009</v>
      </c>
      <c r="J36">
        <v>4</v>
      </c>
    </row>
    <row r="37" spans="1:12" x14ac:dyDescent="0.35">
      <c r="H37">
        <v>15.391879999999961</v>
      </c>
      <c r="I37">
        <v>95.659520000000029</v>
      </c>
      <c r="J37">
        <v>4</v>
      </c>
    </row>
    <row r="39" spans="1:12" x14ac:dyDescent="0.35">
      <c r="H39">
        <v>-30.440760000000012</v>
      </c>
      <c r="I39" s="4">
        <v>6.2719600000000071</v>
      </c>
      <c r="J39">
        <v>5</v>
      </c>
      <c r="L39" s="4"/>
    </row>
    <row r="40" spans="1:12" x14ac:dyDescent="0.35">
      <c r="H40">
        <v>0</v>
      </c>
      <c r="I40">
        <v>33.51400000000001</v>
      </c>
      <c r="J40">
        <v>5</v>
      </c>
      <c r="L40" s="4"/>
    </row>
    <row r="41" spans="1:12" x14ac:dyDescent="0.35">
      <c r="H41">
        <v>30.440760000000012</v>
      </c>
      <c r="I41">
        <v>60.756040000000013</v>
      </c>
      <c r="J41">
        <v>5</v>
      </c>
      <c r="L41" s="4"/>
    </row>
    <row r="42" spans="1:12" x14ac:dyDescent="0.35">
      <c r="L42" s="4"/>
    </row>
    <row r="43" spans="1:12" x14ac:dyDescent="0.35">
      <c r="H43">
        <v>-27.20872000000001</v>
      </c>
      <c r="I43" s="4">
        <v>54.847760000000036</v>
      </c>
      <c r="J43">
        <v>6</v>
      </c>
      <c r="L43" s="4"/>
    </row>
    <row r="44" spans="1:12" x14ac:dyDescent="0.35">
      <c r="H44">
        <v>0</v>
      </c>
      <c r="I44">
        <v>97.172000000000025</v>
      </c>
      <c r="J44">
        <v>6</v>
      </c>
      <c r="L44" s="4"/>
    </row>
    <row r="45" spans="1:12" x14ac:dyDescent="0.35">
      <c r="H45">
        <v>27.20872000000001</v>
      </c>
      <c r="I45">
        <v>139.49624</v>
      </c>
      <c r="J45">
        <v>6</v>
      </c>
      <c r="L45" s="4"/>
    </row>
    <row r="46" spans="1:12" x14ac:dyDescent="0.35">
      <c r="L46" s="4"/>
    </row>
    <row r="47" spans="1:12" x14ac:dyDescent="0.35">
      <c r="H47">
        <v>-40.401479999999999</v>
      </c>
      <c r="I47" s="4">
        <v>23.774760000000025</v>
      </c>
      <c r="J47">
        <v>7</v>
      </c>
      <c r="L47" s="4"/>
    </row>
    <row r="48" spans="1:12" x14ac:dyDescent="0.35">
      <c r="H48">
        <v>0</v>
      </c>
      <c r="I48">
        <v>51.545999999999992</v>
      </c>
      <c r="J48">
        <v>7</v>
      </c>
      <c r="L48" s="4"/>
    </row>
    <row r="49" spans="8:10" x14ac:dyDescent="0.35">
      <c r="H49">
        <v>40.401479999999999</v>
      </c>
      <c r="I49">
        <v>79.317239999999956</v>
      </c>
      <c r="J49">
        <v>7</v>
      </c>
    </row>
    <row r="51" spans="8:10" x14ac:dyDescent="0.35">
      <c r="H51">
        <v>-33.539519999999932</v>
      </c>
      <c r="I51" s="4">
        <v>-124.36492000000004</v>
      </c>
      <c r="J51">
        <v>8</v>
      </c>
    </row>
    <row r="52" spans="8:10" x14ac:dyDescent="0.35">
      <c r="H52">
        <v>0</v>
      </c>
      <c r="I52">
        <v>-86.631000000000029</v>
      </c>
      <c r="J52">
        <v>8</v>
      </c>
    </row>
    <row r="53" spans="8:10" x14ac:dyDescent="0.35">
      <c r="H53">
        <v>33.539519999999932</v>
      </c>
      <c r="I53">
        <v>-48.89708000000001</v>
      </c>
      <c r="J53">
        <v>8</v>
      </c>
    </row>
    <row r="55" spans="8:10" x14ac:dyDescent="0.35">
      <c r="H55">
        <v>-25.111520000000024</v>
      </c>
      <c r="I55" s="4">
        <v>-87.741039999999884</v>
      </c>
      <c r="J55">
        <v>9</v>
      </c>
    </row>
    <row r="56" spans="8:10" x14ac:dyDescent="0.35">
      <c r="H56">
        <v>0</v>
      </c>
      <c r="I56">
        <v>-52.560999999999979</v>
      </c>
      <c r="J56">
        <v>9</v>
      </c>
    </row>
    <row r="57" spans="8:10" x14ac:dyDescent="0.35">
      <c r="H57">
        <v>25.111520000000024</v>
      </c>
      <c r="I57">
        <v>-17.380960000000066</v>
      </c>
      <c r="J57">
        <v>9</v>
      </c>
    </row>
    <row r="59" spans="8:10" x14ac:dyDescent="0.35">
      <c r="H59">
        <v>-36.297240000000009</v>
      </c>
      <c r="I59" s="4">
        <v>-94.322239999999994</v>
      </c>
      <c r="J59">
        <v>10</v>
      </c>
    </row>
    <row r="60" spans="8:10" x14ac:dyDescent="0.35">
      <c r="H60">
        <v>0</v>
      </c>
      <c r="I60">
        <v>-58.024999999999977</v>
      </c>
      <c r="J60">
        <v>10</v>
      </c>
    </row>
    <row r="61" spans="8:10" x14ac:dyDescent="0.35">
      <c r="H61">
        <v>36.297240000000009</v>
      </c>
      <c r="I61">
        <v>-21.727759999999968</v>
      </c>
      <c r="J61">
        <v>10</v>
      </c>
    </row>
    <row r="63" spans="8:10" x14ac:dyDescent="0.35">
      <c r="H63">
        <v>-57.716120000000004</v>
      </c>
      <c r="I63" s="4">
        <v>-57.216559999999973</v>
      </c>
      <c r="J63">
        <v>11</v>
      </c>
    </row>
    <row r="64" spans="8:10" x14ac:dyDescent="0.35">
      <c r="H64">
        <v>0</v>
      </c>
      <c r="I64">
        <v>-33.135999999999967</v>
      </c>
      <c r="J64">
        <v>11</v>
      </c>
    </row>
    <row r="65" spans="1:12" x14ac:dyDescent="0.35">
      <c r="H65">
        <v>57.716120000000004</v>
      </c>
      <c r="I65">
        <v>-9.0554399999999653</v>
      </c>
      <c r="J65">
        <v>11</v>
      </c>
    </row>
    <row r="67" spans="1:12" x14ac:dyDescent="0.35">
      <c r="H67">
        <v>-35.066360000000039</v>
      </c>
      <c r="I67" s="4">
        <v>-33.79032000000003</v>
      </c>
      <c r="J67">
        <v>12</v>
      </c>
      <c r="L67" s="4"/>
    </row>
    <row r="68" spans="1:12" x14ac:dyDescent="0.35">
      <c r="H68">
        <v>0</v>
      </c>
      <c r="I68">
        <v>1.2779999999999632</v>
      </c>
      <c r="J68">
        <v>12</v>
      </c>
      <c r="L68" s="4"/>
    </row>
    <row r="69" spans="1:12" x14ac:dyDescent="0.35">
      <c r="H69">
        <v>35.066360000000039</v>
      </c>
      <c r="I69">
        <v>36.346319999999956</v>
      </c>
      <c r="J69">
        <v>12</v>
      </c>
      <c r="L69" s="4"/>
    </row>
    <row r="71" spans="1:12" x14ac:dyDescent="0.35">
      <c r="H71">
        <v>-40.620999999999931</v>
      </c>
      <c r="I71" s="4">
        <v>-100.40624000000008</v>
      </c>
      <c r="J71">
        <v>13</v>
      </c>
    </row>
    <row r="72" spans="1:12" x14ac:dyDescent="0.35">
      <c r="H72">
        <v>0</v>
      </c>
      <c r="I72">
        <v>-69.94</v>
      </c>
      <c r="J72">
        <v>13</v>
      </c>
    </row>
    <row r="73" spans="1:12" x14ac:dyDescent="0.35">
      <c r="H73">
        <v>40.620999999999931</v>
      </c>
      <c r="I73">
        <v>-39.47375999999992</v>
      </c>
      <c r="J73">
        <v>13</v>
      </c>
    </row>
    <row r="75" spans="1:12" x14ac:dyDescent="0.35">
      <c r="H75">
        <v>-30.79160000000007</v>
      </c>
      <c r="I75" s="4">
        <v>-71.975279999999998</v>
      </c>
      <c r="J75">
        <v>14</v>
      </c>
    </row>
    <row r="76" spans="1:12" x14ac:dyDescent="0.35">
      <c r="H76">
        <v>0</v>
      </c>
      <c r="I76">
        <v>-45.920999999999992</v>
      </c>
      <c r="J76">
        <v>14</v>
      </c>
    </row>
    <row r="77" spans="1:12" x14ac:dyDescent="0.35">
      <c r="H77">
        <v>30.79160000000007</v>
      </c>
      <c r="I77">
        <v>-19.86671999999998</v>
      </c>
      <c r="J77">
        <v>14</v>
      </c>
    </row>
    <row r="80" spans="1:12" x14ac:dyDescent="0.35">
      <c r="A80" s="4" t="s">
        <v>2</v>
      </c>
    </row>
    <row r="81" spans="1:11" x14ac:dyDescent="0.35">
      <c r="B81" s="4" t="s">
        <v>4</v>
      </c>
      <c r="F81" t="s">
        <v>8</v>
      </c>
    </row>
    <row r="82" spans="1:11" ht="29" x14ac:dyDescent="0.35">
      <c r="B82" s="4" t="s">
        <v>5</v>
      </c>
      <c r="C82" t="s">
        <v>37</v>
      </c>
      <c r="D82" t="s">
        <v>28</v>
      </c>
      <c r="E82" t="s">
        <v>30</v>
      </c>
      <c r="F82" t="s">
        <v>7</v>
      </c>
      <c r="G82" t="s">
        <v>37</v>
      </c>
      <c r="H82" t="s">
        <v>28</v>
      </c>
      <c r="I82" t="s">
        <v>30</v>
      </c>
      <c r="J82" s="23" t="s">
        <v>46</v>
      </c>
      <c r="K82" s="68" t="s">
        <v>47</v>
      </c>
    </row>
    <row r="83" spans="1:11" x14ac:dyDescent="0.35">
      <c r="A83" s="4">
        <v>1</v>
      </c>
      <c r="B83" s="4">
        <v>85.23</v>
      </c>
      <c r="C83">
        <v>36.757840000000009</v>
      </c>
      <c r="D83">
        <f>B83+C83</f>
        <v>121.98784000000001</v>
      </c>
      <c r="E83">
        <f>B83-C83</f>
        <v>48.472159999999995</v>
      </c>
      <c r="F83">
        <v>100.575</v>
      </c>
      <c r="G83">
        <v>23.386720000000004</v>
      </c>
      <c r="H83">
        <f>F83+G83</f>
        <v>123.96172000000001</v>
      </c>
      <c r="I83">
        <f>F83-G83</f>
        <v>77.188279999999992</v>
      </c>
      <c r="J83" s="69">
        <f t="shared" ref="J83" si="7">IF((I83&gt;D83),1,0)</f>
        <v>0</v>
      </c>
      <c r="K83">
        <f t="shared" ref="K83" si="8">IF((E83&gt;H83),1,0)</f>
        <v>0</v>
      </c>
    </row>
    <row r="84" spans="1:11" x14ac:dyDescent="0.35">
      <c r="A84" s="4">
        <v>2</v>
      </c>
      <c r="B84" s="4">
        <v>221.33099999999999</v>
      </c>
      <c r="C84">
        <v>25.628960000000042</v>
      </c>
      <c r="D84">
        <f t="shared" ref="D84:D100" si="9">B84+C84</f>
        <v>246.95996000000002</v>
      </c>
      <c r="E84">
        <f t="shared" ref="E84:E100" si="10">B84-C84</f>
        <v>195.70203999999995</v>
      </c>
      <c r="F84">
        <v>254.52799999999999</v>
      </c>
      <c r="G84">
        <v>39.43716000000002</v>
      </c>
      <c r="H84">
        <f t="shared" ref="H84:H100" si="11">F84+G84</f>
        <v>293.96516000000003</v>
      </c>
      <c r="I84">
        <f t="shared" ref="I84:I100" si="12">F84-G84</f>
        <v>215.09083999999996</v>
      </c>
      <c r="J84" s="69">
        <f t="shared" ref="J84:J100" si="13">IF((I84&gt;D84),1,0)</f>
        <v>0</v>
      </c>
      <c r="K84">
        <f t="shared" ref="K84:K100" si="14">IF((E84&gt;H84),1,0)</f>
        <v>0</v>
      </c>
    </row>
    <row r="85" spans="1:11" x14ac:dyDescent="0.35">
      <c r="A85" s="4">
        <v>3</v>
      </c>
      <c r="B85" s="4">
        <v>251.404</v>
      </c>
      <c r="C85">
        <v>22.859479999999966</v>
      </c>
      <c r="D85">
        <f t="shared" si="9"/>
        <v>274.26347999999996</v>
      </c>
      <c r="E85">
        <f t="shared" si="10"/>
        <v>228.54452000000003</v>
      </c>
      <c r="F85">
        <v>250.108</v>
      </c>
      <c r="G85">
        <v>63.498119999999979</v>
      </c>
      <c r="H85">
        <f t="shared" si="11"/>
        <v>313.60611999999998</v>
      </c>
      <c r="I85">
        <f t="shared" si="12"/>
        <v>186.60988000000003</v>
      </c>
      <c r="J85" s="69">
        <f t="shared" si="13"/>
        <v>0</v>
      </c>
      <c r="K85">
        <f t="shared" si="14"/>
        <v>0</v>
      </c>
    </row>
    <row r="86" spans="1:11" x14ac:dyDescent="0.35">
      <c r="A86" s="67">
        <v>4</v>
      </c>
      <c r="B86" s="4">
        <v>98.948999999999998</v>
      </c>
      <c r="C86">
        <v>18.472999999999995</v>
      </c>
      <c r="D86">
        <f t="shared" si="9"/>
        <v>117.422</v>
      </c>
      <c r="E86">
        <f t="shared" si="10"/>
        <v>80.475999999999999</v>
      </c>
      <c r="F86">
        <v>123.295</v>
      </c>
      <c r="G86">
        <v>21.554120000000001</v>
      </c>
      <c r="H86">
        <f t="shared" si="11"/>
        <v>144.84912</v>
      </c>
      <c r="I86">
        <f t="shared" si="12"/>
        <v>101.74088</v>
      </c>
      <c r="J86" s="69">
        <f t="shared" si="13"/>
        <v>0</v>
      </c>
      <c r="K86">
        <f t="shared" si="14"/>
        <v>0</v>
      </c>
    </row>
    <row r="87" spans="1:11" x14ac:dyDescent="0.35">
      <c r="A87" s="67">
        <v>5</v>
      </c>
      <c r="B87" s="4">
        <v>122.61499999999999</v>
      </c>
      <c r="C87">
        <v>25.634839999999986</v>
      </c>
      <c r="D87">
        <f t="shared" si="9"/>
        <v>148.24983999999998</v>
      </c>
      <c r="E87">
        <f t="shared" si="10"/>
        <v>96.980160000000012</v>
      </c>
      <c r="F87">
        <v>129.97200000000001</v>
      </c>
      <c r="G87">
        <v>32.044039999999981</v>
      </c>
      <c r="H87">
        <f t="shared" si="11"/>
        <v>162.01603999999998</v>
      </c>
      <c r="I87">
        <f t="shared" si="12"/>
        <v>97.927960000000027</v>
      </c>
      <c r="J87" s="69">
        <f t="shared" si="13"/>
        <v>0</v>
      </c>
      <c r="K87">
        <f t="shared" si="14"/>
        <v>0</v>
      </c>
    </row>
    <row r="88" spans="1:11" x14ac:dyDescent="0.35">
      <c r="A88" s="4">
        <v>6</v>
      </c>
      <c r="B88" s="4">
        <v>126.47799999999999</v>
      </c>
      <c r="C88">
        <v>27.208719999999982</v>
      </c>
      <c r="D88">
        <f t="shared" si="9"/>
        <v>153.68671999999998</v>
      </c>
      <c r="E88">
        <f t="shared" si="10"/>
        <v>99.269280000000009</v>
      </c>
      <c r="F88">
        <v>168.12299999999999</v>
      </c>
      <c r="G88">
        <v>21.162119999999994</v>
      </c>
      <c r="H88">
        <f t="shared" si="11"/>
        <v>189.28511999999998</v>
      </c>
      <c r="I88">
        <f t="shared" si="12"/>
        <v>146.96088</v>
      </c>
      <c r="J88" s="69">
        <f t="shared" si="13"/>
        <v>0</v>
      </c>
      <c r="K88">
        <f t="shared" si="14"/>
        <v>0</v>
      </c>
    </row>
    <row r="89" spans="1:11" x14ac:dyDescent="0.35">
      <c r="A89" s="4">
        <v>7</v>
      </c>
      <c r="B89" s="4">
        <v>141.75299999999999</v>
      </c>
      <c r="C89">
        <v>27.796719999999976</v>
      </c>
      <c r="D89">
        <f t="shared" si="9"/>
        <v>169.54971999999995</v>
      </c>
      <c r="E89">
        <f t="shared" si="10"/>
        <v>113.95628000000001</v>
      </c>
      <c r="F89">
        <v>154.64500000000001</v>
      </c>
      <c r="G89">
        <v>22.732079999999971</v>
      </c>
      <c r="H89">
        <f t="shared" si="11"/>
        <v>177.37707999999998</v>
      </c>
      <c r="I89">
        <f t="shared" si="12"/>
        <v>131.91292000000004</v>
      </c>
      <c r="J89" s="69">
        <f t="shared" si="13"/>
        <v>0</v>
      </c>
      <c r="K89">
        <f t="shared" si="14"/>
        <v>0</v>
      </c>
    </row>
    <row r="90" spans="1:11" x14ac:dyDescent="0.35">
      <c r="A90" s="4">
        <v>8</v>
      </c>
      <c r="B90" s="4">
        <v>146.524</v>
      </c>
      <c r="C90">
        <v>12.577320000000002</v>
      </c>
      <c r="D90">
        <f t="shared" si="9"/>
        <v>159.10132000000002</v>
      </c>
      <c r="E90">
        <f t="shared" si="10"/>
        <v>133.94667999999999</v>
      </c>
      <c r="F90">
        <v>103.74299999999999</v>
      </c>
      <c r="G90">
        <v>16.769759999999994</v>
      </c>
      <c r="H90">
        <f t="shared" si="11"/>
        <v>120.51275999999999</v>
      </c>
      <c r="I90">
        <f t="shared" si="12"/>
        <v>86.973240000000004</v>
      </c>
      <c r="J90" s="69">
        <f t="shared" si="13"/>
        <v>0</v>
      </c>
      <c r="K90">
        <f t="shared" si="14"/>
        <v>1</v>
      </c>
    </row>
    <row r="91" spans="1:11" x14ac:dyDescent="0.35">
      <c r="A91" s="67">
        <v>9</v>
      </c>
      <c r="B91" s="4">
        <v>130.13499999999999</v>
      </c>
      <c r="C91">
        <v>17.589039999999979</v>
      </c>
      <c r="D91">
        <f t="shared" si="9"/>
        <v>147.72403999999997</v>
      </c>
      <c r="E91">
        <f t="shared" si="10"/>
        <v>112.54596000000001</v>
      </c>
      <c r="F91">
        <v>126.285</v>
      </c>
      <c r="G91">
        <v>17.581199999999999</v>
      </c>
      <c r="H91">
        <f t="shared" si="11"/>
        <v>143.86619999999999</v>
      </c>
      <c r="I91">
        <f t="shared" si="12"/>
        <v>108.7038</v>
      </c>
      <c r="J91" s="69">
        <f t="shared" si="13"/>
        <v>0</v>
      </c>
      <c r="K91">
        <f t="shared" si="14"/>
        <v>0</v>
      </c>
    </row>
    <row r="92" spans="1:11" x14ac:dyDescent="0.35">
      <c r="A92" s="67">
        <v>10</v>
      </c>
      <c r="B92" s="4">
        <v>166.667</v>
      </c>
      <c r="C92">
        <v>21.77755999999998</v>
      </c>
      <c r="D92">
        <f t="shared" si="9"/>
        <v>188.44455999999997</v>
      </c>
      <c r="E92">
        <f t="shared" si="10"/>
        <v>144.88944000000004</v>
      </c>
      <c r="F92">
        <v>174.07400000000001</v>
      </c>
      <c r="G92">
        <v>21.77755999999998</v>
      </c>
      <c r="H92">
        <f t="shared" si="11"/>
        <v>195.85156000000001</v>
      </c>
      <c r="I92">
        <f t="shared" si="12"/>
        <v>152.29644000000002</v>
      </c>
      <c r="J92" s="69">
        <f t="shared" si="13"/>
        <v>0</v>
      </c>
      <c r="K92">
        <f t="shared" si="14"/>
        <v>0</v>
      </c>
    </row>
    <row r="93" spans="1:11" x14ac:dyDescent="0.35">
      <c r="A93" s="4">
        <v>11</v>
      </c>
      <c r="B93" s="4">
        <v>133.751</v>
      </c>
      <c r="C93">
        <v>24.064879999999985</v>
      </c>
      <c r="D93">
        <f t="shared" si="9"/>
        <v>157.81587999999999</v>
      </c>
      <c r="E93">
        <f t="shared" si="10"/>
        <v>109.68612000000002</v>
      </c>
      <c r="F93">
        <v>143.559</v>
      </c>
      <c r="G93">
        <v>24.033519999999999</v>
      </c>
      <c r="H93">
        <f t="shared" si="11"/>
        <v>167.59252000000001</v>
      </c>
      <c r="I93">
        <f t="shared" si="12"/>
        <v>119.52548</v>
      </c>
      <c r="J93" s="69">
        <f t="shared" si="13"/>
        <v>0</v>
      </c>
      <c r="K93">
        <f t="shared" si="14"/>
        <v>0</v>
      </c>
    </row>
    <row r="94" spans="1:11" x14ac:dyDescent="0.35">
      <c r="A94" s="4">
        <v>12</v>
      </c>
      <c r="B94" s="4">
        <v>120.128</v>
      </c>
      <c r="C94">
        <v>25.048800000000004</v>
      </c>
      <c r="D94">
        <f t="shared" si="9"/>
        <v>145.17680000000001</v>
      </c>
      <c r="E94">
        <f t="shared" si="10"/>
        <v>95.0792</v>
      </c>
      <c r="F94">
        <v>125.24</v>
      </c>
      <c r="G94">
        <v>20.037079999999996</v>
      </c>
      <c r="H94">
        <f t="shared" si="11"/>
        <v>145.27707999999998</v>
      </c>
      <c r="I94">
        <f t="shared" si="12"/>
        <v>105.20292000000001</v>
      </c>
      <c r="J94" s="69">
        <f t="shared" si="13"/>
        <v>0</v>
      </c>
      <c r="K94">
        <f t="shared" si="14"/>
        <v>0</v>
      </c>
    </row>
    <row r="95" spans="1:11" x14ac:dyDescent="0.35">
      <c r="A95" s="4">
        <v>13</v>
      </c>
      <c r="B95" s="4">
        <v>182.65</v>
      </c>
      <c r="C95">
        <v>22.849680000000031</v>
      </c>
      <c r="D95">
        <f t="shared" si="9"/>
        <v>205.49968000000004</v>
      </c>
      <c r="E95">
        <f t="shared" si="10"/>
        <v>159.80031999999997</v>
      </c>
      <c r="F95">
        <v>182.642</v>
      </c>
      <c r="G95">
        <v>20.31148</v>
      </c>
      <c r="H95">
        <f t="shared" si="11"/>
        <v>202.95347999999998</v>
      </c>
      <c r="I95">
        <f t="shared" si="12"/>
        <v>162.33052000000001</v>
      </c>
      <c r="J95" s="69">
        <f t="shared" si="13"/>
        <v>0</v>
      </c>
      <c r="K95">
        <f t="shared" si="14"/>
        <v>0</v>
      </c>
    </row>
    <row r="96" spans="1:11" x14ac:dyDescent="0.35">
      <c r="A96" s="67">
        <v>14</v>
      </c>
      <c r="B96" s="4">
        <v>136.55600000000001</v>
      </c>
      <c r="C96">
        <v>23.684639999999948</v>
      </c>
      <c r="D96">
        <f t="shared" si="9"/>
        <v>160.24063999999996</v>
      </c>
      <c r="E96">
        <f t="shared" si="10"/>
        <v>112.87136000000007</v>
      </c>
      <c r="F96">
        <v>138.97300000000001</v>
      </c>
      <c r="G96">
        <v>21.316960000000009</v>
      </c>
      <c r="H96">
        <f t="shared" si="11"/>
        <v>160.28996000000001</v>
      </c>
      <c r="I96">
        <f t="shared" si="12"/>
        <v>117.65604</v>
      </c>
      <c r="J96" s="69">
        <f t="shared" si="13"/>
        <v>0</v>
      </c>
      <c r="K96">
        <f t="shared" si="14"/>
        <v>0</v>
      </c>
    </row>
    <row r="97" spans="1:11" x14ac:dyDescent="0.35">
      <c r="A97" s="67">
        <v>15</v>
      </c>
      <c r="B97" s="4">
        <v>108.703</v>
      </c>
      <c r="C97">
        <v>39.331320000000012</v>
      </c>
      <c r="D97">
        <f t="shared" si="9"/>
        <v>148.03432000000001</v>
      </c>
      <c r="E97">
        <f t="shared" si="10"/>
        <v>69.371679999999998</v>
      </c>
      <c r="F97">
        <v>103.679</v>
      </c>
      <c r="G97">
        <v>39.339159999999993</v>
      </c>
      <c r="H97">
        <f t="shared" si="11"/>
        <v>143.01815999999999</v>
      </c>
      <c r="I97">
        <f t="shared" si="12"/>
        <v>64.339840000000009</v>
      </c>
      <c r="J97" s="69">
        <f t="shared" si="13"/>
        <v>0</v>
      </c>
      <c r="K97">
        <f t="shared" si="14"/>
        <v>0</v>
      </c>
    </row>
    <row r="98" spans="1:11" x14ac:dyDescent="0.35">
      <c r="A98" s="4">
        <v>16</v>
      </c>
      <c r="B98" s="4">
        <v>102.318</v>
      </c>
      <c r="C98">
        <v>45.281879999999987</v>
      </c>
      <c r="D98">
        <f t="shared" si="9"/>
        <v>147.59987999999998</v>
      </c>
      <c r="E98">
        <f t="shared" si="10"/>
        <v>57.036120000000011</v>
      </c>
      <c r="F98">
        <v>99.01</v>
      </c>
      <c r="G98">
        <v>61.451879999999989</v>
      </c>
      <c r="H98">
        <f t="shared" si="11"/>
        <v>160.46188000000001</v>
      </c>
      <c r="I98">
        <f t="shared" si="12"/>
        <v>37.558120000000017</v>
      </c>
      <c r="J98" s="69">
        <f t="shared" si="13"/>
        <v>0</v>
      </c>
      <c r="K98">
        <f t="shared" si="14"/>
        <v>0</v>
      </c>
    </row>
    <row r="99" spans="1:11" x14ac:dyDescent="0.35">
      <c r="A99" s="4">
        <v>17</v>
      </c>
      <c r="B99" s="4">
        <v>110.574</v>
      </c>
      <c r="C99">
        <v>56.536199999999994</v>
      </c>
      <c r="D99">
        <f t="shared" si="9"/>
        <v>167.11019999999999</v>
      </c>
      <c r="E99">
        <f t="shared" si="10"/>
        <v>54.037800000000004</v>
      </c>
      <c r="F99">
        <v>160.25899999999999</v>
      </c>
      <c r="G99">
        <v>34.550880000000028</v>
      </c>
      <c r="H99">
        <f t="shared" si="11"/>
        <v>194.80988000000002</v>
      </c>
      <c r="I99">
        <f t="shared" si="12"/>
        <v>125.70811999999995</v>
      </c>
      <c r="J99" s="69">
        <f t="shared" si="13"/>
        <v>0</v>
      </c>
      <c r="K99">
        <f t="shared" si="14"/>
        <v>0</v>
      </c>
    </row>
    <row r="100" spans="1:11" x14ac:dyDescent="0.35">
      <c r="A100" s="4">
        <v>18</v>
      </c>
      <c r="B100" s="4">
        <v>189.35599999999999</v>
      </c>
      <c r="C100">
        <v>53.364920000000005</v>
      </c>
      <c r="D100">
        <f t="shared" si="9"/>
        <v>242.72092000000001</v>
      </c>
      <c r="E100">
        <f t="shared" si="10"/>
        <v>135.99107999999998</v>
      </c>
      <c r="F100">
        <v>214.10900000000001</v>
      </c>
      <c r="G100">
        <v>75.197359999999975</v>
      </c>
      <c r="H100">
        <f t="shared" si="11"/>
        <v>289.30635999999998</v>
      </c>
      <c r="I100">
        <f t="shared" si="12"/>
        <v>138.91164000000003</v>
      </c>
      <c r="J100" s="69">
        <f t="shared" si="13"/>
        <v>0</v>
      </c>
      <c r="K100">
        <f t="shared" si="14"/>
        <v>0</v>
      </c>
    </row>
    <row r="101" spans="1:11" x14ac:dyDescent="0.35">
      <c r="J101" s="69">
        <f>COUNTIF(J83:J100,"1")</f>
        <v>0</v>
      </c>
      <c r="K101" s="69">
        <f>COUNTIF(K83:K100,"1")</f>
        <v>1</v>
      </c>
    </row>
  </sheetData>
  <mergeCells count="10">
    <mergeCell ref="H1:M1"/>
    <mergeCell ref="H2:J2"/>
    <mergeCell ref="K2:M2"/>
    <mergeCell ref="H21:J21"/>
    <mergeCell ref="A21:C21"/>
    <mergeCell ref="D21:F21"/>
    <mergeCell ref="A20:F20"/>
    <mergeCell ref="A1:F1"/>
    <mergeCell ref="A2:C2"/>
    <mergeCell ref="D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806F-B8D2-479B-8970-AF3678E8DA55}">
  <dimension ref="A1:O97"/>
  <sheetViews>
    <sheetView topLeftCell="G19" zoomScaleNormal="100" workbookViewId="0">
      <selection activeCell="N23" sqref="N23"/>
    </sheetView>
  </sheetViews>
  <sheetFormatPr defaultRowHeight="14.5" x14ac:dyDescent="0.35"/>
  <sheetData>
    <row r="1" spans="1:13" x14ac:dyDescent="0.35">
      <c r="A1" t="s">
        <v>27</v>
      </c>
      <c r="H1" s="70" t="s">
        <v>21</v>
      </c>
      <c r="I1" s="70"/>
      <c r="J1" s="70"/>
      <c r="K1" s="70"/>
      <c r="L1" s="70"/>
      <c r="M1" s="75"/>
    </row>
    <row r="2" spans="1:13" x14ac:dyDescent="0.35">
      <c r="A2" t="s">
        <v>4</v>
      </c>
      <c r="D2" t="s">
        <v>8</v>
      </c>
      <c r="H2" s="70" t="s">
        <v>18</v>
      </c>
      <c r="I2" s="70"/>
      <c r="J2" s="70"/>
      <c r="K2" s="70" t="s">
        <v>4</v>
      </c>
      <c r="L2" s="70"/>
      <c r="M2" s="75"/>
    </row>
    <row r="3" spans="1:13" s="2" customFormat="1" ht="58" x14ac:dyDescent="0.35">
      <c r="A3" s="2" t="s">
        <v>5</v>
      </c>
      <c r="B3" s="2" t="s">
        <v>6</v>
      </c>
      <c r="C3" s="2" t="s">
        <v>38</v>
      </c>
      <c r="D3" s="2" t="s">
        <v>5</v>
      </c>
      <c r="E3" s="2" t="s">
        <v>6</v>
      </c>
      <c r="F3" s="2" t="s">
        <v>39</v>
      </c>
      <c r="H3" s="14" t="s">
        <v>41</v>
      </c>
      <c r="I3" s="14" t="s">
        <v>19</v>
      </c>
      <c r="J3" s="14" t="s">
        <v>42</v>
      </c>
      <c r="K3" s="57" t="s">
        <v>43</v>
      </c>
      <c r="L3" s="14" t="s">
        <v>20</v>
      </c>
      <c r="M3" s="58" t="s">
        <v>44</v>
      </c>
    </row>
    <row r="4" spans="1:13" x14ac:dyDescent="0.35">
      <c r="A4" s="5">
        <v>316.61099999999999</v>
      </c>
      <c r="B4" s="5">
        <v>11.932000000000016</v>
      </c>
      <c r="C4" s="5">
        <v>23.386720000000032</v>
      </c>
      <c r="D4">
        <v>446.15899999999999</v>
      </c>
      <c r="E4">
        <v>22.158999999999992</v>
      </c>
      <c r="F4">
        <v>43.43163999999998</v>
      </c>
      <c r="G4">
        <v>1</v>
      </c>
      <c r="H4" s="59">
        <f>(D4-A4)-F4</f>
        <v>86.116360000000014</v>
      </c>
      <c r="I4" s="59">
        <f>D4-A4</f>
        <v>129.548</v>
      </c>
      <c r="J4" s="59">
        <f>(D4-A4)+F4</f>
        <v>172.97963999999999</v>
      </c>
      <c r="K4" s="59">
        <f>-(C4)</f>
        <v>-23.386720000000032</v>
      </c>
      <c r="L4">
        <v>0</v>
      </c>
      <c r="M4" s="59">
        <f>C4</f>
        <v>23.386720000000032</v>
      </c>
    </row>
    <row r="5" spans="1:13" x14ac:dyDescent="0.35">
      <c r="A5" s="5">
        <v>291.584</v>
      </c>
      <c r="B5" s="5">
        <v>20.118999999999971</v>
      </c>
      <c r="C5" s="5">
        <v>39.433239999999941</v>
      </c>
      <c r="D5">
        <v>411.30399999999997</v>
      </c>
      <c r="E5">
        <v>19.114000000000033</v>
      </c>
      <c r="F5">
        <v>37.463440000000062</v>
      </c>
      <c r="G5">
        <v>2</v>
      </c>
      <c r="H5" s="59">
        <f t="shared" ref="H5:H17" si="0">(D5-A5)-F5</f>
        <v>82.256559999999908</v>
      </c>
      <c r="I5" s="59">
        <f t="shared" ref="I5:I17" si="1">D5-A5</f>
        <v>119.71999999999997</v>
      </c>
      <c r="J5" s="59">
        <f t="shared" ref="J5:J17" si="2">(D5-A5)+F5</f>
        <v>157.18344000000002</v>
      </c>
      <c r="K5" s="59">
        <f t="shared" ref="K5:K17" si="3">-(C5)</f>
        <v>-39.433239999999941</v>
      </c>
      <c r="L5">
        <v>0</v>
      </c>
      <c r="M5" s="59">
        <f t="shared" ref="M5:M17" si="4">C5</f>
        <v>39.433239999999941</v>
      </c>
    </row>
    <row r="6" spans="1:13" x14ac:dyDescent="0.35">
      <c r="A6" s="5">
        <v>535.20500000000004</v>
      </c>
      <c r="B6" s="5">
        <v>44.060000000000059</v>
      </c>
      <c r="C6" s="5">
        <v>86.357600000000119</v>
      </c>
      <c r="D6">
        <v>478.18599999999998</v>
      </c>
      <c r="E6">
        <v>34.988999999999976</v>
      </c>
      <c r="F6">
        <v>68.578439999999958</v>
      </c>
      <c r="G6">
        <v>3</v>
      </c>
      <c r="H6" s="59">
        <f t="shared" si="0"/>
        <v>-125.59744000000002</v>
      </c>
      <c r="I6" s="59">
        <f t="shared" si="1"/>
        <v>-57.019000000000062</v>
      </c>
      <c r="J6" s="59">
        <f t="shared" si="2"/>
        <v>11.559439999999896</v>
      </c>
      <c r="K6" s="59">
        <f t="shared" si="3"/>
        <v>-86.357600000000119</v>
      </c>
      <c r="L6">
        <v>0</v>
      </c>
      <c r="M6" s="59">
        <f t="shared" si="4"/>
        <v>86.357600000000119</v>
      </c>
    </row>
    <row r="7" spans="1:13" x14ac:dyDescent="0.35">
      <c r="A7" s="5">
        <v>164.78899999999999</v>
      </c>
      <c r="B7" s="5">
        <v>8.6379999999999768</v>
      </c>
      <c r="C7" s="5">
        <v>16.930479999999953</v>
      </c>
      <c r="D7">
        <v>258.24400000000003</v>
      </c>
      <c r="E7">
        <v>18.847999999999956</v>
      </c>
      <c r="F7">
        <v>36.942079999999912</v>
      </c>
      <c r="G7">
        <v>4</v>
      </c>
      <c r="H7" s="59">
        <f t="shared" si="0"/>
        <v>56.512920000000129</v>
      </c>
      <c r="I7" s="59">
        <f t="shared" si="1"/>
        <v>93.455000000000041</v>
      </c>
      <c r="J7" s="59">
        <f t="shared" si="2"/>
        <v>130.39707999999996</v>
      </c>
      <c r="K7" s="59">
        <f t="shared" si="3"/>
        <v>-16.930479999999953</v>
      </c>
      <c r="L7">
        <v>0</v>
      </c>
      <c r="M7" s="59">
        <f t="shared" si="4"/>
        <v>16.930479999999953</v>
      </c>
    </row>
    <row r="8" spans="1:13" x14ac:dyDescent="0.35">
      <c r="A8" s="5">
        <v>258.99</v>
      </c>
      <c r="B8" s="5">
        <v>7.3580000000000041</v>
      </c>
      <c r="C8" s="5">
        <v>14.421680000000007</v>
      </c>
      <c r="D8">
        <v>274.52</v>
      </c>
      <c r="E8">
        <v>12.263000000000034</v>
      </c>
      <c r="F8">
        <v>24.035480000000067</v>
      </c>
      <c r="G8">
        <v>5</v>
      </c>
      <c r="H8" s="59">
        <f t="shared" si="0"/>
        <v>-8.5054800000000945</v>
      </c>
      <c r="I8" s="59">
        <f t="shared" si="1"/>
        <v>15.529999999999973</v>
      </c>
      <c r="J8" s="59">
        <f t="shared" si="2"/>
        <v>39.565480000000036</v>
      </c>
      <c r="K8" s="59">
        <f t="shared" si="3"/>
        <v>-14.421680000000007</v>
      </c>
      <c r="L8">
        <v>0</v>
      </c>
      <c r="M8" s="59">
        <f t="shared" si="4"/>
        <v>14.421680000000007</v>
      </c>
    </row>
    <row r="9" spans="1:13" x14ac:dyDescent="0.35">
      <c r="A9" s="5">
        <v>385.60399999999998</v>
      </c>
      <c r="B9" s="5">
        <v>12.338999999999999</v>
      </c>
      <c r="C9" s="5">
        <v>24.184439999999999</v>
      </c>
      <c r="D9">
        <v>498.20100000000002</v>
      </c>
      <c r="E9">
        <v>15.423999999999978</v>
      </c>
      <c r="F9">
        <v>30.231039999999958</v>
      </c>
      <c r="G9">
        <v>6</v>
      </c>
      <c r="H9" s="59">
        <f t="shared" si="0"/>
        <v>82.365960000000086</v>
      </c>
      <c r="I9" s="59">
        <f t="shared" si="1"/>
        <v>112.59700000000004</v>
      </c>
      <c r="J9" s="59">
        <f t="shared" si="2"/>
        <v>142.82803999999999</v>
      </c>
      <c r="K9" s="59">
        <f t="shared" si="3"/>
        <v>-24.184439999999999</v>
      </c>
      <c r="L9">
        <v>0</v>
      </c>
      <c r="M9" s="59">
        <f t="shared" si="4"/>
        <v>24.184439999999999</v>
      </c>
    </row>
    <row r="10" spans="1:13" x14ac:dyDescent="0.35">
      <c r="A10" s="5">
        <v>284.16000000000003</v>
      </c>
      <c r="B10" s="5">
        <v>12.881000000000029</v>
      </c>
      <c r="C10" s="5">
        <v>25.246760000000055</v>
      </c>
      <c r="D10">
        <v>382.10399999999998</v>
      </c>
      <c r="E10">
        <v>18.035000000000025</v>
      </c>
      <c r="F10">
        <v>35.348600000000047</v>
      </c>
      <c r="G10">
        <v>7</v>
      </c>
      <c r="H10" s="59">
        <f t="shared" si="0"/>
        <v>62.595399999999913</v>
      </c>
      <c r="I10" s="59">
        <f t="shared" si="1"/>
        <v>97.94399999999996</v>
      </c>
      <c r="J10" s="59">
        <f t="shared" si="2"/>
        <v>133.29259999999999</v>
      </c>
      <c r="K10" s="59">
        <f t="shared" si="3"/>
        <v>-25.246760000000055</v>
      </c>
      <c r="L10">
        <v>0</v>
      </c>
      <c r="M10" s="59">
        <f t="shared" si="4"/>
        <v>25.246760000000055</v>
      </c>
    </row>
    <row r="11" spans="1:13" x14ac:dyDescent="0.35">
      <c r="A11" s="5">
        <v>281.28300000000002</v>
      </c>
      <c r="B11" s="5">
        <v>23.529999999999973</v>
      </c>
      <c r="C11" s="5">
        <v>46.118799999999943</v>
      </c>
      <c r="D11">
        <v>201.07</v>
      </c>
      <c r="E11">
        <v>20.320999999999998</v>
      </c>
      <c r="F11">
        <v>39.829159999999995</v>
      </c>
      <c r="G11">
        <v>8</v>
      </c>
      <c r="H11" s="59">
        <f t="shared" si="0"/>
        <v>-120.04216000000002</v>
      </c>
      <c r="I11" s="59">
        <f t="shared" si="1"/>
        <v>-80.213000000000022</v>
      </c>
      <c r="J11" s="59">
        <f t="shared" si="2"/>
        <v>-40.383840000000028</v>
      </c>
      <c r="K11" s="59">
        <f t="shared" si="3"/>
        <v>-46.118799999999943</v>
      </c>
      <c r="L11">
        <v>0</v>
      </c>
      <c r="M11" s="59">
        <f t="shared" si="4"/>
        <v>46.118799999999943</v>
      </c>
    </row>
    <row r="12" spans="1:13" x14ac:dyDescent="0.35">
      <c r="A12" s="5">
        <v>294.54500000000002</v>
      </c>
      <c r="B12" s="5">
        <v>15.37700000000001</v>
      </c>
      <c r="C12" s="5">
        <v>30.138920000000017</v>
      </c>
      <c r="D12">
        <v>243.26599999999999</v>
      </c>
      <c r="E12">
        <v>16.662999999999982</v>
      </c>
      <c r="F12">
        <v>32.659479999999967</v>
      </c>
      <c r="G12">
        <v>9</v>
      </c>
      <c r="H12" s="59">
        <f t="shared" si="0"/>
        <v>-83.938479999999998</v>
      </c>
      <c r="I12" s="59">
        <f t="shared" si="1"/>
        <v>-51.279000000000025</v>
      </c>
      <c r="J12" s="59">
        <f t="shared" si="2"/>
        <v>-18.619520000000058</v>
      </c>
      <c r="K12" s="59">
        <f t="shared" si="3"/>
        <v>-30.138920000000017</v>
      </c>
      <c r="L12">
        <v>0</v>
      </c>
      <c r="M12" s="59">
        <f t="shared" si="4"/>
        <v>30.138920000000017</v>
      </c>
    </row>
    <row r="13" spans="1:13" x14ac:dyDescent="0.35">
      <c r="A13" s="5">
        <v>344.44400000000002</v>
      </c>
      <c r="B13" s="5">
        <v>18.519000000000005</v>
      </c>
      <c r="C13" s="5">
        <v>36.297240000000009</v>
      </c>
      <c r="D13">
        <v>246.91399999999999</v>
      </c>
      <c r="E13">
        <v>25.925999999999988</v>
      </c>
      <c r="F13">
        <v>50.814959999999978</v>
      </c>
      <c r="G13">
        <v>10</v>
      </c>
      <c r="H13" s="59">
        <f t="shared" si="0"/>
        <v>-148.34496000000001</v>
      </c>
      <c r="I13" s="59">
        <f t="shared" si="1"/>
        <v>-97.53000000000003</v>
      </c>
      <c r="J13" s="59">
        <f t="shared" si="2"/>
        <v>-46.715040000000052</v>
      </c>
      <c r="K13" s="59">
        <f t="shared" si="3"/>
        <v>-36.297240000000009</v>
      </c>
      <c r="L13">
        <v>0</v>
      </c>
      <c r="M13" s="59">
        <f t="shared" si="4"/>
        <v>36.297240000000009</v>
      </c>
    </row>
    <row r="14" spans="1:13" x14ac:dyDescent="0.35">
      <c r="A14" s="5">
        <v>368.73399999999998</v>
      </c>
      <c r="B14" s="5">
        <v>25.758000000000038</v>
      </c>
      <c r="C14" s="5">
        <v>50.485680000000073</v>
      </c>
      <c r="D14">
        <v>358.89499999999998</v>
      </c>
      <c r="E14">
        <v>20.85899999999998</v>
      </c>
      <c r="F14">
        <v>40.883639999999964</v>
      </c>
      <c r="G14">
        <v>11</v>
      </c>
      <c r="H14" s="59">
        <f t="shared" si="0"/>
        <v>-50.722639999999963</v>
      </c>
      <c r="I14" s="59">
        <f t="shared" si="1"/>
        <v>-9.8389999999999986</v>
      </c>
      <c r="J14" s="59">
        <f t="shared" si="2"/>
        <v>31.044639999999966</v>
      </c>
      <c r="K14" s="59">
        <f t="shared" si="3"/>
        <v>-50.485680000000073</v>
      </c>
      <c r="L14">
        <v>0</v>
      </c>
      <c r="M14" s="59">
        <f t="shared" si="4"/>
        <v>50.485680000000073</v>
      </c>
    </row>
    <row r="15" spans="1:13" x14ac:dyDescent="0.35">
      <c r="A15" s="5">
        <v>311.82100000000003</v>
      </c>
      <c r="B15" s="5">
        <v>21.725000000000023</v>
      </c>
      <c r="C15" s="5">
        <v>42.581000000000046</v>
      </c>
      <c r="D15">
        <v>357.827</v>
      </c>
      <c r="E15">
        <v>35.783000000000015</v>
      </c>
      <c r="F15">
        <v>70.134680000000031</v>
      </c>
      <c r="G15">
        <v>12</v>
      </c>
      <c r="H15" s="59">
        <f t="shared" si="0"/>
        <v>-24.12868000000006</v>
      </c>
      <c r="I15" s="59">
        <f t="shared" si="1"/>
        <v>46.005999999999972</v>
      </c>
      <c r="J15" s="59">
        <f t="shared" si="2"/>
        <v>116.14068</v>
      </c>
      <c r="K15" s="59">
        <f t="shared" si="3"/>
        <v>-42.581000000000046</v>
      </c>
      <c r="L15">
        <v>0</v>
      </c>
      <c r="M15" s="59">
        <f t="shared" si="4"/>
        <v>42.581000000000046</v>
      </c>
    </row>
    <row r="16" spans="1:13" x14ac:dyDescent="0.35">
      <c r="A16" s="5">
        <v>394.43799999999999</v>
      </c>
      <c r="B16" s="5">
        <v>18.134999999999991</v>
      </c>
      <c r="C16" s="5">
        <v>35.544599999999981</v>
      </c>
      <c r="D16">
        <v>314.12700000000001</v>
      </c>
      <c r="E16">
        <v>11.658000000000015</v>
      </c>
      <c r="F16">
        <v>22.849680000000031</v>
      </c>
      <c r="G16">
        <v>13</v>
      </c>
      <c r="H16" s="59">
        <f t="shared" si="0"/>
        <v>-103.16068000000001</v>
      </c>
      <c r="I16" s="59">
        <f t="shared" si="1"/>
        <v>-80.310999999999979</v>
      </c>
      <c r="J16" s="59">
        <f t="shared" si="2"/>
        <v>-57.461319999999944</v>
      </c>
      <c r="K16" s="59">
        <f t="shared" si="3"/>
        <v>-35.544599999999981</v>
      </c>
      <c r="L16">
        <v>0</v>
      </c>
      <c r="M16" s="59">
        <f t="shared" si="4"/>
        <v>35.544599999999981</v>
      </c>
    </row>
    <row r="17" spans="1:13" x14ac:dyDescent="0.35">
      <c r="A17" s="5">
        <v>362.53800000000001</v>
      </c>
      <c r="B17" s="5">
        <v>24.168999999999983</v>
      </c>
      <c r="C17" s="5">
        <v>47.371239999999965</v>
      </c>
      <c r="D17">
        <v>334.74299999999999</v>
      </c>
      <c r="E17">
        <v>14.500999999999976</v>
      </c>
      <c r="F17">
        <v>28.421959999999952</v>
      </c>
      <c r="G17">
        <v>14</v>
      </c>
      <c r="H17" s="59">
        <f t="shared" si="0"/>
        <v>-56.216959999999972</v>
      </c>
      <c r="I17" s="59">
        <f t="shared" si="1"/>
        <v>-27.795000000000016</v>
      </c>
      <c r="J17" s="59">
        <f t="shared" si="2"/>
        <v>0.62695999999993646</v>
      </c>
      <c r="K17" s="59">
        <f t="shared" si="3"/>
        <v>-47.371239999999965</v>
      </c>
      <c r="L17">
        <v>0</v>
      </c>
      <c r="M17" s="59">
        <f t="shared" si="4"/>
        <v>47.371239999999965</v>
      </c>
    </row>
    <row r="18" spans="1:13" x14ac:dyDescent="0.35">
      <c r="A18" s="5">
        <v>189.38499999999999</v>
      </c>
      <c r="B18" s="5">
        <v>33.449000000000012</v>
      </c>
      <c r="C18" s="5">
        <v>65.560040000000029</v>
      </c>
      <c r="D18">
        <v>186.03700000000001</v>
      </c>
      <c r="E18">
        <v>51.831999999999994</v>
      </c>
      <c r="F18">
        <v>101.59071999999999</v>
      </c>
      <c r="G18">
        <v>15</v>
      </c>
      <c r="H18" s="59">
        <f t="shared" ref="H18:H21" si="5">(D18-A18)-F18</f>
        <v>-104.93871999999998</v>
      </c>
      <c r="I18" s="59">
        <f t="shared" ref="I18:I21" si="6">D18-A18</f>
        <v>-3.3479999999999848</v>
      </c>
      <c r="J18" s="59">
        <f t="shared" ref="J18:J21" si="7">(D18-A18)+F18</f>
        <v>98.242720000000006</v>
      </c>
      <c r="K18" s="59">
        <f t="shared" ref="K18:K21" si="8">-(C18)</f>
        <v>-65.560040000000029</v>
      </c>
      <c r="L18">
        <v>0</v>
      </c>
      <c r="M18" s="59">
        <f t="shared" ref="M18:M21" si="9">C18</f>
        <v>65.560040000000029</v>
      </c>
    </row>
    <row r="19" spans="1:13" x14ac:dyDescent="0.35">
      <c r="A19" s="5">
        <v>234.738</v>
      </c>
      <c r="B19" s="5">
        <v>52.801999999999992</v>
      </c>
      <c r="C19" s="5">
        <v>103.49191999999998</v>
      </c>
      <c r="D19">
        <v>307.34500000000003</v>
      </c>
      <c r="E19">
        <v>51.151999999999987</v>
      </c>
      <c r="F19">
        <v>100.25791999999997</v>
      </c>
      <c r="G19">
        <v>16</v>
      </c>
      <c r="H19" s="59">
        <f t="shared" si="5"/>
        <v>-27.650919999999942</v>
      </c>
      <c r="I19" s="59">
        <f t="shared" si="6"/>
        <v>72.607000000000028</v>
      </c>
      <c r="J19" s="59">
        <f t="shared" si="7"/>
        <v>172.86491999999998</v>
      </c>
      <c r="K19" s="59">
        <f t="shared" si="8"/>
        <v>-103.49191999999998</v>
      </c>
      <c r="L19">
        <v>0</v>
      </c>
      <c r="M19" s="59">
        <f t="shared" si="9"/>
        <v>103.49191999999998</v>
      </c>
    </row>
    <row r="20" spans="1:13" x14ac:dyDescent="0.35">
      <c r="A20" s="5">
        <v>199.52099999999999</v>
      </c>
      <c r="B20" s="5">
        <v>68.915999999999997</v>
      </c>
      <c r="C20" s="5">
        <v>135.07535999999999</v>
      </c>
      <c r="D20">
        <v>387.01499999999999</v>
      </c>
      <c r="E20">
        <v>38.461000000000013</v>
      </c>
      <c r="F20">
        <v>75.383560000000017</v>
      </c>
      <c r="G20">
        <v>17</v>
      </c>
      <c r="H20" s="59">
        <f t="shared" si="5"/>
        <v>112.11043999999998</v>
      </c>
      <c r="I20" s="59">
        <f t="shared" si="6"/>
        <v>187.494</v>
      </c>
      <c r="J20" s="59">
        <f t="shared" si="7"/>
        <v>262.87756000000002</v>
      </c>
      <c r="K20" s="59">
        <f t="shared" si="8"/>
        <v>-135.07535999999999</v>
      </c>
      <c r="L20">
        <v>0</v>
      </c>
      <c r="M20" s="59">
        <f t="shared" si="9"/>
        <v>135.07535999999999</v>
      </c>
    </row>
    <row r="21" spans="1:13" x14ac:dyDescent="0.35">
      <c r="A21" s="5">
        <v>346.53500000000003</v>
      </c>
      <c r="B21" s="5">
        <v>28.466000000000008</v>
      </c>
      <c r="C21" s="5">
        <v>55.793360000000014</v>
      </c>
      <c r="D21">
        <v>393.56400000000002</v>
      </c>
      <c r="E21">
        <v>22.277999999999963</v>
      </c>
      <c r="F21">
        <v>43.664879999999926</v>
      </c>
      <c r="G21">
        <v>18</v>
      </c>
      <c r="H21" s="59">
        <f t="shared" si="5"/>
        <v>3.3641200000000708</v>
      </c>
      <c r="I21" s="59">
        <f t="shared" si="6"/>
        <v>47.028999999999996</v>
      </c>
      <c r="J21" s="59">
        <f t="shared" si="7"/>
        <v>90.693879999999922</v>
      </c>
      <c r="K21" s="59">
        <f t="shared" si="8"/>
        <v>-55.793360000000014</v>
      </c>
      <c r="L21">
        <v>0</v>
      </c>
      <c r="M21" s="59">
        <f t="shared" si="9"/>
        <v>55.793360000000014</v>
      </c>
    </row>
    <row r="24" spans="1:13" x14ac:dyDescent="0.35">
      <c r="A24" s="76" t="s">
        <v>21</v>
      </c>
      <c r="B24" s="76"/>
      <c r="C24" s="76"/>
      <c r="D24" s="76"/>
      <c r="E24" s="76"/>
      <c r="F24" s="76"/>
      <c r="G24" s="76"/>
    </row>
    <row r="25" spans="1:13" x14ac:dyDescent="0.35">
      <c r="A25" s="9"/>
      <c r="B25" s="76" t="s">
        <v>18</v>
      </c>
      <c r="C25" s="76"/>
      <c r="D25" s="76"/>
      <c r="E25" s="76" t="s">
        <v>4</v>
      </c>
      <c r="F25" s="76"/>
      <c r="G25" s="76"/>
      <c r="I25" s="71" t="s">
        <v>21</v>
      </c>
      <c r="J25" s="71"/>
      <c r="K25" s="71"/>
    </row>
    <row r="26" spans="1:13" x14ac:dyDescent="0.35">
      <c r="A26" s="9"/>
      <c r="B26" t="s">
        <v>41</v>
      </c>
      <c r="C26" t="s">
        <v>19</v>
      </c>
      <c r="D26" t="s">
        <v>42</v>
      </c>
      <c r="E26" t="s">
        <v>43</v>
      </c>
      <c r="F26" t="s">
        <v>20</v>
      </c>
      <c r="G26" t="s">
        <v>44</v>
      </c>
      <c r="I26" s="14" t="s">
        <v>20</v>
      </c>
      <c r="J26" s="14" t="s">
        <v>45</v>
      </c>
      <c r="K26" s="14"/>
    </row>
    <row r="27" spans="1:13" x14ac:dyDescent="0.35">
      <c r="A27" s="9">
        <v>1</v>
      </c>
      <c r="B27">
        <v>86.116360000000014</v>
      </c>
      <c r="C27">
        <v>129.548</v>
      </c>
      <c r="D27">
        <v>172.97963999999999</v>
      </c>
      <c r="E27">
        <v>-23.386720000000032</v>
      </c>
      <c r="F27">
        <v>0</v>
      </c>
      <c r="G27">
        <v>23.386720000000032</v>
      </c>
      <c r="I27">
        <v>-23.386720000000032</v>
      </c>
      <c r="J27">
        <v>86.116360000000014</v>
      </c>
      <c r="K27">
        <v>1</v>
      </c>
    </row>
    <row r="28" spans="1:13" x14ac:dyDescent="0.35">
      <c r="A28" s="9">
        <v>2</v>
      </c>
      <c r="B28">
        <v>82.256559999999908</v>
      </c>
      <c r="C28">
        <v>119.71999999999997</v>
      </c>
      <c r="D28">
        <v>157.18344000000002</v>
      </c>
      <c r="E28">
        <v>-39.433239999999941</v>
      </c>
      <c r="F28">
        <v>0</v>
      </c>
      <c r="G28">
        <v>39.433239999999941</v>
      </c>
      <c r="I28">
        <v>0</v>
      </c>
      <c r="J28">
        <v>129.548</v>
      </c>
      <c r="K28">
        <v>1</v>
      </c>
    </row>
    <row r="29" spans="1:13" x14ac:dyDescent="0.35">
      <c r="A29" s="9">
        <v>3</v>
      </c>
      <c r="B29">
        <v>-125.59744000000002</v>
      </c>
      <c r="C29">
        <v>-57.019000000000062</v>
      </c>
      <c r="D29">
        <v>11.559439999999896</v>
      </c>
      <c r="E29">
        <v>-86.357600000000119</v>
      </c>
      <c r="F29">
        <v>0</v>
      </c>
      <c r="G29">
        <v>86.357600000000119</v>
      </c>
      <c r="I29">
        <v>23.386720000000032</v>
      </c>
      <c r="J29">
        <v>172.97963999999999</v>
      </c>
      <c r="K29">
        <v>1</v>
      </c>
    </row>
    <row r="30" spans="1:13" x14ac:dyDescent="0.35">
      <c r="A30" s="9">
        <v>4</v>
      </c>
      <c r="B30">
        <v>56.512920000000129</v>
      </c>
      <c r="C30">
        <v>93.455000000000041</v>
      </c>
      <c r="D30">
        <v>130.39707999999996</v>
      </c>
      <c r="E30">
        <v>-16.930479999999953</v>
      </c>
      <c r="F30">
        <v>0</v>
      </c>
      <c r="G30">
        <v>16.930479999999953</v>
      </c>
    </row>
    <row r="31" spans="1:13" x14ac:dyDescent="0.35">
      <c r="A31" s="9">
        <v>5</v>
      </c>
      <c r="B31">
        <v>-8.5054800000000945</v>
      </c>
      <c r="C31">
        <v>15.529999999999973</v>
      </c>
      <c r="D31">
        <v>39.565480000000036</v>
      </c>
      <c r="E31">
        <v>-14.421680000000007</v>
      </c>
      <c r="F31">
        <v>0</v>
      </c>
      <c r="G31">
        <v>14.421680000000007</v>
      </c>
      <c r="I31">
        <v>-39.433239999999941</v>
      </c>
      <c r="J31">
        <v>82.256559999999908</v>
      </c>
      <c r="K31">
        <v>2</v>
      </c>
    </row>
    <row r="32" spans="1:13" x14ac:dyDescent="0.35">
      <c r="A32" s="9">
        <v>6</v>
      </c>
      <c r="B32">
        <v>82.365960000000086</v>
      </c>
      <c r="C32">
        <v>112.59700000000004</v>
      </c>
      <c r="D32">
        <v>142.82803999999999</v>
      </c>
      <c r="E32">
        <v>-24.184439999999999</v>
      </c>
      <c r="F32">
        <v>0</v>
      </c>
      <c r="G32">
        <v>24.184439999999999</v>
      </c>
      <c r="I32">
        <v>0</v>
      </c>
      <c r="J32">
        <v>119.71999999999997</v>
      </c>
      <c r="K32">
        <v>2</v>
      </c>
    </row>
    <row r="33" spans="1:11" x14ac:dyDescent="0.35">
      <c r="A33" s="9">
        <v>7</v>
      </c>
      <c r="B33">
        <v>62.595399999999913</v>
      </c>
      <c r="C33">
        <v>97.94399999999996</v>
      </c>
      <c r="D33">
        <v>133.29259999999999</v>
      </c>
      <c r="E33">
        <v>-25.246760000000055</v>
      </c>
      <c r="F33">
        <v>0</v>
      </c>
      <c r="G33">
        <v>25.246760000000055</v>
      </c>
      <c r="I33">
        <v>39.433239999999941</v>
      </c>
      <c r="J33">
        <v>157.18344000000002</v>
      </c>
      <c r="K33">
        <v>2</v>
      </c>
    </row>
    <row r="34" spans="1:11" x14ac:dyDescent="0.35">
      <c r="A34" s="9">
        <v>8</v>
      </c>
      <c r="B34">
        <v>-120.04216000000002</v>
      </c>
      <c r="C34">
        <v>-80.213000000000022</v>
      </c>
      <c r="D34">
        <v>-40.383840000000028</v>
      </c>
      <c r="E34">
        <v>-46.118799999999943</v>
      </c>
      <c r="F34">
        <v>0</v>
      </c>
      <c r="G34">
        <v>46.118799999999943</v>
      </c>
    </row>
    <row r="35" spans="1:11" x14ac:dyDescent="0.35">
      <c r="A35" s="9">
        <v>9</v>
      </c>
      <c r="B35">
        <v>-83.938479999999998</v>
      </c>
      <c r="C35">
        <v>-51.279000000000025</v>
      </c>
      <c r="D35">
        <v>-18.619520000000058</v>
      </c>
      <c r="E35">
        <v>-30.138920000000017</v>
      </c>
      <c r="F35">
        <v>0</v>
      </c>
      <c r="G35">
        <v>30.138920000000017</v>
      </c>
      <c r="I35">
        <v>-86.357600000000119</v>
      </c>
      <c r="J35">
        <v>-125.59744000000002</v>
      </c>
      <c r="K35">
        <v>3</v>
      </c>
    </row>
    <row r="36" spans="1:11" x14ac:dyDescent="0.35">
      <c r="A36" s="38">
        <v>10</v>
      </c>
      <c r="B36" s="5">
        <v>-148.34496000000001</v>
      </c>
      <c r="C36" s="5">
        <v>-97.53000000000003</v>
      </c>
      <c r="D36">
        <v>-46.715040000000052</v>
      </c>
      <c r="E36">
        <v>-36.297240000000009</v>
      </c>
      <c r="F36">
        <v>0</v>
      </c>
      <c r="G36">
        <v>36.297240000000009</v>
      </c>
      <c r="I36">
        <v>0</v>
      </c>
      <c r="J36">
        <v>-57.019000000000062</v>
      </c>
      <c r="K36">
        <v>3</v>
      </c>
    </row>
    <row r="37" spans="1:11" x14ac:dyDescent="0.35">
      <c r="A37" s="38">
        <v>11</v>
      </c>
      <c r="B37" s="5">
        <v>-50.722639999999963</v>
      </c>
      <c r="C37" s="5">
        <v>-9.8389999999999986</v>
      </c>
      <c r="D37">
        <v>31.044639999999966</v>
      </c>
      <c r="E37">
        <v>-50.485680000000073</v>
      </c>
      <c r="F37">
        <v>0</v>
      </c>
      <c r="G37">
        <v>50.485680000000073</v>
      </c>
      <c r="I37">
        <v>86.357600000000119</v>
      </c>
      <c r="J37">
        <v>11.559439999999896</v>
      </c>
      <c r="K37">
        <v>3</v>
      </c>
    </row>
    <row r="38" spans="1:11" x14ac:dyDescent="0.35">
      <c r="A38" s="38">
        <v>12</v>
      </c>
      <c r="B38" s="5">
        <v>-24.12868000000006</v>
      </c>
      <c r="C38" s="5">
        <v>46.005999999999972</v>
      </c>
      <c r="D38">
        <v>116.14068</v>
      </c>
      <c r="E38">
        <v>-42.581000000000046</v>
      </c>
      <c r="F38">
        <v>0</v>
      </c>
      <c r="G38">
        <v>42.581000000000046</v>
      </c>
    </row>
    <row r="39" spans="1:11" x14ac:dyDescent="0.35">
      <c r="A39" s="38">
        <v>13</v>
      </c>
      <c r="B39" s="5">
        <v>-103.16068000000001</v>
      </c>
      <c r="C39" s="5">
        <v>-80.310999999999979</v>
      </c>
      <c r="D39">
        <v>-57.461319999999944</v>
      </c>
      <c r="E39">
        <v>-35.544599999999981</v>
      </c>
      <c r="F39">
        <v>0</v>
      </c>
      <c r="G39">
        <v>35.544599999999981</v>
      </c>
      <c r="I39">
        <v>-16.930479999999953</v>
      </c>
      <c r="J39">
        <v>56.512920000000129</v>
      </c>
      <c r="K39">
        <v>4</v>
      </c>
    </row>
    <row r="40" spans="1:11" x14ac:dyDescent="0.35">
      <c r="A40" s="38">
        <v>14</v>
      </c>
      <c r="B40" s="5">
        <v>-56.216959999999972</v>
      </c>
      <c r="C40" s="5">
        <v>-27.795000000000016</v>
      </c>
      <c r="D40">
        <v>0.62695999999993646</v>
      </c>
      <c r="E40">
        <v>-47.371239999999965</v>
      </c>
      <c r="F40">
        <v>0</v>
      </c>
      <c r="G40">
        <v>47.371239999999965</v>
      </c>
      <c r="I40">
        <v>0</v>
      </c>
      <c r="J40">
        <v>93.455000000000041</v>
      </c>
      <c r="K40">
        <v>4</v>
      </c>
    </row>
    <row r="41" spans="1:11" x14ac:dyDescent="0.35">
      <c r="A41" s="38">
        <v>15</v>
      </c>
      <c r="B41" s="5">
        <v>-104.93871999999998</v>
      </c>
      <c r="C41" s="5">
        <v>-3.3479999999999848</v>
      </c>
      <c r="D41">
        <v>98.242720000000006</v>
      </c>
      <c r="E41">
        <v>-65.560040000000029</v>
      </c>
      <c r="F41">
        <v>0</v>
      </c>
      <c r="G41">
        <v>65.560040000000029</v>
      </c>
      <c r="I41">
        <v>16.930479999999953</v>
      </c>
      <c r="J41">
        <v>130.39707999999996</v>
      </c>
      <c r="K41">
        <v>4</v>
      </c>
    </row>
    <row r="42" spans="1:11" x14ac:dyDescent="0.35">
      <c r="A42" s="38">
        <v>16</v>
      </c>
      <c r="B42" s="5">
        <v>-27.650919999999942</v>
      </c>
      <c r="C42" s="5">
        <v>72.607000000000028</v>
      </c>
      <c r="D42">
        <v>172.86491999999998</v>
      </c>
      <c r="E42">
        <v>-103.49191999999998</v>
      </c>
      <c r="F42">
        <v>0</v>
      </c>
      <c r="G42">
        <v>103.49191999999998</v>
      </c>
    </row>
    <row r="43" spans="1:11" x14ac:dyDescent="0.35">
      <c r="A43" s="38">
        <v>17</v>
      </c>
      <c r="B43" s="5">
        <v>112.11043999999998</v>
      </c>
      <c r="C43" s="5">
        <v>187.494</v>
      </c>
      <c r="D43">
        <v>262.87756000000002</v>
      </c>
      <c r="E43">
        <v>-135.07535999999999</v>
      </c>
      <c r="F43">
        <v>0</v>
      </c>
      <c r="G43">
        <v>135.07535999999999</v>
      </c>
      <c r="I43">
        <v>-14.421680000000007</v>
      </c>
      <c r="J43">
        <v>-8.5054800000000945</v>
      </c>
      <c r="K43">
        <v>5</v>
      </c>
    </row>
    <row r="44" spans="1:11" x14ac:dyDescent="0.35">
      <c r="A44" s="38">
        <v>18</v>
      </c>
      <c r="B44" s="5">
        <v>3.3641200000000708</v>
      </c>
      <c r="C44" s="5">
        <v>47.028999999999996</v>
      </c>
      <c r="D44">
        <v>90.693879999999922</v>
      </c>
      <c r="E44">
        <v>-55.793360000000014</v>
      </c>
      <c r="F44">
        <v>0</v>
      </c>
      <c r="G44">
        <v>55.793360000000014</v>
      </c>
      <c r="I44">
        <v>0</v>
      </c>
      <c r="J44">
        <v>15.529999999999973</v>
      </c>
      <c r="K44">
        <v>5</v>
      </c>
    </row>
    <row r="45" spans="1:11" x14ac:dyDescent="0.35">
      <c r="A45" s="5"/>
      <c r="B45" s="5"/>
      <c r="C45" s="5"/>
      <c r="I45">
        <v>14.421680000000007</v>
      </c>
      <c r="J45">
        <v>39.565480000000036</v>
      </c>
      <c r="K45">
        <v>5</v>
      </c>
    </row>
    <row r="47" spans="1:11" x14ac:dyDescent="0.35">
      <c r="I47">
        <v>-24.184439999999999</v>
      </c>
      <c r="J47">
        <v>82.365960000000086</v>
      </c>
      <c r="K47">
        <v>6</v>
      </c>
    </row>
    <row r="48" spans="1:11" x14ac:dyDescent="0.35">
      <c r="I48">
        <v>0</v>
      </c>
      <c r="J48">
        <v>112.59700000000004</v>
      </c>
      <c r="K48">
        <v>6</v>
      </c>
    </row>
    <row r="49" spans="9:15" x14ac:dyDescent="0.35">
      <c r="I49">
        <v>24.184439999999999</v>
      </c>
      <c r="J49">
        <v>142.82803999999999</v>
      </c>
      <c r="K49">
        <v>6</v>
      </c>
    </row>
    <row r="51" spans="9:15" x14ac:dyDescent="0.35">
      <c r="I51">
        <v>-25.246760000000055</v>
      </c>
      <c r="J51">
        <v>62.595399999999913</v>
      </c>
      <c r="K51">
        <v>7</v>
      </c>
    </row>
    <row r="52" spans="9:15" x14ac:dyDescent="0.35">
      <c r="I52">
        <v>0</v>
      </c>
      <c r="J52">
        <v>97.94399999999996</v>
      </c>
      <c r="K52">
        <v>7</v>
      </c>
    </row>
    <row r="53" spans="9:15" x14ac:dyDescent="0.35">
      <c r="I53">
        <v>25.246760000000055</v>
      </c>
      <c r="J53">
        <v>133.29259999999999</v>
      </c>
      <c r="K53">
        <v>7</v>
      </c>
    </row>
    <row r="55" spans="9:15" x14ac:dyDescent="0.35">
      <c r="I55">
        <v>-46.118799999999943</v>
      </c>
      <c r="J55">
        <v>-120.04216000000002</v>
      </c>
      <c r="K55">
        <v>8</v>
      </c>
      <c r="M55" s="9"/>
    </row>
    <row r="56" spans="9:15" x14ac:dyDescent="0.35">
      <c r="I56">
        <v>0</v>
      </c>
      <c r="J56">
        <v>-80.213000000000022</v>
      </c>
      <c r="K56">
        <v>8</v>
      </c>
      <c r="M56" s="9"/>
    </row>
    <row r="57" spans="9:15" x14ac:dyDescent="0.35">
      <c r="I57">
        <v>46.118799999999943</v>
      </c>
      <c r="J57">
        <v>-40.383840000000028</v>
      </c>
      <c r="K57">
        <v>8</v>
      </c>
      <c r="M57" s="38"/>
      <c r="N57" s="38"/>
      <c r="O57" s="38"/>
    </row>
    <row r="58" spans="9:15" x14ac:dyDescent="0.35">
      <c r="M58" s="38"/>
      <c r="N58" s="38"/>
      <c r="O58" s="38"/>
    </row>
    <row r="59" spans="9:15" x14ac:dyDescent="0.35">
      <c r="I59">
        <v>-30.138920000000017</v>
      </c>
      <c r="J59">
        <v>-83.938479999999998</v>
      </c>
      <c r="K59">
        <v>9</v>
      </c>
      <c r="M59" s="38"/>
      <c r="N59" s="38"/>
      <c r="O59" s="38"/>
    </row>
    <row r="60" spans="9:15" x14ac:dyDescent="0.35">
      <c r="I60">
        <v>0</v>
      </c>
      <c r="J60">
        <v>-51.279000000000025</v>
      </c>
      <c r="K60">
        <v>9</v>
      </c>
      <c r="M60" s="38"/>
      <c r="N60" s="38"/>
      <c r="O60" s="38"/>
    </row>
    <row r="61" spans="9:15" x14ac:dyDescent="0.35">
      <c r="I61">
        <v>30.138920000000017</v>
      </c>
      <c r="J61">
        <v>-18.619520000000058</v>
      </c>
      <c r="K61">
        <v>9</v>
      </c>
      <c r="M61" s="38"/>
      <c r="N61" s="38"/>
      <c r="O61" s="38"/>
    </row>
    <row r="63" spans="9:15" x14ac:dyDescent="0.35">
      <c r="I63">
        <v>-36.297240000000009</v>
      </c>
      <c r="J63" s="38">
        <v>-148.34496000000001</v>
      </c>
      <c r="K63">
        <v>10</v>
      </c>
    </row>
    <row r="64" spans="9:15" x14ac:dyDescent="0.35">
      <c r="I64">
        <v>0</v>
      </c>
      <c r="J64" s="38">
        <v>-97.53000000000003</v>
      </c>
      <c r="K64">
        <v>10</v>
      </c>
    </row>
    <row r="65" spans="9:11" x14ac:dyDescent="0.35">
      <c r="I65">
        <v>36.297240000000009</v>
      </c>
      <c r="J65">
        <v>-46.715040000000052</v>
      </c>
      <c r="K65">
        <v>10</v>
      </c>
    </row>
    <row r="67" spans="9:11" x14ac:dyDescent="0.35">
      <c r="I67">
        <v>-50.485680000000073</v>
      </c>
      <c r="J67" s="38">
        <v>-50.722639999999963</v>
      </c>
      <c r="K67">
        <v>11</v>
      </c>
    </row>
    <row r="68" spans="9:11" x14ac:dyDescent="0.35">
      <c r="I68">
        <v>0</v>
      </c>
      <c r="J68" s="38">
        <v>-9.8389999999999986</v>
      </c>
      <c r="K68">
        <v>11</v>
      </c>
    </row>
    <row r="69" spans="9:11" x14ac:dyDescent="0.35">
      <c r="I69">
        <v>50.485680000000073</v>
      </c>
      <c r="J69">
        <v>31.044639999999966</v>
      </c>
      <c r="K69">
        <v>11</v>
      </c>
    </row>
    <row r="71" spans="9:11" x14ac:dyDescent="0.35">
      <c r="I71">
        <v>-42.581000000000046</v>
      </c>
      <c r="J71" s="38">
        <v>-24.12868000000006</v>
      </c>
      <c r="K71">
        <v>12</v>
      </c>
    </row>
    <row r="72" spans="9:11" x14ac:dyDescent="0.35">
      <c r="I72">
        <v>0</v>
      </c>
      <c r="J72" s="38">
        <v>46.005999999999972</v>
      </c>
      <c r="K72">
        <v>12</v>
      </c>
    </row>
    <row r="73" spans="9:11" x14ac:dyDescent="0.35">
      <c r="I73">
        <v>42.581000000000046</v>
      </c>
      <c r="J73">
        <v>116.14068</v>
      </c>
      <c r="K73">
        <v>12</v>
      </c>
    </row>
    <row r="75" spans="9:11" x14ac:dyDescent="0.35">
      <c r="I75">
        <v>-35.544599999999981</v>
      </c>
      <c r="J75" s="38">
        <v>-103.16068000000001</v>
      </c>
      <c r="K75">
        <v>13</v>
      </c>
    </row>
    <row r="76" spans="9:11" x14ac:dyDescent="0.35">
      <c r="I76">
        <v>0</v>
      </c>
      <c r="J76" s="38">
        <v>-80.310999999999979</v>
      </c>
      <c r="K76">
        <v>13</v>
      </c>
    </row>
    <row r="77" spans="9:11" x14ac:dyDescent="0.35">
      <c r="I77">
        <v>35.544599999999981</v>
      </c>
      <c r="J77">
        <v>-57.461319999999944</v>
      </c>
      <c r="K77">
        <v>13</v>
      </c>
    </row>
    <row r="79" spans="9:11" x14ac:dyDescent="0.35">
      <c r="I79">
        <v>-47.371239999999965</v>
      </c>
      <c r="J79" s="38">
        <v>-56.216959999999972</v>
      </c>
      <c r="K79">
        <v>14</v>
      </c>
    </row>
    <row r="80" spans="9:11" x14ac:dyDescent="0.35">
      <c r="I80">
        <v>0</v>
      </c>
      <c r="J80" s="38">
        <v>-27.795000000000016</v>
      </c>
      <c r="K80">
        <v>14</v>
      </c>
    </row>
    <row r="81" spans="9:15" x14ac:dyDescent="0.35">
      <c r="I81">
        <v>47.371239999999965</v>
      </c>
      <c r="J81">
        <v>0.62695999999993646</v>
      </c>
      <c r="K81">
        <v>14</v>
      </c>
    </row>
    <row r="83" spans="9:15" x14ac:dyDescent="0.35">
      <c r="I83">
        <v>-65.560040000000029</v>
      </c>
      <c r="J83" s="38">
        <v>-104.93871999999998</v>
      </c>
      <c r="K83">
        <v>15</v>
      </c>
      <c r="M83" s="38"/>
      <c r="N83" s="38"/>
      <c r="O83" s="38"/>
    </row>
    <row r="84" spans="9:15" x14ac:dyDescent="0.35">
      <c r="I84">
        <v>0</v>
      </c>
      <c r="J84" s="38">
        <v>-3.3479999999999848</v>
      </c>
      <c r="K84">
        <v>15</v>
      </c>
      <c r="M84" s="38"/>
      <c r="N84" s="38"/>
      <c r="O84" s="38"/>
    </row>
    <row r="85" spans="9:15" x14ac:dyDescent="0.35">
      <c r="I85">
        <v>65.560040000000029</v>
      </c>
      <c r="J85">
        <v>98.242720000000006</v>
      </c>
      <c r="K85">
        <v>15</v>
      </c>
      <c r="M85" s="38"/>
      <c r="N85" s="38"/>
      <c r="O85" s="38"/>
    </row>
    <row r="86" spans="9:15" x14ac:dyDescent="0.35">
      <c r="M86" s="38"/>
      <c r="N86" s="38"/>
      <c r="O86" s="38"/>
    </row>
    <row r="87" spans="9:15" x14ac:dyDescent="0.35">
      <c r="I87">
        <v>-103.49191999999998</v>
      </c>
      <c r="J87" s="38">
        <v>-27.650919999999942</v>
      </c>
      <c r="K87">
        <v>16</v>
      </c>
    </row>
    <row r="88" spans="9:15" x14ac:dyDescent="0.35">
      <c r="I88">
        <v>0</v>
      </c>
      <c r="J88" s="38">
        <v>72.607000000000028</v>
      </c>
      <c r="K88">
        <v>16</v>
      </c>
    </row>
    <row r="89" spans="9:15" x14ac:dyDescent="0.35">
      <c r="I89">
        <v>103.49191999999998</v>
      </c>
      <c r="J89">
        <v>172.86491999999998</v>
      </c>
      <c r="K89">
        <v>16</v>
      </c>
    </row>
    <row r="91" spans="9:15" x14ac:dyDescent="0.35">
      <c r="I91">
        <v>-135.07535999999999</v>
      </c>
      <c r="J91" s="38">
        <v>112.11043999999998</v>
      </c>
      <c r="K91">
        <v>17</v>
      </c>
    </row>
    <row r="92" spans="9:15" x14ac:dyDescent="0.35">
      <c r="I92">
        <v>0</v>
      </c>
      <c r="J92" s="38">
        <v>187.494</v>
      </c>
      <c r="K92">
        <v>17</v>
      </c>
    </row>
    <row r="93" spans="9:15" x14ac:dyDescent="0.35">
      <c r="I93">
        <v>135.07535999999999</v>
      </c>
      <c r="J93">
        <v>262.87756000000002</v>
      </c>
      <c r="K93">
        <v>17</v>
      </c>
    </row>
    <row r="95" spans="9:15" x14ac:dyDescent="0.35">
      <c r="I95">
        <v>-55.793360000000014</v>
      </c>
      <c r="J95" s="38">
        <v>3.3641200000000708</v>
      </c>
      <c r="K95">
        <v>18</v>
      </c>
    </row>
    <row r="96" spans="9:15" x14ac:dyDescent="0.35">
      <c r="I96">
        <v>0</v>
      </c>
      <c r="J96" s="38">
        <v>47.028999999999996</v>
      </c>
      <c r="K96">
        <v>18</v>
      </c>
    </row>
    <row r="97" spans="9:11" x14ac:dyDescent="0.35">
      <c r="I97">
        <v>55.793360000000014</v>
      </c>
      <c r="J97">
        <v>90.693879999999922</v>
      </c>
      <c r="K97">
        <v>18</v>
      </c>
    </row>
  </sheetData>
  <mergeCells count="7">
    <mergeCell ref="H1:M1"/>
    <mergeCell ref="I25:K25"/>
    <mergeCell ref="A24:G24"/>
    <mergeCell ref="B25:D25"/>
    <mergeCell ref="E25:G25"/>
    <mergeCell ref="H2:J2"/>
    <mergeCell ref="K2:M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1316-793F-422C-B05A-4776FCB9C5C9}">
  <dimension ref="A1:S96"/>
  <sheetViews>
    <sheetView topLeftCell="L34" zoomScale="205" zoomScaleNormal="205" workbookViewId="0">
      <selection activeCell="Q24" sqref="Q24"/>
    </sheetView>
  </sheetViews>
  <sheetFormatPr defaultRowHeight="14.5" x14ac:dyDescent="0.35"/>
  <cols>
    <col min="7" max="7" width="9.1796875" style="60"/>
  </cols>
  <sheetData>
    <row r="1" spans="1:13" ht="30" customHeight="1" x14ac:dyDescent="0.35">
      <c r="A1" s="78" t="s">
        <v>11</v>
      </c>
      <c r="B1" s="79"/>
      <c r="C1" s="79"/>
      <c r="D1" s="79"/>
      <c r="E1" s="79"/>
      <c r="F1" s="80"/>
      <c r="H1" s="70" t="s">
        <v>22</v>
      </c>
      <c r="I1" s="70"/>
      <c r="J1" s="70"/>
      <c r="K1" s="70"/>
      <c r="L1" s="70"/>
      <c r="M1" s="75"/>
    </row>
    <row r="2" spans="1:13" x14ac:dyDescent="0.35">
      <c r="A2" s="72" t="s">
        <v>4</v>
      </c>
      <c r="B2" s="73"/>
      <c r="C2" s="74"/>
      <c r="D2" s="73" t="s">
        <v>8</v>
      </c>
      <c r="E2" s="73"/>
      <c r="F2" s="74"/>
      <c r="H2" s="70" t="s">
        <v>18</v>
      </c>
      <c r="I2" s="70"/>
      <c r="J2" s="70"/>
      <c r="K2" s="70" t="s">
        <v>4</v>
      </c>
      <c r="L2" s="70"/>
      <c r="M2" s="75"/>
    </row>
    <row r="3" spans="1:13" s="2" customFormat="1" ht="58" x14ac:dyDescent="0.35">
      <c r="A3" s="40" t="s">
        <v>5</v>
      </c>
      <c r="B3" s="41" t="s">
        <v>6</v>
      </c>
      <c r="C3" s="42" t="s">
        <v>40</v>
      </c>
      <c r="D3" s="41" t="s">
        <v>5</v>
      </c>
      <c r="E3" s="41" t="s">
        <v>6</v>
      </c>
      <c r="F3" s="42" t="s">
        <v>39</v>
      </c>
      <c r="G3" s="61"/>
      <c r="H3" s="14" t="s">
        <v>41</v>
      </c>
      <c r="I3" s="14" t="s">
        <v>19</v>
      </c>
      <c r="J3" s="14" t="s">
        <v>42</v>
      </c>
      <c r="K3" s="57" t="s">
        <v>43</v>
      </c>
      <c r="L3" s="14" t="s">
        <v>20</v>
      </c>
      <c r="M3" s="58" t="s">
        <v>44</v>
      </c>
    </row>
    <row r="4" spans="1:13" x14ac:dyDescent="0.35">
      <c r="A4" s="43">
        <v>186.65299999999999</v>
      </c>
      <c r="B4" s="8">
        <v>11.926999999999992</v>
      </c>
      <c r="C4" s="38">
        <f>1.96*B4</f>
        <v>23.376919999999984</v>
      </c>
      <c r="D4" s="8">
        <v>292.32600000000002</v>
      </c>
      <c r="E4" s="8">
        <v>17.04200000000003</v>
      </c>
      <c r="F4" s="44">
        <f>E4*1.96</f>
        <v>33.40232000000006</v>
      </c>
      <c r="G4" s="62">
        <v>1</v>
      </c>
      <c r="H4" s="64">
        <f>(D4-A4)-F4</f>
        <v>72.27067999999997</v>
      </c>
      <c r="I4" s="64">
        <f>D4-A4</f>
        <v>105.67300000000003</v>
      </c>
      <c r="J4" s="64">
        <f>(D4-A4)+F4</f>
        <v>139.07532000000009</v>
      </c>
      <c r="K4" s="64">
        <f>-(C4)</f>
        <v>-23.376919999999984</v>
      </c>
      <c r="L4" s="9">
        <v>0</v>
      </c>
      <c r="M4" s="64">
        <f>C4</f>
        <v>23.376919999999984</v>
      </c>
    </row>
    <row r="5" spans="1:13" x14ac:dyDescent="0.35">
      <c r="A5" s="43">
        <v>204.898</v>
      </c>
      <c r="B5" s="8">
        <v>13.075999999999993</v>
      </c>
      <c r="C5" s="38">
        <f t="shared" ref="C5:C21" si="0">1.96*B5</f>
        <v>25.628959999999985</v>
      </c>
      <c r="D5" s="8">
        <v>245.137</v>
      </c>
      <c r="E5" s="8">
        <v>22.132999999999981</v>
      </c>
      <c r="F5" s="44">
        <f t="shared" ref="F5:F21" si="1">E5*1.96</f>
        <v>43.380679999999963</v>
      </c>
      <c r="G5" s="62">
        <v>2</v>
      </c>
      <c r="H5" s="64">
        <f t="shared" ref="H5:H19" si="2">(D5-A5)-F5</f>
        <v>-3.1416799999999583</v>
      </c>
      <c r="I5" s="64">
        <f t="shared" ref="I5:I19" si="3">D5-A5</f>
        <v>40.239000000000004</v>
      </c>
      <c r="J5" s="64">
        <f t="shared" ref="J5:J19" si="4">(D5-A5)+F5</f>
        <v>83.61967999999996</v>
      </c>
      <c r="K5" s="64">
        <f t="shared" ref="K5:K19" si="5">-(C5)</f>
        <v>-25.628959999999985</v>
      </c>
      <c r="L5" s="9">
        <v>0</v>
      </c>
      <c r="M5" s="64">
        <f t="shared" ref="M5:M19" si="6">C5</f>
        <v>25.628959999999985</v>
      </c>
    </row>
    <row r="6" spans="1:13" x14ac:dyDescent="0.35">
      <c r="A6" s="43">
        <v>256.58699999999999</v>
      </c>
      <c r="B6" s="8">
        <v>16.845999999999975</v>
      </c>
      <c r="C6" s="38">
        <f t="shared" si="0"/>
        <v>33.018159999999952</v>
      </c>
      <c r="D6" s="8">
        <v>251.404</v>
      </c>
      <c r="E6" s="8">
        <v>29.805999999999983</v>
      </c>
      <c r="F6" s="44">
        <f t="shared" si="1"/>
        <v>58.419759999999968</v>
      </c>
      <c r="G6" s="63">
        <v>3</v>
      </c>
      <c r="H6" s="64">
        <f t="shared" si="2"/>
        <v>-63.602759999999961</v>
      </c>
      <c r="I6" s="64">
        <f t="shared" si="3"/>
        <v>-5.1829999999999927</v>
      </c>
      <c r="J6" s="64">
        <f t="shared" si="4"/>
        <v>53.236759999999975</v>
      </c>
      <c r="K6" s="64">
        <f t="shared" si="5"/>
        <v>-33.018159999999952</v>
      </c>
      <c r="L6" s="9">
        <v>0</v>
      </c>
      <c r="M6" s="64">
        <f t="shared" si="6"/>
        <v>33.018159999999952</v>
      </c>
    </row>
    <row r="7" spans="1:13" x14ac:dyDescent="0.35">
      <c r="A7" s="43">
        <v>123.82</v>
      </c>
      <c r="B7" s="8">
        <v>9.4269999999999925</v>
      </c>
      <c r="C7" s="38">
        <f t="shared" si="0"/>
        <v>18.476919999999986</v>
      </c>
      <c r="D7" s="8">
        <v>200.785</v>
      </c>
      <c r="E7" s="8">
        <v>29.055000000000007</v>
      </c>
      <c r="F7" s="44">
        <f t="shared" si="1"/>
        <v>56.947800000000015</v>
      </c>
      <c r="G7" s="63">
        <v>4</v>
      </c>
      <c r="H7" s="64">
        <f t="shared" si="2"/>
        <v>20.017199999999988</v>
      </c>
      <c r="I7" s="64">
        <f t="shared" si="3"/>
        <v>76.965000000000003</v>
      </c>
      <c r="J7" s="64">
        <f t="shared" si="4"/>
        <v>133.9128</v>
      </c>
      <c r="K7" s="64">
        <f t="shared" si="5"/>
        <v>-18.476919999999986</v>
      </c>
      <c r="L7" s="9">
        <v>0</v>
      </c>
      <c r="M7" s="64">
        <f t="shared" si="6"/>
        <v>18.476919999999986</v>
      </c>
    </row>
    <row r="8" spans="1:13" x14ac:dyDescent="0.35">
      <c r="A8" s="43">
        <v>213.89599999999999</v>
      </c>
      <c r="B8" s="8">
        <v>8.1739999999999782</v>
      </c>
      <c r="C8" s="38">
        <f t="shared" si="0"/>
        <v>16.021039999999957</v>
      </c>
      <c r="D8" s="8">
        <v>231.05799999999999</v>
      </c>
      <c r="E8" s="8">
        <v>17.168000000000006</v>
      </c>
      <c r="F8" s="44">
        <f t="shared" si="1"/>
        <v>33.649280000000012</v>
      </c>
      <c r="G8" s="62">
        <v>5</v>
      </c>
      <c r="H8" s="64">
        <f t="shared" si="2"/>
        <v>-16.487280000000005</v>
      </c>
      <c r="I8" s="64">
        <f t="shared" si="3"/>
        <v>17.162000000000006</v>
      </c>
      <c r="J8" s="64">
        <f t="shared" si="4"/>
        <v>50.811280000000018</v>
      </c>
      <c r="K8" s="64">
        <f t="shared" si="5"/>
        <v>-16.021039999999957</v>
      </c>
      <c r="L8" s="9">
        <v>0</v>
      </c>
      <c r="M8" s="64">
        <f t="shared" si="6"/>
        <v>16.021039999999957</v>
      </c>
    </row>
    <row r="9" spans="1:13" x14ac:dyDescent="0.35">
      <c r="A9" s="43">
        <v>228.27799999999999</v>
      </c>
      <c r="B9" s="8">
        <v>16.966999999999985</v>
      </c>
      <c r="C9" s="38">
        <f t="shared" si="0"/>
        <v>33.255319999999969</v>
      </c>
      <c r="D9" s="8">
        <v>297.68599999999998</v>
      </c>
      <c r="E9" s="8">
        <v>13.882000000000005</v>
      </c>
      <c r="F9" s="44">
        <f t="shared" si="1"/>
        <v>27.20872000000001</v>
      </c>
      <c r="G9" s="62">
        <v>6</v>
      </c>
      <c r="H9" s="64">
        <f t="shared" si="2"/>
        <v>42.199279999999973</v>
      </c>
      <c r="I9" s="64">
        <f t="shared" si="3"/>
        <v>69.407999999999987</v>
      </c>
      <c r="J9" s="64">
        <f t="shared" si="4"/>
        <v>96.616720000000001</v>
      </c>
      <c r="K9" s="64">
        <f t="shared" si="5"/>
        <v>-33.255319999999969</v>
      </c>
      <c r="L9" s="9">
        <v>0</v>
      </c>
      <c r="M9" s="64">
        <f t="shared" si="6"/>
        <v>33.255319999999969</v>
      </c>
    </row>
    <row r="10" spans="1:13" x14ac:dyDescent="0.35">
      <c r="A10" s="43">
        <v>221.65199999999999</v>
      </c>
      <c r="B10" s="8">
        <v>7.7259999999999991</v>
      </c>
      <c r="C10" s="38">
        <f t="shared" si="0"/>
        <v>15.142959999999999</v>
      </c>
      <c r="D10" s="8">
        <v>304.12099999999998</v>
      </c>
      <c r="E10" s="8">
        <v>25.778999999999996</v>
      </c>
      <c r="F10" s="44">
        <f t="shared" si="1"/>
        <v>50.526839999999993</v>
      </c>
      <c r="G10" s="63">
        <v>7</v>
      </c>
      <c r="H10" s="64">
        <f t="shared" si="2"/>
        <v>31.942160000000001</v>
      </c>
      <c r="I10" s="64">
        <f t="shared" si="3"/>
        <v>82.468999999999994</v>
      </c>
      <c r="J10" s="64">
        <f t="shared" si="4"/>
        <v>132.99583999999999</v>
      </c>
      <c r="K10" s="64">
        <f t="shared" si="5"/>
        <v>-15.142959999999999</v>
      </c>
      <c r="L10" s="9">
        <v>0</v>
      </c>
      <c r="M10" s="64">
        <f t="shared" si="6"/>
        <v>15.142959999999999</v>
      </c>
    </row>
    <row r="11" spans="1:13" x14ac:dyDescent="0.35">
      <c r="A11" s="43">
        <v>267.38</v>
      </c>
      <c r="B11" s="8">
        <v>11.76400000000001</v>
      </c>
      <c r="C11" s="38">
        <f t="shared" si="0"/>
        <v>23.057440000000017</v>
      </c>
      <c r="D11" s="8">
        <v>160.428</v>
      </c>
      <c r="E11" s="8">
        <v>17.111999999999995</v>
      </c>
      <c r="F11" s="44">
        <f t="shared" si="1"/>
        <v>33.539519999999989</v>
      </c>
      <c r="G11" s="63">
        <v>8</v>
      </c>
      <c r="H11" s="64">
        <f t="shared" si="2"/>
        <v>-140.49151999999998</v>
      </c>
      <c r="I11" s="64">
        <f t="shared" si="3"/>
        <v>-106.952</v>
      </c>
      <c r="J11" s="64">
        <f t="shared" si="4"/>
        <v>-73.412480000000016</v>
      </c>
      <c r="K11" s="64">
        <f t="shared" si="5"/>
        <v>-23.057440000000017</v>
      </c>
      <c r="L11" s="9">
        <v>0</v>
      </c>
      <c r="M11" s="64">
        <f t="shared" si="6"/>
        <v>23.057440000000017</v>
      </c>
    </row>
    <row r="12" spans="1:13" x14ac:dyDescent="0.35">
      <c r="A12" s="43">
        <v>239.732</v>
      </c>
      <c r="B12" s="8">
        <v>12.817000000000007</v>
      </c>
      <c r="C12" s="38">
        <f t="shared" si="0"/>
        <v>25.121320000000015</v>
      </c>
      <c r="D12" s="8">
        <v>205.12799999999999</v>
      </c>
      <c r="E12" s="8">
        <v>12.825000000000017</v>
      </c>
      <c r="F12" s="44">
        <f t="shared" si="1"/>
        <v>25.137000000000032</v>
      </c>
      <c r="G12" s="62">
        <v>9</v>
      </c>
      <c r="H12" s="64">
        <f t="shared" si="2"/>
        <v>-59.741000000000042</v>
      </c>
      <c r="I12" s="64">
        <f t="shared" si="3"/>
        <v>-34.604000000000013</v>
      </c>
      <c r="J12" s="64">
        <f t="shared" si="4"/>
        <v>-9.466999999999981</v>
      </c>
      <c r="K12" s="64">
        <f t="shared" si="5"/>
        <v>-25.121320000000015</v>
      </c>
      <c r="L12" s="9">
        <v>0</v>
      </c>
      <c r="M12" s="64">
        <f t="shared" si="6"/>
        <v>25.121320000000015</v>
      </c>
    </row>
    <row r="13" spans="1:13" x14ac:dyDescent="0.35">
      <c r="A13" s="43">
        <v>330.86399999999998</v>
      </c>
      <c r="B13" s="8">
        <v>23.45700000000005</v>
      </c>
      <c r="C13" s="38">
        <f t="shared" si="0"/>
        <v>45.975720000000095</v>
      </c>
      <c r="D13" s="8">
        <v>241.97499999999999</v>
      </c>
      <c r="E13" s="8">
        <v>24.691999999999979</v>
      </c>
      <c r="F13" s="44">
        <f t="shared" si="1"/>
        <v>48.39631999999996</v>
      </c>
      <c r="G13" s="62">
        <v>10</v>
      </c>
      <c r="H13" s="64">
        <f t="shared" si="2"/>
        <v>-137.28531999999996</v>
      </c>
      <c r="I13" s="64">
        <f t="shared" si="3"/>
        <v>-88.888999999999982</v>
      </c>
      <c r="J13" s="64">
        <f t="shared" si="4"/>
        <v>-40.492680000000021</v>
      </c>
      <c r="K13" s="64">
        <f t="shared" si="5"/>
        <v>-45.975720000000095</v>
      </c>
      <c r="L13" s="9">
        <v>0</v>
      </c>
      <c r="M13" s="64">
        <f t="shared" si="6"/>
        <v>45.975720000000095</v>
      </c>
    </row>
    <row r="14" spans="1:13" x14ac:dyDescent="0.35">
      <c r="A14" s="43">
        <v>326.39699999999999</v>
      </c>
      <c r="B14" s="8">
        <v>30.675000000000011</v>
      </c>
      <c r="C14" s="38">
        <f t="shared" si="0"/>
        <v>60.123000000000019</v>
      </c>
      <c r="D14" s="8">
        <v>304.31200000000001</v>
      </c>
      <c r="E14" s="8">
        <v>28.228000000000009</v>
      </c>
      <c r="F14" s="44">
        <f t="shared" si="1"/>
        <v>55.326880000000017</v>
      </c>
      <c r="G14" s="63">
        <v>11</v>
      </c>
      <c r="H14" s="64">
        <f t="shared" si="2"/>
        <v>-77.411879999999996</v>
      </c>
      <c r="I14" s="64">
        <f t="shared" si="3"/>
        <v>-22.08499999999998</v>
      </c>
      <c r="J14" s="64">
        <f t="shared" si="4"/>
        <v>33.241880000000037</v>
      </c>
      <c r="K14" s="64">
        <f t="shared" si="5"/>
        <v>-60.123000000000019</v>
      </c>
      <c r="L14" s="9">
        <v>0</v>
      </c>
      <c r="M14" s="64">
        <f t="shared" si="6"/>
        <v>60.123000000000019</v>
      </c>
    </row>
    <row r="15" spans="1:13" x14ac:dyDescent="0.35">
      <c r="A15" s="43">
        <v>213.41900000000001</v>
      </c>
      <c r="B15" s="8">
        <v>11.50200000000001</v>
      </c>
      <c r="C15" s="38">
        <f t="shared" si="0"/>
        <v>22.543920000000018</v>
      </c>
      <c r="D15" s="8">
        <v>328.435</v>
      </c>
      <c r="E15" s="8">
        <v>30.670000000000016</v>
      </c>
      <c r="F15" s="44">
        <f t="shared" si="1"/>
        <v>60.113200000000028</v>
      </c>
      <c r="G15" s="63">
        <v>12</v>
      </c>
      <c r="H15" s="64">
        <f t="shared" si="2"/>
        <v>54.902799999999964</v>
      </c>
      <c r="I15" s="64">
        <f t="shared" si="3"/>
        <v>115.01599999999999</v>
      </c>
      <c r="J15" s="64">
        <f t="shared" si="4"/>
        <v>175.12920000000003</v>
      </c>
      <c r="K15" s="64">
        <f t="shared" si="5"/>
        <v>-22.543920000000018</v>
      </c>
      <c r="L15" s="9">
        <v>0</v>
      </c>
      <c r="M15" s="64">
        <f t="shared" si="6"/>
        <v>22.543920000000018</v>
      </c>
    </row>
    <row r="16" spans="1:13" x14ac:dyDescent="0.35">
      <c r="A16" s="43">
        <v>330.32600000000002</v>
      </c>
      <c r="B16" s="8">
        <v>16.831000000000017</v>
      </c>
      <c r="C16" s="38">
        <f t="shared" si="0"/>
        <v>32.988760000000035</v>
      </c>
      <c r="D16" s="8">
        <v>395.09300000000002</v>
      </c>
      <c r="E16" s="8">
        <v>31.087999999999965</v>
      </c>
      <c r="F16" s="44">
        <f t="shared" si="1"/>
        <v>60.932479999999934</v>
      </c>
      <c r="G16" s="62">
        <v>13</v>
      </c>
      <c r="H16" s="64">
        <f t="shared" si="2"/>
        <v>3.8345200000000617</v>
      </c>
      <c r="I16" s="64">
        <f t="shared" si="3"/>
        <v>64.766999999999996</v>
      </c>
      <c r="J16" s="64">
        <f t="shared" si="4"/>
        <v>125.69947999999994</v>
      </c>
      <c r="K16" s="64">
        <f t="shared" si="5"/>
        <v>-32.988760000000035</v>
      </c>
      <c r="L16" s="9">
        <v>0</v>
      </c>
      <c r="M16" s="64">
        <f t="shared" si="6"/>
        <v>32.988760000000035</v>
      </c>
    </row>
    <row r="17" spans="1:13" x14ac:dyDescent="0.35">
      <c r="A17" s="43">
        <v>333.53500000000003</v>
      </c>
      <c r="B17" s="8">
        <v>21.751999999999953</v>
      </c>
      <c r="C17" s="38">
        <f t="shared" si="0"/>
        <v>42.633919999999904</v>
      </c>
      <c r="D17" s="8">
        <v>297.28100000000001</v>
      </c>
      <c r="E17" s="8">
        <v>15.70999999999998</v>
      </c>
      <c r="F17" s="44">
        <f t="shared" si="1"/>
        <v>30.79159999999996</v>
      </c>
      <c r="G17" s="62">
        <v>14</v>
      </c>
      <c r="H17" s="64">
        <f t="shared" si="2"/>
        <v>-67.045599999999979</v>
      </c>
      <c r="I17" s="64">
        <f t="shared" si="3"/>
        <v>-36.254000000000019</v>
      </c>
      <c r="J17" s="64">
        <f t="shared" si="4"/>
        <v>-5.4624000000000592</v>
      </c>
      <c r="K17" s="64">
        <f t="shared" si="5"/>
        <v>-42.633919999999904</v>
      </c>
      <c r="L17" s="9">
        <v>0</v>
      </c>
      <c r="M17" s="64">
        <f t="shared" si="6"/>
        <v>42.633919999999904</v>
      </c>
    </row>
    <row r="18" spans="1:13" x14ac:dyDescent="0.35">
      <c r="A18" s="43">
        <v>156.374</v>
      </c>
      <c r="B18" s="8">
        <v>25.079000000000008</v>
      </c>
      <c r="C18" s="38">
        <f t="shared" si="0"/>
        <v>49.154840000000014</v>
      </c>
      <c r="D18" s="8">
        <v>151.35300000000001</v>
      </c>
      <c r="E18" s="8">
        <v>23.423000000000002</v>
      </c>
      <c r="F18" s="44">
        <f t="shared" si="1"/>
        <v>45.909080000000003</v>
      </c>
      <c r="G18" s="63">
        <v>15</v>
      </c>
      <c r="H18" s="64">
        <f t="shared" si="2"/>
        <v>-50.93007999999999</v>
      </c>
      <c r="I18" s="64">
        <f t="shared" si="3"/>
        <v>-5.0209999999999866</v>
      </c>
      <c r="J18" s="64">
        <f t="shared" si="4"/>
        <v>40.888080000000016</v>
      </c>
      <c r="K18" s="64">
        <f t="shared" si="5"/>
        <v>-49.154840000000014</v>
      </c>
      <c r="L18" s="9">
        <v>0</v>
      </c>
      <c r="M18" s="64">
        <f t="shared" si="6"/>
        <v>49.154840000000014</v>
      </c>
    </row>
    <row r="19" spans="1:13" x14ac:dyDescent="0.35">
      <c r="A19" s="43">
        <v>205.446</v>
      </c>
      <c r="B19" s="8">
        <v>34.650000000000006</v>
      </c>
      <c r="C19" s="38">
        <f t="shared" si="0"/>
        <v>67.914000000000016</v>
      </c>
      <c r="D19" s="8">
        <v>264.85500000000002</v>
      </c>
      <c r="E19" s="8">
        <v>74.25</v>
      </c>
      <c r="F19" s="44">
        <f t="shared" si="1"/>
        <v>145.53</v>
      </c>
      <c r="G19" s="63">
        <v>16</v>
      </c>
      <c r="H19" s="64">
        <f t="shared" si="2"/>
        <v>-86.120999999999981</v>
      </c>
      <c r="I19" s="64">
        <f t="shared" si="3"/>
        <v>59.40900000000002</v>
      </c>
      <c r="J19" s="64">
        <f t="shared" si="4"/>
        <v>204.93900000000002</v>
      </c>
      <c r="K19" s="64">
        <f t="shared" si="5"/>
        <v>-67.914000000000016</v>
      </c>
      <c r="L19" s="9">
        <v>0</v>
      </c>
      <c r="M19" s="64">
        <f t="shared" si="6"/>
        <v>67.914000000000016</v>
      </c>
    </row>
    <row r="20" spans="1:13" x14ac:dyDescent="0.35">
      <c r="A20" s="43">
        <v>177.88</v>
      </c>
      <c r="B20" s="8">
        <v>68.915999999999997</v>
      </c>
      <c r="C20" s="38">
        <f t="shared" si="0"/>
        <v>135.07535999999999</v>
      </c>
      <c r="D20" s="8">
        <v>384.61200000000002</v>
      </c>
      <c r="E20" s="8">
        <v>44.863</v>
      </c>
      <c r="F20" s="44">
        <f t="shared" si="1"/>
        <v>87.931479999999993</v>
      </c>
      <c r="G20" s="62">
        <v>17</v>
      </c>
      <c r="H20" s="64">
        <f>(D20-A20)-F20</f>
        <v>118.80052000000003</v>
      </c>
      <c r="I20" s="64">
        <f>D20-A20</f>
        <v>206.73200000000003</v>
      </c>
      <c r="J20" s="64">
        <f>(D20-A20)+F20</f>
        <v>294.66348000000005</v>
      </c>
      <c r="K20" s="64">
        <f>-(C20)</f>
        <v>-135.07535999999999</v>
      </c>
      <c r="L20" s="9">
        <v>0</v>
      </c>
      <c r="M20" s="64">
        <f>C20</f>
        <v>135.07535999999999</v>
      </c>
    </row>
    <row r="21" spans="1:13" x14ac:dyDescent="0.35">
      <c r="A21" s="50">
        <v>346.53500000000003</v>
      </c>
      <c r="B21" s="51">
        <v>28.466000000000008</v>
      </c>
      <c r="C21" s="7">
        <f t="shared" si="0"/>
        <v>55.793360000000014</v>
      </c>
      <c r="D21" s="51">
        <v>393.56400000000002</v>
      </c>
      <c r="E21" s="51">
        <v>22.277999999999963</v>
      </c>
      <c r="F21" s="54">
        <f t="shared" si="1"/>
        <v>43.664879999999926</v>
      </c>
      <c r="G21" s="62">
        <v>18</v>
      </c>
      <c r="H21" s="64">
        <f t="shared" ref="H21" si="7">(D21-A21)-F21</f>
        <v>3.3641200000000708</v>
      </c>
      <c r="I21" s="64">
        <f t="shared" ref="I21" si="8">D21-A21</f>
        <v>47.028999999999996</v>
      </c>
      <c r="J21" s="64">
        <f t="shared" ref="J21" si="9">(D21-A21)+F21</f>
        <v>90.693879999999922</v>
      </c>
      <c r="K21" s="64">
        <f t="shared" ref="K21" si="10">-(C21)</f>
        <v>-55.793360000000014</v>
      </c>
      <c r="L21" s="9">
        <v>0</v>
      </c>
      <c r="M21" s="64">
        <f t="shared" ref="M21" si="11">C21</f>
        <v>55.793360000000014</v>
      </c>
    </row>
    <row r="24" spans="1:13" x14ac:dyDescent="0.35">
      <c r="B24" s="76" t="s">
        <v>18</v>
      </c>
      <c r="C24" s="76"/>
      <c r="D24" s="76"/>
      <c r="E24" s="76" t="s">
        <v>4</v>
      </c>
      <c r="F24" s="76"/>
      <c r="G24" s="76"/>
      <c r="I24" s="71" t="s">
        <v>22</v>
      </c>
      <c r="J24" s="71"/>
      <c r="K24" s="71"/>
    </row>
    <row r="25" spans="1:13" x14ac:dyDescent="0.35">
      <c r="B25" t="s">
        <v>41</v>
      </c>
      <c r="C25" t="s">
        <v>19</v>
      </c>
      <c r="D25" t="s">
        <v>42</v>
      </c>
      <c r="E25" t="s">
        <v>43</v>
      </c>
      <c r="F25" t="s">
        <v>20</v>
      </c>
      <c r="G25" s="60" t="s">
        <v>44</v>
      </c>
      <c r="I25" s="65" t="s">
        <v>20</v>
      </c>
      <c r="J25" s="65" t="s">
        <v>45</v>
      </c>
      <c r="K25" s="14"/>
    </row>
    <row r="26" spans="1:13" x14ac:dyDescent="0.35">
      <c r="A26">
        <v>1</v>
      </c>
      <c r="B26">
        <v>72.27067999999997</v>
      </c>
      <c r="C26">
        <v>105.67300000000003</v>
      </c>
      <c r="D26">
        <v>139.07532000000009</v>
      </c>
      <c r="E26">
        <v>-23.376919999999984</v>
      </c>
      <c r="F26">
        <v>0</v>
      </c>
      <c r="G26" s="60">
        <v>23.376919999999984</v>
      </c>
      <c r="I26" s="59">
        <v>-23.376919999999984</v>
      </c>
      <c r="J26" s="59">
        <v>72.27067999999997</v>
      </c>
      <c r="K26">
        <v>1</v>
      </c>
    </row>
    <row r="27" spans="1:13" x14ac:dyDescent="0.35">
      <c r="A27">
        <v>2</v>
      </c>
      <c r="B27">
        <v>-3.1416799999999583</v>
      </c>
      <c r="C27">
        <v>40.239000000000004</v>
      </c>
      <c r="D27">
        <v>83.61967999999996</v>
      </c>
      <c r="E27">
        <v>-25.628959999999985</v>
      </c>
      <c r="F27">
        <v>0</v>
      </c>
      <c r="G27" s="60">
        <v>25.628959999999985</v>
      </c>
      <c r="I27" s="59">
        <v>0</v>
      </c>
      <c r="J27" s="59">
        <v>105.67300000000003</v>
      </c>
      <c r="K27">
        <v>1</v>
      </c>
    </row>
    <row r="28" spans="1:13" x14ac:dyDescent="0.35">
      <c r="A28">
        <v>3</v>
      </c>
      <c r="B28">
        <v>-63.602759999999961</v>
      </c>
      <c r="C28">
        <v>-5.1829999999999927</v>
      </c>
      <c r="D28">
        <v>53.236759999999975</v>
      </c>
      <c r="E28">
        <v>-33.018159999999952</v>
      </c>
      <c r="F28">
        <v>0</v>
      </c>
      <c r="G28" s="60">
        <v>33.018159999999952</v>
      </c>
      <c r="I28" s="59">
        <v>23.376919999999984</v>
      </c>
      <c r="J28" s="59">
        <v>139.07532000000009</v>
      </c>
      <c r="K28">
        <v>1</v>
      </c>
    </row>
    <row r="29" spans="1:13" x14ac:dyDescent="0.35">
      <c r="A29">
        <v>4</v>
      </c>
      <c r="B29">
        <v>20.017199999999988</v>
      </c>
      <c r="C29">
        <v>76.965000000000003</v>
      </c>
      <c r="D29">
        <v>133.9128</v>
      </c>
      <c r="E29">
        <v>-18.476919999999986</v>
      </c>
      <c r="F29">
        <v>0</v>
      </c>
      <c r="G29" s="60">
        <v>18.476919999999986</v>
      </c>
      <c r="I29" s="59"/>
      <c r="J29" s="59"/>
    </row>
    <row r="30" spans="1:13" x14ac:dyDescent="0.35">
      <c r="A30">
        <v>5</v>
      </c>
      <c r="B30">
        <v>-16.487280000000005</v>
      </c>
      <c r="C30">
        <v>17.162000000000006</v>
      </c>
      <c r="D30">
        <v>50.811280000000018</v>
      </c>
      <c r="E30">
        <v>-16.021039999999957</v>
      </c>
      <c r="F30">
        <v>0</v>
      </c>
      <c r="G30" s="60">
        <v>16.021039999999957</v>
      </c>
      <c r="I30" s="59">
        <v>-25.628959999999985</v>
      </c>
      <c r="J30" s="59">
        <v>-3.1416799999999583</v>
      </c>
      <c r="K30">
        <v>2</v>
      </c>
    </row>
    <row r="31" spans="1:13" x14ac:dyDescent="0.35">
      <c r="A31">
        <v>6</v>
      </c>
      <c r="B31">
        <v>42.199279999999973</v>
      </c>
      <c r="C31">
        <v>69.407999999999987</v>
      </c>
      <c r="D31">
        <v>96.616720000000001</v>
      </c>
      <c r="E31">
        <v>-33.255319999999969</v>
      </c>
      <c r="F31">
        <v>0</v>
      </c>
      <c r="G31" s="60">
        <v>33.255319999999969</v>
      </c>
      <c r="I31" s="59">
        <v>0</v>
      </c>
      <c r="J31" s="59">
        <v>40.239000000000004</v>
      </c>
      <c r="K31">
        <v>2</v>
      </c>
    </row>
    <row r="32" spans="1:13" x14ac:dyDescent="0.35">
      <c r="A32">
        <v>7</v>
      </c>
      <c r="B32">
        <v>31.942160000000001</v>
      </c>
      <c r="C32">
        <v>82.468999999999994</v>
      </c>
      <c r="D32">
        <v>132.99583999999999</v>
      </c>
      <c r="E32">
        <v>-15.142959999999999</v>
      </c>
      <c r="F32">
        <v>0</v>
      </c>
      <c r="G32" s="60">
        <v>15.142959999999999</v>
      </c>
      <c r="I32" s="59">
        <v>25.628959999999985</v>
      </c>
      <c r="J32" s="59">
        <v>83.61967999999996</v>
      </c>
      <c r="K32">
        <v>2</v>
      </c>
    </row>
    <row r="33" spans="1:11" x14ac:dyDescent="0.35">
      <c r="A33">
        <v>8</v>
      </c>
      <c r="B33">
        <v>-140.49151999999998</v>
      </c>
      <c r="C33">
        <v>-106.952</v>
      </c>
      <c r="D33">
        <v>-73.412480000000016</v>
      </c>
      <c r="E33">
        <v>-23.057440000000017</v>
      </c>
      <c r="F33">
        <v>0</v>
      </c>
      <c r="G33" s="60">
        <v>23.057440000000017</v>
      </c>
      <c r="I33" s="59"/>
      <c r="J33" s="59"/>
    </row>
    <row r="34" spans="1:11" x14ac:dyDescent="0.35">
      <c r="A34">
        <v>9</v>
      </c>
      <c r="B34">
        <v>-59.741000000000042</v>
      </c>
      <c r="C34">
        <v>-34.604000000000013</v>
      </c>
      <c r="D34">
        <v>-9.466999999999981</v>
      </c>
      <c r="E34">
        <v>-25.121320000000015</v>
      </c>
      <c r="F34">
        <v>0</v>
      </c>
      <c r="G34" s="60">
        <v>25.121320000000015</v>
      </c>
      <c r="I34" s="59">
        <v>-33.018159999999952</v>
      </c>
      <c r="J34" s="59">
        <v>-63.602759999999961</v>
      </c>
      <c r="K34">
        <v>3</v>
      </c>
    </row>
    <row r="35" spans="1:11" x14ac:dyDescent="0.35">
      <c r="A35">
        <v>10</v>
      </c>
      <c r="B35">
        <v>-137.28531999999996</v>
      </c>
      <c r="C35">
        <v>-88.888999999999982</v>
      </c>
      <c r="D35">
        <v>-40.492680000000021</v>
      </c>
      <c r="E35">
        <v>-45.975720000000095</v>
      </c>
      <c r="F35">
        <v>0</v>
      </c>
      <c r="G35" s="60">
        <v>45.975720000000095</v>
      </c>
      <c r="I35" s="59">
        <v>0</v>
      </c>
      <c r="J35" s="59">
        <v>-5.1829999999999927</v>
      </c>
      <c r="K35">
        <v>3</v>
      </c>
    </row>
    <row r="36" spans="1:11" x14ac:dyDescent="0.35">
      <c r="A36">
        <v>11</v>
      </c>
      <c r="B36">
        <v>-77.411879999999996</v>
      </c>
      <c r="C36">
        <v>-22.08499999999998</v>
      </c>
      <c r="D36">
        <v>33.241880000000037</v>
      </c>
      <c r="E36">
        <v>-60.123000000000019</v>
      </c>
      <c r="F36">
        <v>0</v>
      </c>
      <c r="G36" s="60">
        <v>60.123000000000019</v>
      </c>
      <c r="I36" s="59">
        <v>33.018159999999952</v>
      </c>
      <c r="J36" s="59">
        <v>53.236759999999975</v>
      </c>
      <c r="K36">
        <v>3</v>
      </c>
    </row>
    <row r="37" spans="1:11" x14ac:dyDescent="0.35">
      <c r="A37">
        <v>12</v>
      </c>
      <c r="B37">
        <v>54.902799999999964</v>
      </c>
      <c r="C37">
        <v>115.01599999999999</v>
      </c>
      <c r="D37">
        <v>175.12920000000003</v>
      </c>
      <c r="E37">
        <v>-22.543920000000018</v>
      </c>
      <c r="F37">
        <v>0</v>
      </c>
      <c r="G37" s="60">
        <v>22.543920000000018</v>
      </c>
      <c r="I37" s="59"/>
      <c r="J37" s="59"/>
    </row>
    <row r="38" spans="1:11" x14ac:dyDescent="0.35">
      <c r="A38">
        <v>13</v>
      </c>
      <c r="B38">
        <v>3.8345200000000617</v>
      </c>
      <c r="C38">
        <v>64.766999999999996</v>
      </c>
      <c r="D38">
        <v>125.69947999999994</v>
      </c>
      <c r="E38">
        <v>-32.988760000000035</v>
      </c>
      <c r="F38">
        <v>0</v>
      </c>
      <c r="G38" s="60">
        <v>32.988760000000035</v>
      </c>
      <c r="I38" s="59">
        <v>-18.476919999999986</v>
      </c>
      <c r="J38" s="59">
        <v>20.017199999999988</v>
      </c>
      <c r="K38">
        <v>4</v>
      </c>
    </row>
    <row r="39" spans="1:11" x14ac:dyDescent="0.35">
      <c r="A39">
        <v>14</v>
      </c>
      <c r="B39">
        <v>-67.045599999999979</v>
      </c>
      <c r="C39">
        <v>-36.254000000000019</v>
      </c>
      <c r="D39">
        <v>-5.4624000000000592</v>
      </c>
      <c r="E39">
        <v>-42.633919999999904</v>
      </c>
      <c r="F39">
        <v>0</v>
      </c>
      <c r="G39" s="60">
        <v>42.633919999999904</v>
      </c>
      <c r="I39" s="59">
        <v>0</v>
      </c>
      <c r="J39" s="59">
        <v>76.965000000000003</v>
      </c>
      <c r="K39">
        <v>4</v>
      </c>
    </row>
    <row r="40" spans="1:11" x14ac:dyDescent="0.35">
      <c r="A40">
        <v>15</v>
      </c>
      <c r="B40">
        <v>-50.93007999999999</v>
      </c>
      <c r="C40">
        <v>-5.0209999999999866</v>
      </c>
      <c r="D40">
        <v>40.888080000000016</v>
      </c>
      <c r="E40">
        <v>-49.154840000000014</v>
      </c>
      <c r="F40">
        <v>0</v>
      </c>
      <c r="G40" s="60">
        <v>49.154840000000014</v>
      </c>
      <c r="I40" s="59">
        <v>18.476919999999986</v>
      </c>
      <c r="J40" s="59">
        <v>133.9128</v>
      </c>
      <c r="K40">
        <v>4</v>
      </c>
    </row>
    <row r="41" spans="1:11" x14ac:dyDescent="0.35">
      <c r="A41">
        <v>16</v>
      </c>
      <c r="B41">
        <v>-86.120999999999981</v>
      </c>
      <c r="C41">
        <v>59.40900000000002</v>
      </c>
      <c r="D41">
        <v>204.93900000000002</v>
      </c>
      <c r="E41">
        <v>-67.914000000000016</v>
      </c>
      <c r="F41">
        <v>0</v>
      </c>
      <c r="G41" s="60">
        <v>67.914000000000016</v>
      </c>
      <c r="I41" s="59"/>
      <c r="J41" s="59"/>
    </row>
    <row r="42" spans="1:11" x14ac:dyDescent="0.35">
      <c r="A42">
        <v>17</v>
      </c>
      <c r="B42">
        <v>118.80052000000003</v>
      </c>
      <c r="C42">
        <v>206.73200000000003</v>
      </c>
      <c r="D42">
        <v>294.66348000000005</v>
      </c>
      <c r="E42">
        <v>-135.07535999999999</v>
      </c>
      <c r="F42">
        <v>0</v>
      </c>
      <c r="G42" s="60">
        <v>135.07535999999999</v>
      </c>
      <c r="I42" s="59">
        <v>-16.021039999999957</v>
      </c>
      <c r="J42" s="59">
        <v>-16.487280000000005</v>
      </c>
      <c r="K42">
        <v>5</v>
      </c>
    </row>
    <row r="43" spans="1:11" x14ac:dyDescent="0.35">
      <c r="A43">
        <v>18</v>
      </c>
      <c r="B43">
        <v>3.3641200000000708</v>
      </c>
      <c r="C43">
        <v>47.028999999999996</v>
      </c>
      <c r="D43">
        <v>90.693879999999922</v>
      </c>
      <c r="E43">
        <v>-55.793360000000014</v>
      </c>
      <c r="F43">
        <v>0</v>
      </c>
      <c r="G43" s="60">
        <v>55.793360000000014</v>
      </c>
      <c r="I43" s="59">
        <v>0</v>
      </c>
      <c r="J43" s="59">
        <v>17.162000000000006</v>
      </c>
      <c r="K43">
        <v>5</v>
      </c>
    </row>
    <row r="44" spans="1:11" x14ac:dyDescent="0.35">
      <c r="I44" s="59">
        <v>16.021039999999957</v>
      </c>
      <c r="J44" s="59">
        <v>50.811280000000018</v>
      </c>
      <c r="K44">
        <v>5</v>
      </c>
    </row>
    <row r="45" spans="1:11" x14ac:dyDescent="0.35">
      <c r="I45" s="59"/>
      <c r="J45" s="59"/>
    </row>
    <row r="46" spans="1:11" x14ac:dyDescent="0.35">
      <c r="I46" s="59">
        <v>-33.255319999999969</v>
      </c>
      <c r="J46" s="59">
        <v>42.199279999999973</v>
      </c>
      <c r="K46">
        <v>6</v>
      </c>
    </row>
    <row r="47" spans="1:11" x14ac:dyDescent="0.35">
      <c r="I47" s="59">
        <v>0</v>
      </c>
      <c r="J47" s="59">
        <v>69.407999999999987</v>
      </c>
      <c r="K47">
        <v>6</v>
      </c>
    </row>
    <row r="48" spans="1:11" x14ac:dyDescent="0.35">
      <c r="I48" s="59">
        <v>33.255319999999969</v>
      </c>
      <c r="J48" s="59">
        <v>96.616720000000001</v>
      </c>
      <c r="K48">
        <v>6</v>
      </c>
    </row>
    <row r="49" spans="9:19" x14ac:dyDescent="0.35">
      <c r="I49" s="59"/>
      <c r="J49" s="59"/>
    </row>
    <row r="50" spans="9:19" x14ac:dyDescent="0.35">
      <c r="I50" s="59">
        <v>-15.142959999999999</v>
      </c>
      <c r="J50" s="59">
        <v>31.942160000000001</v>
      </c>
      <c r="K50">
        <v>7</v>
      </c>
    </row>
    <row r="51" spans="9:19" x14ac:dyDescent="0.35">
      <c r="I51" s="59">
        <v>0</v>
      </c>
      <c r="J51" s="59">
        <v>82.468999999999994</v>
      </c>
      <c r="K51">
        <v>7</v>
      </c>
    </row>
    <row r="52" spans="9:19" x14ac:dyDescent="0.35">
      <c r="I52" s="59">
        <v>15.142959999999999</v>
      </c>
      <c r="J52" s="59">
        <v>132.99583999999999</v>
      </c>
      <c r="K52">
        <v>7</v>
      </c>
    </row>
    <row r="53" spans="9:19" x14ac:dyDescent="0.35">
      <c r="I53" s="59"/>
      <c r="J53" s="59"/>
    </row>
    <row r="54" spans="9:19" x14ac:dyDescent="0.35">
      <c r="I54" s="59">
        <v>-23.057440000000017</v>
      </c>
      <c r="J54" s="59">
        <v>-140.49151999999998</v>
      </c>
      <c r="K54">
        <v>8</v>
      </c>
      <c r="S54" s="60"/>
    </row>
    <row r="55" spans="9:19" x14ac:dyDescent="0.35">
      <c r="I55" s="59">
        <v>0</v>
      </c>
      <c r="J55" s="59">
        <v>-106.952</v>
      </c>
      <c r="K55">
        <v>8</v>
      </c>
      <c r="S55" s="60"/>
    </row>
    <row r="56" spans="9:19" x14ac:dyDescent="0.35">
      <c r="I56" s="59">
        <v>23.057440000000017</v>
      </c>
      <c r="J56" s="59">
        <v>-73.412480000000016</v>
      </c>
      <c r="K56">
        <v>8</v>
      </c>
      <c r="S56" s="60"/>
    </row>
    <row r="57" spans="9:19" x14ac:dyDescent="0.35">
      <c r="I57" s="59"/>
      <c r="J57" s="59"/>
      <c r="S57" s="60"/>
    </row>
    <row r="58" spans="9:19" x14ac:dyDescent="0.35">
      <c r="I58" s="59">
        <v>-25.121320000000015</v>
      </c>
      <c r="J58" s="59">
        <v>-59.741000000000042</v>
      </c>
      <c r="K58">
        <v>9</v>
      </c>
      <c r="S58" s="60"/>
    </row>
    <row r="59" spans="9:19" x14ac:dyDescent="0.35">
      <c r="I59" s="59">
        <v>0</v>
      </c>
      <c r="J59" s="59">
        <v>-34.604000000000013</v>
      </c>
      <c r="K59">
        <v>9</v>
      </c>
    </row>
    <row r="60" spans="9:19" x14ac:dyDescent="0.35">
      <c r="I60" s="59">
        <v>25.121320000000015</v>
      </c>
      <c r="J60" s="59">
        <v>-9.466999999999981</v>
      </c>
      <c r="K60">
        <v>9</v>
      </c>
    </row>
    <row r="61" spans="9:19" x14ac:dyDescent="0.35">
      <c r="I61" s="59"/>
      <c r="J61" s="59"/>
    </row>
    <row r="62" spans="9:19" x14ac:dyDescent="0.35">
      <c r="I62" s="59">
        <v>-45.975720000000095</v>
      </c>
      <c r="J62" s="59">
        <v>-137.28531999999996</v>
      </c>
      <c r="K62">
        <v>10</v>
      </c>
    </row>
    <row r="63" spans="9:19" x14ac:dyDescent="0.35">
      <c r="I63" s="59">
        <v>0</v>
      </c>
      <c r="J63" s="59">
        <v>-88.888999999999982</v>
      </c>
      <c r="K63">
        <v>10</v>
      </c>
    </row>
    <row r="64" spans="9:19" x14ac:dyDescent="0.35">
      <c r="I64" s="59">
        <v>45.975720000000095</v>
      </c>
      <c r="J64" s="59">
        <v>-40.492680000000021</v>
      </c>
      <c r="K64">
        <v>10</v>
      </c>
    </row>
    <row r="65" spans="9:19" x14ac:dyDescent="0.35">
      <c r="I65" s="59"/>
      <c r="J65" s="59"/>
    </row>
    <row r="66" spans="9:19" x14ac:dyDescent="0.35">
      <c r="I66" s="59">
        <v>-60.123000000000019</v>
      </c>
      <c r="J66" s="59">
        <v>-77.411879999999996</v>
      </c>
      <c r="K66">
        <v>11</v>
      </c>
    </row>
    <row r="67" spans="9:19" x14ac:dyDescent="0.35">
      <c r="I67" s="59">
        <v>0</v>
      </c>
      <c r="J67" s="59">
        <v>-22.08499999999998</v>
      </c>
      <c r="K67">
        <v>11</v>
      </c>
    </row>
    <row r="68" spans="9:19" x14ac:dyDescent="0.35">
      <c r="I68" s="59">
        <v>60.123000000000019</v>
      </c>
      <c r="J68" s="59">
        <v>33.241880000000037</v>
      </c>
      <c r="K68">
        <v>11</v>
      </c>
    </row>
    <row r="69" spans="9:19" x14ac:dyDescent="0.35">
      <c r="I69" s="59"/>
      <c r="J69" s="59"/>
    </row>
    <row r="70" spans="9:19" x14ac:dyDescent="0.35">
      <c r="I70" s="59">
        <v>-22.543920000000018</v>
      </c>
      <c r="J70" s="59">
        <v>54.902799999999964</v>
      </c>
      <c r="K70">
        <v>12</v>
      </c>
    </row>
    <row r="71" spans="9:19" x14ac:dyDescent="0.35">
      <c r="I71" s="59">
        <v>0</v>
      </c>
      <c r="J71" s="59">
        <v>115.01599999999999</v>
      </c>
      <c r="K71">
        <v>12</v>
      </c>
    </row>
    <row r="72" spans="9:19" x14ac:dyDescent="0.35">
      <c r="I72" s="59">
        <v>22.543920000000018</v>
      </c>
      <c r="J72" s="59">
        <v>175.12920000000003</v>
      </c>
      <c r="K72">
        <v>12</v>
      </c>
    </row>
    <row r="73" spans="9:19" x14ac:dyDescent="0.35">
      <c r="I73" s="59"/>
      <c r="J73" s="59"/>
    </row>
    <row r="74" spans="9:19" x14ac:dyDescent="0.35">
      <c r="I74" s="59">
        <v>-32.988760000000035</v>
      </c>
      <c r="J74">
        <v>3.8345200000000617</v>
      </c>
      <c r="K74">
        <v>13</v>
      </c>
      <c r="S74" s="60"/>
    </row>
    <row r="75" spans="9:19" x14ac:dyDescent="0.35">
      <c r="I75" s="59">
        <v>0</v>
      </c>
      <c r="J75">
        <v>64.766999999999996</v>
      </c>
      <c r="K75">
        <v>13</v>
      </c>
      <c r="S75" s="60"/>
    </row>
    <row r="76" spans="9:19" x14ac:dyDescent="0.35">
      <c r="I76" s="59">
        <v>32.988760000000035</v>
      </c>
      <c r="J76">
        <v>125.69947999999994</v>
      </c>
      <c r="K76">
        <v>13</v>
      </c>
      <c r="S76" s="60"/>
    </row>
    <row r="77" spans="9:19" x14ac:dyDescent="0.35">
      <c r="I77" s="59"/>
      <c r="J77" s="59"/>
      <c r="S77" s="60"/>
    </row>
    <row r="78" spans="9:19" x14ac:dyDescent="0.35">
      <c r="I78" s="59">
        <v>-42.633919999999904</v>
      </c>
      <c r="J78">
        <v>-67.045599999999979</v>
      </c>
      <c r="K78">
        <v>14</v>
      </c>
      <c r="S78" s="60"/>
    </row>
    <row r="79" spans="9:19" x14ac:dyDescent="0.35">
      <c r="I79" s="59">
        <v>0</v>
      </c>
      <c r="J79">
        <v>-36.254000000000019</v>
      </c>
      <c r="K79">
        <v>14</v>
      </c>
      <c r="S79" s="60"/>
    </row>
    <row r="80" spans="9:19" x14ac:dyDescent="0.35">
      <c r="I80" s="59">
        <v>42.633919999999904</v>
      </c>
      <c r="J80">
        <v>-5.4624000000000592</v>
      </c>
      <c r="K80">
        <v>14</v>
      </c>
    </row>
    <row r="81" spans="9:11" x14ac:dyDescent="0.35">
      <c r="I81" s="59"/>
      <c r="J81" s="59"/>
    </row>
    <row r="82" spans="9:11" x14ac:dyDescent="0.35">
      <c r="I82" s="59">
        <v>-49.154840000000014</v>
      </c>
      <c r="J82">
        <v>-50.93007999999999</v>
      </c>
      <c r="K82">
        <v>15</v>
      </c>
    </row>
    <row r="83" spans="9:11" x14ac:dyDescent="0.35">
      <c r="I83" s="59">
        <v>0</v>
      </c>
      <c r="J83">
        <v>-5.0209999999999866</v>
      </c>
      <c r="K83">
        <v>15</v>
      </c>
    </row>
    <row r="84" spans="9:11" x14ac:dyDescent="0.35">
      <c r="I84" s="59">
        <v>49.154840000000014</v>
      </c>
      <c r="J84">
        <v>40.888080000000016</v>
      </c>
      <c r="K84">
        <v>15</v>
      </c>
    </row>
    <row r="85" spans="9:11" x14ac:dyDescent="0.35">
      <c r="I85" s="59"/>
      <c r="J85" s="59"/>
    </row>
    <row r="86" spans="9:11" x14ac:dyDescent="0.35">
      <c r="I86" s="59">
        <v>-67.914000000000016</v>
      </c>
      <c r="J86">
        <v>-86.120999999999981</v>
      </c>
      <c r="K86">
        <v>16</v>
      </c>
    </row>
    <row r="87" spans="9:11" x14ac:dyDescent="0.35">
      <c r="I87" s="59">
        <v>0</v>
      </c>
      <c r="J87">
        <v>59.40900000000002</v>
      </c>
      <c r="K87">
        <v>16</v>
      </c>
    </row>
    <row r="88" spans="9:11" x14ac:dyDescent="0.35">
      <c r="I88" s="59">
        <v>67.914000000000016</v>
      </c>
      <c r="J88">
        <v>204.93900000000002</v>
      </c>
      <c r="K88">
        <v>16</v>
      </c>
    </row>
    <row r="89" spans="9:11" x14ac:dyDescent="0.35">
      <c r="I89" s="59"/>
      <c r="J89" s="59"/>
    </row>
    <row r="90" spans="9:11" x14ac:dyDescent="0.35">
      <c r="I90" s="59">
        <v>-135.07535999999999</v>
      </c>
      <c r="J90">
        <v>118.80052000000003</v>
      </c>
      <c r="K90">
        <v>17</v>
      </c>
    </row>
    <row r="91" spans="9:11" x14ac:dyDescent="0.35">
      <c r="I91" s="59">
        <v>0</v>
      </c>
      <c r="J91">
        <v>206.73200000000003</v>
      </c>
      <c r="K91">
        <v>17</v>
      </c>
    </row>
    <row r="92" spans="9:11" x14ac:dyDescent="0.35">
      <c r="I92" s="59">
        <v>135.07535999999999</v>
      </c>
      <c r="J92">
        <v>294.66348000000005</v>
      </c>
      <c r="K92">
        <v>17</v>
      </c>
    </row>
    <row r="93" spans="9:11" x14ac:dyDescent="0.35">
      <c r="I93" s="59"/>
      <c r="J93" s="59"/>
    </row>
    <row r="94" spans="9:11" x14ac:dyDescent="0.35">
      <c r="I94">
        <v>-55.793360000000014</v>
      </c>
      <c r="J94">
        <v>3.3641200000000708</v>
      </c>
      <c r="K94">
        <v>18</v>
      </c>
    </row>
    <row r="95" spans="9:11" x14ac:dyDescent="0.35">
      <c r="I95">
        <v>0</v>
      </c>
      <c r="J95">
        <v>47.028999999999996</v>
      </c>
      <c r="K95">
        <v>18</v>
      </c>
    </row>
    <row r="96" spans="9:11" x14ac:dyDescent="0.35">
      <c r="I96" s="60">
        <v>55.793360000000014</v>
      </c>
      <c r="J96">
        <v>90.693879999999922</v>
      </c>
      <c r="K96">
        <v>18</v>
      </c>
    </row>
  </sheetData>
  <mergeCells count="9">
    <mergeCell ref="I24:K24"/>
    <mergeCell ref="B24:D24"/>
    <mergeCell ref="E24:G24"/>
    <mergeCell ref="A1:F1"/>
    <mergeCell ref="H1:M1"/>
    <mergeCell ref="A2:C2"/>
    <mergeCell ref="D2:F2"/>
    <mergeCell ref="H2:J2"/>
    <mergeCell ref="K2:M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ACBD-838E-46B9-B194-ABBC74124144}">
  <dimension ref="A1:M95"/>
  <sheetViews>
    <sheetView topLeftCell="G23" zoomScale="115" zoomScaleNormal="115" workbookViewId="0">
      <selection activeCell="T29" sqref="T29"/>
    </sheetView>
  </sheetViews>
  <sheetFormatPr defaultRowHeight="14.5" x14ac:dyDescent="0.35"/>
  <sheetData>
    <row r="1" spans="1:13" x14ac:dyDescent="0.35">
      <c r="A1" t="s">
        <v>13</v>
      </c>
      <c r="H1" s="70" t="s">
        <v>17</v>
      </c>
      <c r="I1" s="70"/>
      <c r="J1" s="70"/>
      <c r="K1" s="70"/>
      <c r="L1" s="70"/>
      <c r="M1" s="75"/>
    </row>
    <row r="2" spans="1:13" x14ac:dyDescent="0.35">
      <c r="A2" t="s">
        <v>4</v>
      </c>
      <c r="D2" t="s">
        <v>8</v>
      </c>
      <c r="H2" s="70" t="s">
        <v>18</v>
      </c>
      <c r="I2" s="70"/>
      <c r="J2" s="70"/>
      <c r="K2" s="70" t="s">
        <v>4</v>
      </c>
      <c r="L2" s="70"/>
      <c r="M2" s="75"/>
    </row>
    <row r="3" spans="1:13" ht="58" x14ac:dyDescent="0.35">
      <c r="A3" t="s">
        <v>5</v>
      </c>
      <c r="B3" t="s">
        <v>6</v>
      </c>
      <c r="C3" t="s">
        <v>39</v>
      </c>
      <c r="D3" t="s">
        <v>5</v>
      </c>
      <c r="E3" t="s">
        <v>6</v>
      </c>
      <c r="F3" t="s">
        <v>39</v>
      </c>
      <c r="H3" s="14" t="s">
        <v>41</v>
      </c>
      <c r="I3" s="14" t="s">
        <v>19</v>
      </c>
      <c r="J3" s="14" t="s">
        <v>42</v>
      </c>
      <c r="K3" s="57" t="s">
        <v>43</v>
      </c>
      <c r="L3" s="14" t="s">
        <v>20</v>
      </c>
      <c r="M3" s="58" t="s">
        <v>44</v>
      </c>
    </row>
    <row r="4" spans="1:13" x14ac:dyDescent="0.35">
      <c r="A4">
        <v>163.48099999999999</v>
      </c>
      <c r="B4">
        <v>9.054000000000002</v>
      </c>
      <c r="C4">
        <v>17.745840000000005</v>
      </c>
      <c r="D4">
        <v>200.70400000000001</v>
      </c>
      <c r="E4">
        <v>20.120999999999981</v>
      </c>
      <c r="F4">
        <v>39.437159999999963</v>
      </c>
      <c r="G4">
        <v>1</v>
      </c>
      <c r="H4" s="64">
        <f>(D4-A4)-F4</f>
        <v>-2.2141599999999499</v>
      </c>
      <c r="I4" s="64">
        <f>D4-A4</f>
        <v>37.223000000000013</v>
      </c>
      <c r="J4" s="64">
        <f>(D4-A4)+F4</f>
        <v>76.660159999999976</v>
      </c>
      <c r="K4" s="64">
        <f>-(C4)</f>
        <v>-17.745840000000005</v>
      </c>
      <c r="L4" s="9">
        <v>0</v>
      </c>
      <c r="M4" s="64">
        <f>C4</f>
        <v>17.745840000000005</v>
      </c>
    </row>
    <row r="5" spans="1:13" x14ac:dyDescent="0.35">
      <c r="A5">
        <v>181.42500000000001</v>
      </c>
      <c r="B5">
        <v>10.367000000000019</v>
      </c>
      <c r="C5">
        <v>20.319320000000037</v>
      </c>
      <c r="D5">
        <v>191.79300000000001</v>
      </c>
      <c r="E5">
        <v>9.070999999999998</v>
      </c>
      <c r="F5">
        <v>17.779159999999997</v>
      </c>
      <c r="G5">
        <v>2</v>
      </c>
      <c r="H5" s="64">
        <f t="shared" ref="H5:H19" si="0">(D5-A5)-F5</f>
        <v>-7.4111600000000024</v>
      </c>
      <c r="I5" s="64">
        <f t="shared" ref="I5:I19" si="1">D5-A5</f>
        <v>10.367999999999995</v>
      </c>
      <c r="J5" s="64">
        <f t="shared" ref="J5:J19" si="2">(D5-A5)+F5</f>
        <v>28.147159999999992</v>
      </c>
      <c r="K5" s="64">
        <f t="shared" ref="K5:K19" si="3">-(C5)</f>
        <v>-20.319320000000037</v>
      </c>
      <c r="L5" s="9">
        <v>0</v>
      </c>
      <c r="M5" s="64">
        <f t="shared" ref="M5:M19" si="4">C5</f>
        <v>20.319320000000037</v>
      </c>
    </row>
    <row r="6" spans="1:13" x14ac:dyDescent="0.35">
      <c r="A6">
        <v>104.839</v>
      </c>
      <c r="B6">
        <v>4.7150000000000034</v>
      </c>
      <c r="C6">
        <v>9.2414000000000058</v>
      </c>
      <c r="D6">
        <v>147.249</v>
      </c>
      <c r="E6">
        <v>31.414999999999992</v>
      </c>
      <c r="F6">
        <v>61.573399999999985</v>
      </c>
      <c r="G6">
        <v>3</v>
      </c>
      <c r="H6" s="64">
        <f t="shared" si="0"/>
        <v>-19.163399999999989</v>
      </c>
      <c r="I6" s="64">
        <f t="shared" si="1"/>
        <v>42.41</v>
      </c>
      <c r="J6" s="64">
        <f t="shared" si="2"/>
        <v>103.98339999999999</v>
      </c>
      <c r="K6" s="64">
        <f t="shared" si="3"/>
        <v>-9.2414000000000058</v>
      </c>
      <c r="L6" s="9">
        <v>0</v>
      </c>
      <c r="M6" s="64">
        <f t="shared" si="4"/>
        <v>9.2414000000000058</v>
      </c>
    </row>
    <row r="7" spans="1:13" x14ac:dyDescent="0.35">
      <c r="A7">
        <v>173.70599999999999</v>
      </c>
      <c r="B7">
        <v>6.5409999999999968</v>
      </c>
      <c r="C7">
        <v>12.820359999999994</v>
      </c>
      <c r="D7">
        <v>185.148</v>
      </c>
      <c r="E7">
        <v>7.3569999999999993</v>
      </c>
      <c r="F7">
        <v>14.419719999999998</v>
      </c>
      <c r="G7">
        <v>4</v>
      </c>
      <c r="H7" s="64">
        <f t="shared" si="0"/>
        <v>-2.9777199999999908</v>
      </c>
      <c r="I7" s="64">
        <f t="shared" si="1"/>
        <v>11.442000000000007</v>
      </c>
      <c r="J7" s="64">
        <f t="shared" si="2"/>
        <v>25.861720000000005</v>
      </c>
      <c r="K7" s="64">
        <f t="shared" si="3"/>
        <v>-12.820359999999994</v>
      </c>
      <c r="L7" s="9">
        <v>0</v>
      </c>
      <c r="M7" s="64">
        <f t="shared" si="4"/>
        <v>12.820359999999994</v>
      </c>
    </row>
    <row r="8" spans="1:13" x14ac:dyDescent="0.35">
      <c r="A8">
        <v>115.681</v>
      </c>
      <c r="B8">
        <v>13.881999999999991</v>
      </c>
      <c r="C8">
        <v>27.208719999999982</v>
      </c>
      <c r="D8">
        <v>144.98699999999999</v>
      </c>
      <c r="E8">
        <v>10.796999999999997</v>
      </c>
      <c r="F8">
        <v>21.162119999999994</v>
      </c>
      <c r="G8">
        <v>5</v>
      </c>
      <c r="H8" s="64">
        <f t="shared" si="0"/>
        <v>8.1438800000000029</v>
      </c>
      <c r="I8" s="64">
        <f t="shared" si="1"/>
        <v>29.305999999999997</v>
      </c>
      <c r="J8" s="64">
        <f t="shared" si="2"/>
        <v>50.468119999999992</v>
      </c>
      <c r="K8" s="64">
        <f t="shared" si="3"/>
        <v>-27.208719999999982</v>
      </c>
      <c r="L8" s="9">
        <v>0</v>
      </c>
      <c r="M8" s="64">
        <f t="shared" si="4"/>
        <v>27.208719999999982</v>
      </c>
    </row>
    <row r="9" spans="1:13" x14ac:dyDescent="0.35">
      <c r="A9">
        <v>172.04300000000001</v>
      </c>
      <c r="B9">
        <v>10.302999999999997</v>
      </c>
      <c r="C9">
        <v>20.193879999999993</v>
      </c>
      <c r="D9">
        <v>218.435</v>
      </c>
      <c r="E9">
        <v>24.484999999999985</v>
      </c>
      <c r="F9">
        <v>47.990599999999972</v>
      </c>
      <c r="G9">
        <v>6</v>
      </c>
      <c r="H9" s="64">
        <f t="shared" si="0"/>
        <v>-1.5985999999999763</v>
      </c>
      <c r="I9" s="64">
        <f t="shared" si="1"/>
        <v>46.391999999999996</v>
      </c>
      <c r="J9" s="64">
        <f t="shared" si="2"/>
        <v>94.382599999999968</v>
      </c>
      <c r="K9" s="64">
        <f t="shared" si="3"/>
        <v>-20.193879999999993</v>
      </c>
      <c r="L9" s="9">
        <v>0</v>
      </c>
      <c r="M9" s="64">
        <f t="shared" si="4"/>
        <v>20.193879999999993</v>
      </c>
    </row>
    <row r="10" spans="1:13" x14ac:dyDescent="0.35">
      <c r="A10">
        <v>165.696</v>
      </c>
      <c r="B10">
        <v>14.093999999999994</v>
      </c>
      <c r="C10">
        <v>27.624239999999986</v>
      </c>
      <c r="D10">
        <v>163.13200000000001</v>
      </c>
      <c r="E10">
        <v>10.256</v>
      </c>
      <c r="F10">
        <v>20.101759999999999</v>
      </c>
      <c r="G10">
        <v>7</v>
      </c>
      <c r="H10" s="64">
        <f t="shared" si="0"/>
        <v>-22.665759999999992</v>
      </c>
      <c r="I10" s="64">
        <f t="shared" si="1"/>
        <v>-2.563999999999993</v>
      </c>
      <c r="J10" s="64">
        <f t="shared" si="2"/>
        <v>17.537760000000006</v>
      </c>
      <c r="K10" s="64">
        <f t="shared" si="3"/>
        <v>-27.624239999999986</v>
      </c>
      <c r="L10" s="9">
        <v>0</v>
      </c>
      <c r="M10" s="64">
        <f t="shared" si="4"/>
        <v>27.624239999999986</v>
      </c>
    </row>
    <row r="11" spans="1:13" x14ac:dyDescent="0.35">
      <c r="A11">
        <v>265.43200000000002</v>
      </c>
      <c r="B11">
        <v>16.048999999999978</v>
      </c>
      <c r="C11">
        <v>31.456039999999955</v>
      </c>
      <c r="D11">
        <v>245.679</v>
      </c>
      <c r="E11">
        <v>27.159999999999997</v>
      </c>
      <c r="F11">
        <v>53.233599999999996</v>
      </c>
      <c r="G11">
        <v>8</v>
      </c>
      <c r="H11" s="64">
        <f t="shared" si="0"/>
        <v>-72.98660000000001</v>
      </c>
      <c r="I11" s="64">
        <f t="shared" si="1"/>
        <v>-19.753000000000014</v>
      </c>
      <c r="J11" s="64">
        <f t="shared" si="2"/>
        <v>33.480599999999981</v>
      </c>
      <c r="K11" s="64">
        <f t="shared" si="3"/>
        <v>-31.456039999999955</v>
      </c>
      <c r="L11" s="9">
        <v>0</v>
      </c>
      <c r="M11" s="64">
        <f t="shared" si="4"/>
        <v>31.456039999999955</v>
      </c>
    </row>
    <row r="12" spans="1:13" x14ac:dyDescent="0.35">
      <c r="A12">
        <v>269.34500000000003</v>
      </c>
      <c r="B12">
        <v>30.673999999999978</v>
      </c>
      <c r="C12">
        <v>60.121039999999958</v>
      </c>
      <c r="D12">
        <v>250.93299999999999</v>
      </c>
      <c r="E12">
        <v>31.885999999999996</v>
      </c>
      <c r="F12">
        <v>62.496559999999988</v>
      </c>
      <c r="G12">
        <v>9</v>
      </c>
      <c r="H12" s="64">
        <f t="shared" si="0"/>
        <v>-80.908560000000023</v>
      </c>
      <c r="I12" s="64">
        <f t="shared" si="1"/>
        <v>-18.412000000000035</v>
      </c>
      <c r="J12" s="64">
        <f t="shared" si="2"/>
        <v>44.084559999999954</v>
      </c>
      <c r="K12" s="64">
        <f t="shared" si="3"/>
        <v>-60.121039999999958</v>
      </c>
      <c r="L12" s="9">
        <v>0</v>
      </c>
      <c r="M12" s="64">
        <f t="shared" si="4"/>
        <v>60.121039999999958</v>
      </c>
    </row>
    <row r="13" spans="1:13" x14ac:dyDescent="0.35">
      <c r="A13">
        <v>157.18799999999999</v>
      </c>
      <c r="B13">
        <v>6.3889999999999816</v>
      </c>
      <c r="C13">
        <v>12.522439999999964</v>
      </c>
      <c r="D13">
        <v>264.53699999999998</v>
      </c>
      <c r="E13">
        <v>30.671000000000049</v>
      </c>
      <c r="F13">
        <v>60.115160000000095</v>
      </c>
      <c r="G13">
        <v>10</v>
      </c>
      <c r="H13" s="64">
        <f t="shared" si="0"/>
        <v>47.233839999999894</v>
      </c>
      <c r="I13" s="64">
        <f t="shared" si="1"/>
        <v>107.34899999999999</v>
      </c>
      <c r="J13" s="64">
        <f t="shared" si="2"/>
        <v>167.46416000000008</v>
      </c>
      <c r="K13" s="64">
        <f t="shared" si="3"/>
        <v>-12.522439999999964</v>
      </c>
      <c r="L13" s="9">
        <v>0</v>
      </c>
      <c r="M13" s="64">
        <f t="shared" si="4"/>
        <v>12.522439999999964</v>
      </c>
    </row>
    <row r="14" spans="1:13" x14ac:dyDescent="0.35">
      <c r="A14">
        <v>266.2</v>
      </c>
      <c r="B14">
        <v>16.823999999999984</v>
      </c>
      <c r="C14">
        <v>32.975039999999964</v>
      </c>
      <c r="D14">
        <v>429.42</v>
      </c>
      <c r="E14">
        <v>19.430000000000007</v>
      </c>
      <c r="F14">
        <v>38.082800000000013</v>
      </c>
      <c r="G14">
        <v>11</v>
      </c>
      <c r="H14" s="64">
        <f t="shared" si="0"/>
        <v>125.13720000000001</v>
      </c>
      <c r="I14" s="64">
        <f t="shared" si="1"/>
        <v>163.22000000000003</v>
      </c>
      <c r="J14" s="64">
        <f t="shared" si="2"/>
        <v>201.30280000000005</v>
      </c>
      <c r="K14" s="64">
        <f t="shared" si="3"/>
        <v>-32.975039999999964</v>
      </c>
      <c r="L14" s="9">
        <v>0</v>
      </c>
      <c r="M14" s="64">
        <f t="shared" si="4"/>
        <v>32.975039999999964</v>
      </c>
    </row>
    <row r="15" spans="1:13" x14ac:dyDescent="0.35">
      <c r="A15">
        <v>259.81900000000002</v>
      </c>
      <c r="B15">
        <v>27.793999999999983</v>
      </c>
      <c r="C15">
        <v>54.476239999999969</v>
      </c>
      <c r="D15">
        <v>264.65300000000002</v>
      </c>
      <c r="E15">
        <v>18.12700000000001</v>
      </c>
      <c r="F15">
        <v>35.528920000000021</v>
      </c>
      <c r="G15">
        <v>12</v>
      </c>
      <c r="H15" s="64">
        <f t="shared" si="0"/>
        <v>-30.694920000000018</v>
      </c>
      <c r="I15" s="64">
        <f t="shared" si="1"/>
        <v>4.8340000000000032</v>
      </c>
      <c r="J15" s="64">
        <f t="shared" si="2"/>
        <v>40.362920000000024</v>
      </c>
      <c r="K15" s="64">
        <f t="shared" si="3"/>
        <v>-54.476239999999969</v>
      </c>
      <c r="L15" s="9">
        <v>0</v>
      </c>
      <c r="M15" s="64">
        <f t="shared" si="4"/>
        <v>54.476239999999969</v>
      </c>
    </row>
    <row r="16" spans="1:13" x14ac:dyDescent="0.35">
      <c r="A16">
        <v>130.02799999999999</v>
      </c>
      <c r="B16">
        <v>21.739000000000004</v>
      </c>
      <c r="C16">
        <v>42.608440000000009</v>
      </c>
      <c r="D16">
        <v>133.38</v>
      </c>
      <c r="E16">
        <v>13.378</v>
      </c>
      <c r="F16">
        <v>26.220880000000001</v>
      </c>
      <c r="G16">
        <v>13</v>
      </c>
      <c r="H16" s="64">
        <f t="shared" si="0"/>
        <v>-22.868879999999997</v>
      </c>
      <c r="I16" s="64">
        <f t="shared" si="1"/>
        <v>3.3520000000000039</v>
      </c>
      <c r="J16" s="64">
        <f t="shared" si="2"/>
        <v>29.572880000000005</v>
      </c>
      <c r="K16" s="64">
        <f t="shared" si="3"/>
        <v>-42.608440000000009</v>
      </c>
      <c r="L16" s="9">
        <v>0</v>
      </c>
      <c r="M16" s="64">
        <f t="shared" si="4"/>
        <v>42.608440000000009</v>
      </c>
    </row>
    <row r="17" spans="1:13" x14ac:dyDescent="0.35">
      <c r="A17">
        <v>172.86</v>
      </c>
      <c r="B17">
        <v>28.056000000000012</v>
      </c>
      <c r="C17">
        <v>54.989760000000018</v>
      </c>
      <c r="D17">
        <v>235.56700000000001</v>
      </c>
      <c r="E17">
        <v>80.853999999999985</v>
      </c>
      <c r="F17">
        <v>158.47383999999997</v>
      </c>
      <c r="G17">
        <v>14</v>
      </c>
      <c r="H17" s="64">
        <f t="shared" si="0"/>
        <v>-95.766839999999974</v>
      </c>
      <c r="I17" s="64">
        <f t="shared" si="1"/>
        <v>62.706999999999994</v>
      </c>
      <c r="J17" s="64">
        <f t="shared" si="2"/>
        <v>221.18083999999996</v>
      </c>
      <c r="K17" s="64">
        <f t="shared" si="3"/>
        <v>-54.989760000000018</v>
      </c>
      <c r="L17" s="9">
        <v>0</v>
      </c>
      <c r="M17" s="64">
        <f t="shared" si="4"/>
        <v>54.989760000000018</v>
      </c>
    </row>
    <row r="18" spans="1:13" x14ac:dyDescent="0.35">
      <c r="A18">
        <v>173.88</v>
      </c>
      <c r="B18">
        <v>44.87700000000001</v>
      </c>
      <c r="C18">
        <v>87.95892000000002</v>
      </c>
      <c r="D18">
        <v>340.529</v>
      </c>
      <c r="E18">
        <v>27.249000000000024</v>
      </c>
      <c r="F18">
        <v>53.408040000000042</v>
      </c>
      <c r="G18">
        <v>15</v>
      </c>
      <c r="H18" s="64">
        <f t="shared" si="0"/>
        <v>113.24095999999996</v>
      </c>
      <c r="I18" s="64">
        <f t="shared" si="1"/>
        <v>166.649</v>
      </c>
      <c r="J18" s="64">
        <f t="shared" si="2"/>
        <v>220.05704000000003</v>
      </c>
      <c r="K18" s="64">
        <f t="shared" si="3"/>
        <v>-87.95892000000002</v>
      </c>
      <c r="L18" s="9">
        <v>0</v>
      </c>
      <c r="M18" s="64">
        <f t="shared" si="4"/>
        <v>87.95892000000002</v>
      </c>
    </row>
    <row r="19" spans="1:13" x14ac:dyDescent="0.35">
      <c r="A19">
        <v>211.63399999999999</v>
      </c>
      <c r="B19">
        <v>32.178999999999974</v>
      </c>
      <c r="C19">
        <v>63.070839999999947</v>
      </c>
      <c r="D19">
        <v>409.65300000000002</v>
      </c>
      <c r="E19">
        <v>49.504999999999995</v>
      </c>
      <c r="F19">
        <v>97.029799999999994</v>
      </c>
      <c r="G19">
        <v>16</v>
      </c>
      <c r="H19" s="64">
        <f t="shared" si="0"/>
        <v>100.98920000000004</v>
      </c>
      <c r="I19" s="64">
        <f t="shared" si="1"/>
        <v>198.01900000000003</v>
      </c>
      <c r="J19" s="64">
        <f t="shared" si="2"/>
        <v>295.04880000000003</v>
      </c>
      <c r="K19" s="64">
        <f t="shared" si="3"/>
        <v>-63.070839999999947</v>
      </c>
      <c r="L19" s="9">
        <v>0</v>
      </c>
      <c r="M19" s="64">
        <f t="shared" si="4"/>
        <v>63.070839999999947</v>
      </c>
    </row>
    <row r="22" spans="1:13" x14ac:dyDescent="0.35">
      <c r="A22" s="76" t="s">
        <v>17</v>
      </c>
      <c r="B22" s="76"/>
      <c r="C22" s="76"/>
      <c r="D22" s="76"/>
      <c r="E22" s="76"/>
      <c r="F22" s="76"/>
    </row>
    <row r="23" spans="1:13" x14ac:dyDescent="0.35">
      <c r="A23" s="76" t="s">
        <v>18</v>
      </c>
      <c r="B23" s="76"/>
      <c r="C23" s="76"/>
      <c r="D23" s="76" t="s">
        <v>4</v>
      </c>
      <c r="E23" s="76"/>
      <c r="F23" s="76"/>
      <c r="H23" s="71" t="s">
        <v>17</v>
      </c>
      <c r="I23" s="71"/>
      <c r="J23" s="71"/>
    </row>
    <row r="24" spans="1:13" x14ac:dyDescent="0.35">
      <c r="A24" s="66" t="s">
        <v>41</v>
      </c>
      <c r="B24" s="66" t="s">
        <v>19</v>
      </c>
      <c r="C24" s="66" t="s">
        <v>42</v>
      </c>
      <c r="D24" s="66" t="s">
        <v>43</v>
      </c>
      <c r="E24" s="66" t="s">
        <v>20</v>
      </c>
      <c r="F24" s="66" t="s">
        <v>44</v>
      </c>
      <c r="H24" s="65" t="s">
        <v>20</v>
      </c>
      <c r="I24" s="65" t="s">
        <v>45</v>
      </c>
      <c r="J24" s="14"/>
    </row>
    <row r="25" spans="1:13" x14ac:dyDescent="0.35">
      <c r="A25">
        <v>-2.2141599999999499</v>
      </c>
      <c r="B25">
        <v>37.223000000000013</v>
      </c>
      <c r="C25">
        <v>76.660159999999976</v>
      </c>
      <c r="D25">
        <v>-17.745840000000005</v>
      </c>
      <c r="E25">
        <v>0</v>
      </c>
      <c r="F25">
        <v>17.745840000000005</v>
      </c>
      <c r="G25">
        <v>1</v>
      </c>
      <c r="H25">
        <v>-17.745840000000005</v>
      </c>
      <c r="I25">
        <v>-2.2141599999999499</v>
      </c>
      <c r="J25">
        <v>1</v>
      </c>
    </row>
    <row r="26" spans="1:13" x14ac:dyDescent="0.35">
      <c r="A26">
        <v>-7.4111600000000024</v>
      </c>
      <c r="B26">
        <v>10.367999999999995</v>
      </c>
      <c r="C26">
        <v>28.147159999999992</v>
      </c>
      <c r="D26">
        <v>-20.319320000000037</v>
      </c>
      <c r="E26">
        <v>0</v>
      </c>
      <c r="F26">
        <v>20.319320000000037</v>
      </c>
      <c r="G26">
        <v>2</v>
      </c>
      <c r="H26">
        <v>0</v>
      </c>
      <c r="I26">
        <v>37.223000000000013</v>
      </c>
      <c r="J26">
        <v>1</v>
      </c>
    </row>
    <row r="27" spans="1:13" x14ac:dyDescent="0.35">
      <c r="A27">
        <v>-19.163399999999989</v>
      </c>
      <c r="B27">
        <v>42.41</v>
      </c>
      <c r="C27">
        <v>103.98339999999999</v>
      </c>
      <c r="D27">
        <v>-9.2414000000000058</v>
      </c>
      <c r="E27">
        <v>0</v>
      </c>
      <c r="F27">
        <v>9.2414000000000058</v>
      </c>
      <c r="G27">
        <v>3</v>
      </c>
      <c r="H27">
        <v>17.745840000000005</v>
      </c>
      <c r="I27">
        <v>76.660159999999976</v>
      </c>
      <c r="J27">
        <v>1</v>
      </c>
    </row>
    <row r="28" spans="1:13" x14ac:dyDescent="0.35">
      <c r="A28">
        <v>-2.9777199999999908</v>
      </c>
      <c r="B28">
        <v>11.442000000000007</v>
      </c>
      <c r="C28">
        <v>25.861720000000005</v>
      </c>
      <c r="D28">
        <v>-12.820359999999994</v>
      </c>
      <c r="E28">
        <v>0</v>
      </c>
      <c r="F28">
        <v>12.820359999999994</v>
      </c>
      <c r="G28">
        <v>4</v>
      </c>
      <c r="H28" s="59"/>
      <c r="I28" s="59"/>
    </row>
    <row r="29" spans="1:13" x14ac:dyDescent="0.35">
      <c r="A29">
        <v>8.1438800000000029</v>
      </c>
      <c r="B29">
        <v>29.305999999999997</v>
      </c>
      <c r="C29">
        <v>50.468119999999992</v>
      </c>
      <c r="D29">
        <v>-27.208719999999982</v>
      </c>
      <c r="E29">
        <v>0</v>
      </c>
      <c r="F29">
        <v>27.208719999999982</v>
      </c>
      <c r="G29">
        <v>5</v>
      </c>
      <c r="H29">
        <v>-20.319320000000037</v>
      </c>
      <c r="I29">
        <v>-7.4111600000000024</v>
      </c>
      <c r="J29">
        <v>2</v>
      </c>
    </row>
    <row r="30" spans="1:13" x14ac:dyDescent="0.35">
      <c r="A30">
        <v>-1.5985999999999763</v>
      </c>
      <c r="B30">
        <v>46.391999999999996</v>
      </c>
      <c r="C30">
        <v>94.382599999999968</v>
      </c>
      <c r="D30">
        <v>-20.193879999999993</v>
      </c>
      <c r="E30">
        <v>0</v>
      </c>
      <c r="F30">
        <v>20.193879999999993</v>
      </c>
      <c r="G30">
        <v>6</v>
      </c>
      <c r="H30">
        <v>0</v>
      </c>
      <c r="I30">
        <v>10.367999999999995</v>
      </c>
      <c r="J30">
        <v>2</v>
      </c>
    </row>
    <row r="31" spans="1:13" x14ac:dyDescent="0.35">
      <c r="A31">
        <v>-22.665759999999992</v>
      </c>
      <c r="B31">
        <v>-2.563999999999993</v>
      </c>
      <c r="C31">
        <v>17.537760000000006</v>
      </c>
      <c r="D31">
        <v>-27.624239999999986</v>
      </c>
      <c r="E31">
        <v>0</v>
      </c>
      <c r="F31">
        <v>27.624239999999986</v>
      </c>
      <c r="G31">
        <v>7</v>
      </c>
      <c r="H31">
        <v>20.319320000000037</v>
      </c>
      <c r="I31">
        <v>28.147159999999992</v>
      </c>
      <c r="J31">
        <v>2</v>
      </c>
    </row>
    <row r="32" spans="1:13" x14ac:dyDescent="0.35">
      <c r="A32">
        <v>-72.98660000000001</v>
      </c>
      <c r="B32">
        <v>-19.753000000000014</v>
      </c>
      <c r="C32">
        <v>33.480599999999981</v>
      </c>
      <c r="D32">
        <v>-31.456039999999955</v>
      </c>
      <c r="E32">
        <v>0</v>
      </c>
      <c r="F32">
        <v>31.456039999999955</v>
      </c>
      <c r="G32">
        <v>8</v>
      </c>
      <c r="H32" s="59"/>
      <c r="I32" s="59"/>
    </row>
    <row r="33" spans="1:10" x14ac:dyDescent="0.35">
      <c r="A33">
        <v>-80.908560000000023</v>
      </c>
      <c r="B33">
        <v>-18.412000000000035</v>
      </c>
      <c r="C33">
        <v>44.084559999999954</v>
      </c>
      <c r="D33">
        <v>-60.121039999999958</v>
      </c>
      <c r="E33">
        <v>0</v>
      </c>
      <c r="F33">
        <v>60.121039999999958</v>
      </c>
      <c r="G33">
        <v>9</v>
      </c>
      <c r="H33">
        <v>-9.2414000000000058</v>
      </c>
      <c r="I33">
        <v>-19.163399999999989</v>
      </c>
      <c r="J33">
        <v>3</v>
      </c>
    </row>
    <row r="34" spans="1:10" x14ac:dyDescent="0.35">
      <c r="A34">
        <v>47.233839999999894</v>
      </c>
      <c r="B34">
        <v>107.34899999999999</v>
      </c>
      <c r="C34">
        <v>167.46416000000008</v>
      </c>
      <c r="D34">
        <v>-12.522439999999964</v>
      </c>
      <c r="E34">
        <v>0</v>
      </c>
      <c r="F34">
        <v>12.522439999999964</v>
      </c>
      <c r="G34">
        <v>10</v>
      </c>
      <c r="H34">
        <v>0</v>
      </c>
      <c r="I34">
        <v>42.41</v>
      </c>
      <c r="J34">
        <v>3</v>
      </c>
    </row>
    <row r="35" spans="1:10" x14ac:dyDescent="0.35">
      <c r="A35">
        <v>125.13720000000001</v>
      </c>
      <c r="B35">
        <v>163.22000000000003</v>
      </c>
      <c r="C35">
        <v>201.30280000000005</v>
      </c>
      <c r="D35">
        <v>-32.975039999999964</v>
      </c>
      <c r="E35">
        <v>0</v>
      </c>
      <c r="F35">
        <v>32.975039999999964</v>
      </c>
      <c r="G35">
        <v>11</v>
      </c>
      <c r="H35">
        <v>9.2414000000000058</v>
      </c>
      <c r="I35">
        <v>103.98339999999999</v>
      </c>
      <c r="J35">
        <v>3</v>
      </c>
    </row>
    <row r="36" spans="1:10" x14ac:dyDescent="0.35">
      <c r="A36">
        <v>-30.694920000000018</v>
      </c>
      <c r="B36">
        <v>4.8340000000000032</v>
      </c>
      <c r="C36">
        <v>40.362920000000024</v>
      </c>
      <c r="D36">
        <v>-54.476239999999969</v>
      </c>
      <c r="E36">
        <v>0</v>
      </c>
      <c r="F36">
        <v>54.476239999999969</v>
      </c>
      <c r="G36">
        <v>12</v>
      </c>
      <c r="H36" s="59"/>
      <c r="I36" s="59"/>
    </row>
    <row r="37" spans="1:10" x14ac:dyDescent="0.35">
      <c r="A37">
        <v>-22.868879999999997</v>
      </c>
      <c r="B37">
        <v>3.3520000000000039</v>
      </c>
      <c r="C37">
        <v>29.572880000000005</v>
      </c>
      <c r="D37">
        <v>-42.608440000000009</v>
      </c>
      <c r="E37">
        <v>0</v>
      </c>
      <c r="F37">
        <v>42.608440000000009</v>
      </c>
      <c r="G37">
        <v>13</v>
      </c>
      <c r="H37">
        <v>-12.820359999999994</v>
      </c>
      <c r="I37">
        <v>-2.9777199999999908</v>
      </c>
      <c r="J37">
        <v>4</v>
      </c>
    </row>
    <row r="38" spans="1:10" x14ac:dyDescent="0.35">
      <c r="A38">
        <v>-95.766839999999974</v>
      </c>
      <c r="B38">
        <v>62.706999999999994</v>
      </c>
      <c r="C38">
        <v>221.18083999999996</v>
      </c>
      <c r="D38">
        <v>-54.989760000000018</v>
      </c>
      <c r="E38">
        <v>0</v>
      </c>
      <c r="F38">
        <v>54.989760000000018</v>
      </c>
      <c r="G38">
        <v>14</v>
      </c>
      <c r="H38">
        <v>0</v>
      </c>
      <c r="I38">
        <v>11.442000000000007</v>
      </c>
      <c r="J38">
        <v>4</v>
      </c>
    </row>
    <row r="39" spans="1:10" x14ac:dyDescent="0.35">
      <c r="A39">
        <v>113.24095999999996</v>
      </c>
      <c r="B39">
        <v>166.649</v>
      </c>
      <c r="C39">
        <v>220.05704000000003</v>
      </c>
      <c r="D39">
        <v>-87.95892000000002</v>
      </c>
      <c r="E39">
        <v>0</v>
      </c>
      <c r="F39">
        <v>87.95892000000002</v>
      </c>
      <c r="G39">
        <v>15</v>
      </c>
      <c r="H39">
        <v>12.820359999999994</v>
      </c>
      <c r="I39">
        <v>25.861720000000005</v>
      </c>
      <c r="J39">
        <v>4</v>
      </c>
    </row>
    <row r="40" spans="1:10" x14ac:dyDescent="0.35">
      <c r="A40">
        <v>100.98920000000004</v>
      </c>
      <c r="B40">
        <v>198.01900000000003</v>
      </c>
      <c r="C40">
        <v>295.04880000000003</v>
      </c>
      <c r="D40">
        <v>-63.070839999999947</v>
      </c>
      <c r="E40">
        <v>0</v>
      </c>
      <c r="F40">
        <v>63.070839999999947</v>
      </c>
      <c r="G40">
        <v>16</v>
      </c>
      <c r="H40" s="59"/>
      <c r="I40" s="59"/>
    </row>
    <row r="41" spans="1:10" x14ac:dyDescent="0.35">
      <c r="H41">
        <v>-27.208719999999982</v>
      </c>
      <c r="I41">
        <v>8.1438800000000029</v>
      </c>
      <c r="J41">
        <v>5</v>
      </c>
    </row>
    <row r="42" spans="1:10" x14ac:dyDescent="0.35">
      <c r="H42">
        <v>0</v>
      </c>
      <c r="I42">
        <v>29.305999999999997</v>
      </c>
      <c r="J42">
        <v>5</v>
      </c>
    </row>
    <row r="43" spans="1:10" x14ac:dyDescent="0.35">
      <c r="H43">
        <v>27.208719999999982</v>
      </c>
      <c r="I43">
        <v>50.468119999999992</v>
      </c>
      <c r="J43">
        <v>5</v>
      </c>
    </row>
    <row r="44" spans="1:10" x14ac:dyDescent="0.35">
      <c r="H44" s="59"/>
      <c r="I44" s="59"/>
    </row>
    <row r="45" spans="1:10" x14ac:dyDescent="0.35">
      <c r="H45">
        <v>-20.193879999999993</v>
      </c>
      <c r="I45">
        <v>-1.5985999999999763</v>
      </c>
      <c r="J45">
        <v>6</v>
      </c>
    </row>
    <row r="46" spans="1:10" x14ac:dyDescent="0.35">
      <c r="H46">
        <v>0</v>
      </c>
      <c r="I46">
        <v>46.391999999999996</v>
      </c>
      <c r="J46">
        <v>6</v>
      </c>
    </row>
    <row r="47" spans="1:10" x14ac:dyDescent="0.35">
      <c r="H47">
        <v>20.193879999999993</v>
      </c>
      <c r="I47">
        <v>94.382599999999968</v>
      </c>
      <c r="J47">
        <v>6</v>
      </c>
    </row>
    <row r="48" spans="1:10" x14ac:dyDescent="0.35">
      <c r="H48" s="59"/>
      <c r="I48" s="59"/>
    </row>
    <row r="49" spans="8:12" x14ac:dyDescent="0.35">
      <c r="H49">
        <v>-27.624239999999986</v>
      </c>
      <c r="I49">
        <v>-22.665759999999992</v>
      </c>
      <c r="J49">
        <v>7</v>
      </c>
    </row>
    <row r="50" spans="8:12" x14ac:dyDescent="0.35">
      <c r="H50">
        <v>0</v>
      </c>
      <c r="I50">
        <v>-2.563999999999993</v>
      </c>
      <c r="J50">
        <v>7</v>
      </c>
    </row>
    <row r="51" spans="8:12" x14ac:dyDescent="0.35">
      <c r="H51">
        <v>27.624239999999986</v>
      </c>
      <c r="I51">
        <v>17.537760000000006</v>
      </c>
      <c r="J51">
        <v>7</v>
      </c>
    </row>
    <row r="52" spans="8:12" x14ac:dyDescent="0.35">
      <c r="H52" s="59"/>
      <c r="I52" s="59"/>
      <c r="L52" s="59"/>
    </row>
    <row r="53" spans="8:12" x14ac:dyDescent="0.35">
      <c r="H53">
        <v>-31.456039999999955</v>
      </c>
      <c r="I53">
        <v>-72.98660000000001</v>
      </c>
      <c r="J53">
        <v>8</v>
      </c>
    </row>
    <row r="54" spans="8:12" x14ac:dyDescent="0.35">
      <c r="H54">
        <v>0</v>
      </c>
      <c r="I54">
        <v>-19.753000000000014</v>
      </c>
      <c r="J54">
        <v>8</v>
      </c>
    </row>
    <row r="55" spans="8:12" x14ac:dyDescent="0.35">
      <c r="H55">
        <v>31.456039999999955</v>
      </c>
      <c r="I55">
        <v>33.480599999999981</v>
      </c>
      <c r="J55">
        <v>8</v>
      </c>
    </row>
    <row r="56" spans="8:12" x14ac:dyDescent="0.35">
      <c r="H56" s="59"/>
      <c r="I56" s="59"/>
      <c r="L56" s="59"/>
    </row>
    <row r="57" spans="8:12" x14ac:dyDescent="0.35">
      <c r="H57">
        <v>-60.121039999999958</v>
      </c>
      <c r="I57">
        <v>-80.908560000000023</v>
      </c>
      <c r="J57">
        <v>9</v>
      </c>
    </row>
    <row r="58" spans="8:12" x14ac:dyDescent="0.35">
      <c r="H58">
        <v>0</v>
      </c>
      <c r="I58">
        <v>-18.412000000000035</v>
      </c>
      <c r="J58">
        <v>9</v>
      </c>
    </row>
    <row r="59" spans="8:12" x14ac:dyDescent="0.35">
      <c r="H59">
        <v>60.121039999999958</v>
      </c>
      <c r="I59">
        <v>44.084559999999954</v>
      </c>
      <c r="J59">
        <v>9</v>
      </c>
    </row>
    <row r="60" spans="8:12" x14ac:dyDescent="0.35">
      <c r="H60" s="59"/>
      <c r="I60" s="59"/>
      <c r="L60" s="59"/>
    </row>
    <row r="61" spans="8:12" x14ac:dyDescent="0.35">
      <c r="H61">
        <v>-12.522439999999964</v>
      </c>
      <c r="I61">
        <v>47.233839999999894</v>
      </c>
      <c r="J61">
        <v>10</v>
      </c>
    </row>
    <row r="62" spans="8:12" x14ac:dyDescent="0.35">
      <c r="H62">
        <v>0</v>
      </c>
      <c r="I62">
        <v>107.34899999999999</v>
      </c>
      <c r="J62">
        <v>10</v>
      </c>
    </row>
    <row r="63" spans="8:12" x14ac:dyDescent="0.35">
      <c r="H63">
        <v>12.522439999999964</v>
      </c>
      <c r="I63">
        <v>167.46416000000008</v>
      </c>
      <c r="J63">
        <v>10</v>
      </c>
    </row>
    <row r="64" spans="8:12" x14ac:dyDescent="0.35">
      <c r="H64" s="59"/>
      <c r="I64" s="59"/>
      <c r="L64" s="59"/>
    </row>
    <row r="65" spans="8:12" x14ac:dyDescent="0.35">
      <c r="H65">
        <v>-32.975039999999964</v>
      </c>
      <c r="I65">
        <v>125.13720000000001</v>
      </c>
      <c r="J65">
        <v>11</v>
      </c>
    </row>
    <row r="66" spans="8:12" x14ac:dyDescent="0.35">
      <c r="H66">
        <v>0</v>
      </c>
      <c r="I66">
        <v>163.22000000000003</v>
      </c>
      <c r="J66">
        <v>11</v>
      </c>
    </row>
    <row r="67" spans="8:12" x14ac:dyDescent="0.35">
      <c r="H67">
        <v>32.975039999999964</v>
      </c>
      <c r="I67">
        <v>201.30280000000005</v>
      </c>
      <c r="J67">
        <v>11</v>
      </c>
    </row>
    <row r="68" spans="8:12" x14ac:dyDescent="0.35">
      <c r="H68" s="59"/>
      <c r="I68" s="59"/>
      <c r="L68" s="59"/>
    </row>
    <row r="69" spans="8:12" x14ac:dyDescent="0.35">
      <c r="H69">
        <v>-54.476239999999969</v>
      </c>
      <c r="I69">
        <v>-30.694920000000018</v>
      </c>
      <c r="J69">
        <v>12</v>
      </c>
    </row>
    <row r="70" spans="8:12" x14ac:dyDescent="0.35">
      <c r="H70">
        <v>0</v>
      </c>
      <c r="I70">
        <v>4.8340000000000032</v>
      </c>
      <c r="J70">
        <v>12</v>
      </c>
    </row>
    <row r="71" spans="8:12" x14ac:dyDescent="0.35">
      <c r="H71">
        <v>54.476239999999969</v>
      </c>
      <c r="I71">
        <v>40.362920000000024</v>
      </c>
      <c r="J71">
        <v>12</v>
      </c>
    </row>
    <row r="72" spans="8:12" x14ac:dyDescent="0.35">
      <c r="H72" s="59"/>
      <c r="I72" s="59"/>
      <c r="L72" s="59"/>
    </row>
    <row r="73" spans="8:12" x14ac:dyDescent="0.35">
      <c r="H73">
        <v>-42.608440000000009</v>
      </c>
      <c r="I73">
        <v>-22.868879999999997</v>
      </c>
      <c r="J73">
        <v>13</v>
      </c>
    </row>
    <row r="74" spans="8:12" x14ac:dyDescent="0.35">
      <c r="H74">
        <v>0</v>
      </c>
      <c r="I74">
        <v>3.3520000000000039</v>
      </c>
      <c r="J74">
        <v>13</v>
      </c>
    </row>
    <row r="75" spans="8:12" x14ac:dyDescent="0.35">
      <c r="H75">
        <v>42.608440000000009</v>
      </c>
      <c r="I75">
        <v>29.572880000000005</v>
      </c>
      <c r="J75">
        <v>13</v>
      </c>
    </row>
    <row r="76" spans="8:12" x14ac:dyDescent="0.35">
      <c r="H76" s="59"/>
      <c r="I76" s="59"/>
      <c r="L76" s="59"/>
    </row>
    <row r="77" spans="8:12" x14ac:dyDescent="0.35">
      <c r="H77">
        <v>-54.989760000000018</v>
      </c>
      <c r="I77">
        <v>-95.766839999999974</v>
      </c>
      <c r="J77">
        <v>14</v>
      </c>
    </row>
    <row r="78" spans="8:12" x14ac:dyDescent="0.35">
      <c r="H78">
        <v>0</v>
      </c>
      <c r="I78">
        <v>62.706999999999994</v>
      </c>
      <c r="J78">
        <v>14</v>
      </c>
    </row>
    <row r="79" spans="8:12" x14ac:dyDescent="0.35">
      <c r="H79">
        <v>54.989760000000018</v>
      </c>
      <c r="I79">
        <v>221.18083999999996</v>
      </c>
      <c r="J79">
        <v>14</v>
      </c>
    </row>
    <row r="80" spans="8:12" x14ac:dyDescent="0.35">
      <c r="H80" s="59"/>
      <c r="I80" s="59"/>
      <c r="L80" s="59"/>
    </row>
    <row r="81" spans="8:12" x14ac:dyDescent="0.35">
      <c r="H81">
        <v>-87.95892000000002</v>
      </c>
      <c r="I81">
        <v>113.24095999999996</v>
      </c>
      <c r="J81">
        <v>15</v>
      </c>
    </row>
    <row r="82" spans="8:12" x14ac:dyDescent="0.35">
      <c r="H82">
        <v>0</v>
      </c>
      <c r="I82">
        <v>166.649</v>
      </c>
      <c r="J82">
        <v>15</v>
      </c>
    </row>
    <row r="83" spans="8:12" x14ac:dyDescent="0.35">
      <c r="H83">
        <v>87.95892000000002</v>
      </c>
      <c r="I83">
        <v>220.05704000000003</v>
      </c>
      <c r="J83">
        <v>15</v>
      </c>
    </row>
    <row r="84" spans="8:12" x14ac:dyDescent="0.35">
      <c r="H84" s="59"/>
      <c r="I84" s="59"/>
      <c r="L84" s="59"/>
    </row>
    <row r="85" spans="8:12" x14ac:dyDescent="0.35">
      <c r="H85">
        <v>-63.070839999999947</v>
      </c>
      <c r="I85">
        <v>100.98920000000004</v>
      </c>
      <c r="J85">
        <v>16</v>
      </c>
    </row>
    <row r="86" spans="8:12" x14ac:dyDescent="0.35">
      <c r="H86">
        <v>0</v>
      </c>
      <c r="I86">
        <v>198.01900000000003</v>
      </c>
      <c r="J86">
        <v>16</v>
      </c>
    </row>
    <row r="87" spans="8:12" x14ac:dyDescent="0.35">
      <c r="H87">
        <v>63.070839999999947</v>
      </c>
      <c r="I87">
        <v>295.04880000000003</v>
      </c>
      <c r="J87">
        <v>16</v>
      </c>
    </row>
    <row r="88" spans="8:12" x14ac:dyDescent="0.35">
      <c r="H88" s="59"/>
      <c r="I88" s="59"/>
    </row>
    <row r="89" spans="8:12" x14ac:dyDescent="0.35">
      <c r="H89" s="59"/>
    </row>
    <row r="90" spans="8:12" x14ac:dyDescent="0.35">
      <c r="H90" s="59"/>
    </row>
    <row r="91" spans="8:12" x14ac:dyDescent="0.35">
      <c r="H91" s="59"/>
    </row>
    <row r="92" spans="8:12" x14ac:dyDescent="0.35">
      <c r="H92" s="59"/>
      <c r="I92" s="59"/>
    </row>
    <row r="95" spans="8:12" x14ac:dyDescent="0.35">
      <c r="H95" s="60"/>
    </row>
  </sheetData>
  <mergeCells count="7">
    <mergeCell ref="H23:J23"/>
    <mergeCell ref="A22:F22"/>
    <mergeCell ref="A23:C23"/>
    <mergeCell ref="D23:F23"/>
    <mergeCell ref="H1:M1"/>
    <mergeCell ref="H2:J2"/>
    <mergeCell ref="K2:M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130A-3A20-4A17-9B1B-BBFAA7B4DDF2}">
  <dimension ref="A1:S96"/>
  <sheetViews>
    <sheetView topLeftCell="D23" zoomScale="150" zoomScaleNormal="150" workbookViewId="0">
      <selection activeCell="P40" sqref="P40"/>
    </sheetView>
  </sheetViews>
  <sheetFormatPr defaultRowHeight="14.5" x14ac:dyDescent="0.35"/>
  <cols>
    <col min="9" max="9" width="13.1796875" customWidth="1"/>
  </cols>
  <sheetData>
    <row r="1" spans="1:13" x14ac:dyDescent="0.35">
      <c r="A1" t="s">
        <v>15</v>
      </c>
      <c r="H1" s="70" t="s">
        <v>23</v>
      </c>
      <c r="I1" s="70"/>
      <c r="J1" s="70"/>
      <c r="K1" s="70"/>
      <c r="L1" s="70"/>
      <c r="M1" s="75"/>
    </row>
    <row r="2" spans="1:13" x14ac:dyDescent="0.35">
      <c r="A2" t="s">
        <v>4</v>
      </c>
      <c r="D2" t="s">
        <v>8</v>
      </c>
      <c r="H2" s="70" t="s">
        <v>18</v>
      </c>
      <c r="I2" s="70"/>
      <c r="J2" s="70"/>
      <c r="K2" s="70" t="s">
        <v>4</v>
      </c>
      <c r="L2" s="70"/>
      <c r="M2" s="75"/>
    </row>
    <row r="3" spans="1:13" ht="58" x14ac:dyDescent="0.35">
      <c r="A3" t="s">
        <v>5</v>
      </c>
      <c r="B3" t="s">
        <v>6</v>
      </c>
      <c r="C3" t="s">
        <v>40</v>
      </c>
      <c r="D3" t="s">
        <v>5</v>
      </c>
      <c r="E3" t="s">
        <v>6</v>
      </c>
      <c r="F3" t="s">
        <v>40</v>
      </c>
      <c r="H3" s="14" t="s">
        <v>41</v>
      </c>
      <c r="I3" s="14" t="s">
        <v>19</v>
      </c>
      <c r="J3" s="14" t="s">
        <v>42</v>
      </c>
      <c r="K3" s="57" t="s">
        <v>43</v>
      </c>
      <c r="L3" s="14" t="s">
        <v>20</v>
      </c>
      <c r="M3" s="58" t="s">
        <v>44</v>
      </c>
    </row>
    <row r="4" spans="1:13" x14ac:dyDescent="0.35">
      <c r="A4">
        <v>102.283</v>
      </c>
      <c r="B4">
        <v>13.644000000000005</v>
      </c>
      <c r="C4">
        <v>26.74224000000001</v>
      </c>
      <c r="D4">
        <v>139.77099999999999</v>
      </c>
      <c r="E4">
        <v>11.931999999999988</v>
      </c>
      <c r="F4">
        <v>23.386719999999976</v>
      </c>
      <c r="G4">
        <v>1</v>
      </c>
      <c r="H4" s="64">
        <f>(D4-A4)-F4</f>
        <v>14.10128000000001</v>
      </c>
      <c r="I4" s="64">
        <f>D4-A4</f>
        <v>37.487999999999985</v>
      </c>
      <c r="J4" s="64">
        <f>(D4-A4)+F4</f>
        <v>60.874719999999961</v>
      </c>
      <c r="K4" s="64">
        <f>-(C4)</f>
        <v>-26.74224000000001</v>
      </c>
      <c r="L4" s="9">
        <v>0</v>
      </c>
      <c r="M4" s="64">
        <f>C4</f>
        <v>26.74224000000001</v>
      </c>
    </row>
    <row r="5" spans="1:13" x14ac:dyDescent="0.35">
      <c r="A5">
        <v>127.09699999999999</v>
      </c>
      <c r="B5">
        <v>4.0240000000000151</v>
      </c>
      <c r="C5">
        <v>7.8870400000000291</v>
      </c>
      <c r="D5">
        <v>162.30799999999999</v>
      </c>
      <c r="E5">
        <v>12.072000000000003</v>
      </c>
      <c r="F5">
        <v>23.661120000000004</v>
      </c>
      <c r="G5">
        <v>2</v>
      </c>
      <c r="H5" s="64">
        <f t="shared" ref="H5:H21" si="0">(D5-A5)-F5</f>
        <v>11.549879999999995</v>
      </c>
      <c r="I5" s="64">
        <f t="shared" ref="I5:I21" si="1">D5-A5</f>
        <v>35.210999999999999</v>
      </c>
      <c r="J5" s="64">
        <f t="shared" ref="J5:J21" si="2">(D5-A5)+F5</f>
        <v>58.872120000000002</v>
      </c>
      <c r="K5" s="64">
        <f t="shared" ref="K5:K21" si="3">-(C5)</f>
        <v>-7.8870400000000291</v>
      </c>
      <c r="L5" s="9">
        <v>0</v>
      </c>
      <c r="M5" s="64">
        <f t="shared" ref="M5:M21" si="4">C5</f>
        <v>7.8870400000000291</v>
      </c>
    </row>
    <row r="6" spans="1:13" x14ac:dyDescent="0.35">
      <c r="A6">
        <v>163.28299999999999</v>
      </c>
      <c r="B6">
        <v>12.958999999999975</v>
      </c>
      <c r="C6">
        <v>25.399639999999952</v>
      </c>
      <c r="D6">
        <v>165.875</v>
      </c>
      <c r="E6">
        <v>9.070999999999998</v>
      </c>
      <c r="F6">
        <v>17.779159999999997</v>
      </c>
      <c r="G6">
        <v>3</v>
      </c>
      <c r="H6" s="64">
        <f t="shared" si="0"/>
        <v>-15.187159999999984</v>
      </c>
      <c r="I6" s="64">
        <f t="shared" si="1"/>
        <v>2.592000000000013</v>
      </c>
      <c r="J6" s="64">
        <f t="shared" si="2"/>
        <v>20.37116000000001</v>
      </c>
      <c r="K6" s="64">
        <f t="shared" si="3"/>
        <v>-25.399639999999952</v>
      </c>
      <c r="L6" s="9">
        <v>0</v>
      </c>
      <c r="M6" s="64">
        <f t="shared" si="4"/>
        <v>25.399639999999952</v>
      </c>
    </row>
    <row r="7" spans="1:13" x14ac:dyDescent="0.35">
      <c r="A7">
        <v>90.572000000000003</v>
      </c>
      <c r="B7">
        <v>7.8530000000000086</v>
      </c>
      <c r="C7">
        <v>15.391880000000016</v>
      </c>
      <c r="D7">
        <v>107.06399999999999</v>
      </c>
      <c r="E7">
        <v>21.206000000000017</v>
      </c>
      <c r="F7">
        <v>41.56376000000003</v>
      </c>
      <c r="G7">
        <v>4</v>
      </c>
      <c r="H7" s="64">
        <f t="shared" si="0"/>
        <v>-25.07176000000004</v>
      </c>
      <c r="I7" s="64">
        <f t="shared" si="1"/>
        <v>16.49199999999999</v>
      </c>
      <c r="J7" s="64">
        <f t="shared" si="2"/>
        <v>58.055760000000021</v>
      </c>
      <c r="K7" s="64">
        <f t="shared" si="3"/>
        <v>-15.391880000000016</v>
      </c>
      <c r="L7" s="9">
        <v>0</v>
      </c>
      <c r="M7" s="64">
        <f t="shared" si="4"/>
        <v>15.391880000000016</v>
      </c>
    </row>
    <row r="8" spans="1:13" x14ac:dyDescent="0.35">
      <c r="A8">
        <v>144.959</v>
      </c>
      <c r="B8">
        <v>12.265999999999991</v>
      </c>
      <c r="C8">
        <v>24.041359999999983</v>
      </c>
      <c r="D8">
        <v>154.76499999999999</v>
      </c>
      <c r="E8">
        <v>15.531000000000006</v>
      </c>
      <c r="F8">
        <v>30.440760000000012</v>
      </c>
      <c r="G8">
        <v>5</v>
      </c>
      <c r="H8" s="64">
        <f t="shared" si="0"/>
        <v>-20.634760000000028</v>
      </c>
      <c r="I8" s="64">
        <f t="shared" si="1"/>
        <v>9.8059999999999832</v>
      </c>
      <c r="J8" s="64">
        <f t="shared" si="2"/>
        <v>40.246759999999995</v>
      </c>
      <c r="K8" s="64">
        <f t="shared" si="3"/>
        <v>-24.041359999999983</v>
      </c>
      <c r="L8" s="9">
        <v>0</v>
      </c>
      <c r="M8" s="64">
        <f t="shared" si="4"/>
        <v>24.041359999999983</v>
      </c>
    </row>
    <row r="9" spans="1:13" x14ac:dyDescent="0.35">
      <c r="A9">
        <v>84.832999999999998</v>
      </c>
      <c r="B9">
        <v>9.2549999999999955</v>
      </c>
      <c r="C9">
        <v>18.13979999999999</v>
      </c>
      <c r="D9">
        <v>94.087000000000003</v>
      </c>
      <c r="E9">
        <v>10.796999999999997</v>
      </c>
      <c r="F9">
        <v>21.162119999999994</v>
      </c>
      <c r="G9">
        <v>6</v>
      </c>
      <c r="H9" s="64">
        <f t="shared" si="0"/>
        <v>-11.90811999999999</v>
      </c>
      <c r="I9" s="64">
        <f t="shared" si="1"/>
        <v>9.2540000000000049</v>
      </c>
      <c r="J9" s="64">
        <f t="shared" si="2"/>
        <v>30.416119999999999</v>
      </c>
      <c r="K9" s="64">
        <f t="shared" si="3"/>
        <v>-18.13979999999999</v>
      </c>
      <c r="L9" s="9">
        <v>0</v>
      </c>
      <c r="M9" s="64">
        <f t="shared" si="4"/>
        <v>18.13979999999999</v>
      </c>
    </row>
    <row r="10" spans="1:13" x14ac:dyDescent="0.35">
      <c r="A10">
        <v>148.202</v>
      </c>
      <c r="B10">
        <v>11.591999999999985</v>
      </c>
      <c r="C10">
        <v>22.720319999999969</v>
      </c>
      <c r="D10">
        <v>146.90700000000001</v>
      </c>
      <c r="E10">
        <v>23.207999999999998</v>
      </c>
      <c r="F10">
        <v>45.487679999999997</v>
      </c>
      <c r="G10">
        <v>7</v>
      </c>
      <c r="H10" s="64">
        <f t="shared" si="0"/>
        <v>-46.782679999999985</v>
      </c>
      <c r="I10" s="64">
        <f t="shared" si="1"/>
        <v>-1.2949999999999875</v>
      </c>
      <c r="J10" s="64">
        <f t="shared" si="2"/>
        <v>44.19268000000001</v>
      </c>
      <c r="K10" s="64">
        <f t="shared" si="3"/>
        <v>-22.720319999999969</v>
      </c>
      <c r="L10" s="9">
        <v>0</v>
      </c>
      <c r="M10" s="64">
        <f t="shared" si="4"/>
        <v>22.720319999999969</v>
      </c>
    </row>
    <row r="11" spans="1:13" x14ac:dyDescent="0.35">
      <c r="A11">
        <v>185.02699999999999</v>
      </c>
      <c r="B11">
        <v>9.625</v>
      </c>
      <c r="C11">
        <v>18.864999999999998</v>
      </c>
      <c r="D11">
        <v>111.23</v>
      </c>
      <c r="E11">
        <v>7.487000000000009</v>
      </c>
      <c r="F11">
        <v>14.674520000000017</v>
      </c>
      <c r="G11">
        <v>8</v>
      </c>
      <c r="H11" s="64">
        <f t="shared" si="0"/>
        <v>-88.471519999999998</v>
      </c>
      <c r="I11" s="64">
        <f t="shared" si="1"/>
        <v>-73.796999999999983</v>
      </c>
      <c r="J11" s="64">
        <f t="shared" si="2"/>
        <v>-59.122479999999968</v>
      </c>
      <c r="K11" s="64">
        <f t="shared" si="3"/>
        <v>-18.864999999999998</v>
      </c>
      <c r="L11" s="9">
        <v>0</v>
      </c>
      <c r="M11" s="64">
        <f t="shared" si="4"/>
        <v>18.864999999999998</v>
      </c>
    </row>
    <row r="12" spans="1:13" x14ac:dyDescent="0.35">
      <c r="A12">
        <v>146.785</v>
      </c>
      <c r="B12">
        <v>10.256</v>
      </c>
      <c r="C12">
        <v>20.101759999999999</v>
      </c>
      <c r="D12">
        <v>151.91399999999999</v>
      </c>
      <c r="E12">
        <v>8.9780000000000086</v>
      </c>
      <c r="F12">
        <v>17.596880000000017</v>
      </c>
      <c r="G12">
        <v>9</v>
      </c>
      <c r="H12" s="64">
        <f t="shared" si="0"/>
        <v>-12.467880000000026</v>
      </c>
      <c r="I12" s="64">
        <f t="shared" si="1"/>
        <v>5.1289999999999907</v>
      </c>
      <c r="J12" s="64">
        <f t="shared" si="2"/>
        <v>22.725880000000007</v>
      </c>
      <c r="K12" s="64">
        <f t="shared" si="3"/>
        <v>-20.101759999999999</v>
      </c>
      <c r="L12" s="9">
        <v>0</v>
      </c>
      <c r="M12" s="64">
        <f t="shared" si="4"/>
        <v>20.101759999999999</v>
      </c>
    </row>
    <row r="13" spans="1:13" x14ac:dyDescent="0.35">
      <c r="A13">
        <v>187.654</v>
      </c>
      <c r="B13">
        <v>13.581000000000017</v>
      </c>
      <c r="C13">
        <v>26.618760000000034</v>
      </c>
      <c r="D13">
        <v>240.74100000000001</v>
      </c>
      <c r="E13">
        <v>27.159999999999997</v>
      </c>
      <c r="F13">
        <v>53.233599999999996</v>
      </c>
      <c r="G13">
        <v>10</v>
      </c>
      <c r="H13" s="64">
        <f t="shared" si="0"/>
        <v>-0.14659999999997808</v>
      </c>
      <c r="I13" s="64">
        <f t="shared" si="1"/>
        <v>53.087000000000018</v>
      </c>
      <c r="J13" s="64">
        <f t="shared" si="2"/>
        <v>106.32060000000001</v>
      </c>
      <c r="K13" s="64">
        <f t="shared" si="3"/>
        <v>-26.618760000000034</v>
      </c>
      <c r="L13" s="9">
        <v>0</v>
      </c>
      <c r="M13" s="64">
        <f t="shared" si="4"/>
        <v>26.618760000000034</v>
      </c>
    </row>
    <row r="14" spans="1:13" x14ac:dyDescent="0.35">
      <c r="A14">
        <v>206.15799999999999</v>
      </c>
      <c r="B14">
        <v>19.632000000000005</v>
      </c>
      <c r="C14">
        <v>38.47872000000001</v>
      </c>
      <c r="D14">
        <v>208.61199999999999</v>
      </c>
      <c r="E14">
        <v>22.092999999999989</v>
      </c>
      <c r="F14">
        <v>43.302279999999975</v>
      </c>
      <c r="G14">
        <v>11</v>
      </c>
      <c r="H14" s="64">
        <f t="shared" si="0"/>
        <v>-40.848279999999967</v>
      </c>
      <c r="I14" s="64">
        <f t="shared" si="1"/>
        <v>2.4540000000000077</v>
      </c>
      <c r="J14" s="64">
        <f t="shared" si="2"/>
        <v>45.756279999999983</v>
      </c>
      <c r="K14" s="64">
        <f t="shared" si="3"/>
        <v>-38.47872000000001</v>
      </c>
      <c r="L14" s="9">
        <v>0</v>
      </c>
      <c r="M14" s="64">
        <f t="shared" si="4"/>
        <v>38.47872000000001</v>
      </c>
    </row>
    <row r="15" spans="1:13" x14ac:dyDescent="0.35">
      <c r="A15">
        <v>132.90700000000001</v>
      </c>
      <c r="B15">
        <v>7.6670000000000158</v>
      </c>
      <c r="C15">
        <v>15.027320000000032</v>
      </c>
      <c r="D15">
        <v>203.19499999999999</v>
      </c>
      <c r="E15">
        <v>30.671000000000021</v>
      </c>
      <c r="F15">
        <v>60.115160000000039</v>
      </c>
      <c r="G15">
        <v>12</v>
      </c>
      <c r="H15" s="64">
        <f t="shared" si="0"/>
        <v>10.172839999999944</v>
      </c>
      <c r="I15" s="64">
        <f t="shared" si="1"/>
        <v>70.287999999999982</v>
      </c>
      <c r="J15" s="64">
        <f t="shared" si="2"/>
        <v>130.40316000000001</v>
      </c>
      <c r="K15" s="64">
        <f t="shared" si="3"/>
        <v>-15.027320000000032</v>
      </c>
      <c r="L15" s="9">
        <v>0</v>
      </c>
      <c r="M15" s="64">
        <f t="shared" si="4"/>
        <v>15.027320000000032</v>
      </c>
    </row>
    <row r="16" spans="1:13" x14ac:dyDescent="0.35">
      <c r="A16">
        <v>213.74600000000001</v>
      </c>
      <c r="B16">
        <v>23.316000000000003</v>
      </c>
      <c r="C16">
        <v>45.699360000000006</v>
      </c>
      <c r="D16">
        <v>435.24900000000002</v>
      </c>
      <c r="E16">
        <v>32.375</v>
      </c>
      <c r="F16">
        <v>63.454999999999998</v>
      </c>
      <c r="G16">
        <v>13</v>
      </c>
      <c r="H16" s="64">
        <f t="shared" si="0"/>
        <v>158.048</v>
      </c>
      <c r="I16" s="64">
        <f t="shared" si="1"/>
        <v>221.50300000000001</v>
      </c>
      <c r="J16" s="64">
        <f t="shared" si="2"/>
        <v>284.95800000000003</v>
      </c>
      <c r="K16" s="64">
        <f t="shared" si="3"/>
        <v>-45.699360000000006</v>
      </c>
      <c r="L16" s="9">
        <v>0</v>
      </c>
      <c r="M16" s="64">
        <f t="shared" si="4"/>
        <v>45.699360000000006</v>
      </c>
    </row>
    <row r="17" spans="1:13" x14ac:dyDescent="0.35">
      <c r="A17">
        <v>241.69200000000001</v>
      </c>
      <c r="B17">
        <v>26.586000000000013</v>
      </c>
      <c r="C17">
        <v>52.108560000000026</v>
      </c>
      <c r="D17">
        <v>241.69200000000001</v>
      </c>
      <c r="E17">
        <v>19.336000000000013</v>
      </c>
      <c r="F17">
        <v>37.898560000000025</v>
      </c>
      <c r="G17">
        <v>14</v>
      </c>
      <c r="H17" s="64">
        <f t="shared" si="0"/>
        <v>-37.898560000000025</v>
      </c>
      <c r="I17" s="64">
        <f t="shared" si="1"/>
        <v>0</v>
      </c>
      <c r="J17" s="64">
        <f t="shared" si="2"/>
        <v>37.898560000000025</v>
      </c>
      <c r="K17" s="64">
        <f t="shared" si="3"/>
        <v>-52.108560000000026</v>
      </c>
      <c r="L17" s="9">
        <v>0</v>
      </c>
      <c r="M17" s="64">
        <f t="shared" si="4"/>
        <v>52.108560000000026</v>
      </c>
    </row>
    <row r="18" spans="1:13" x14ac:dyDescent="0.35">
      <c r="A18">
        <v>118.756</v>
      </c>
      <c r="B18">
        <v>11.701999999999998</v>
      </c>
      <c r="C18">
        <v>22.935919999999996</v>
      </c>
      <c r="D18">
        <v>122.096</v>
      </c>
      <c r="E18">
        <v>13.378</v>
      </c>
      <c r="F18">
        <v>26.220880000000001</v>
      </c>
      <c r="G18">
        <v>15</v>
      </c>
      <c r="H18" s="64">
        <f t="shared" si="0"/>
        <v>-22.880879999999998</v>
      </c>
      <c r="I18" s="64">
        <f t="shared" si="1"/>
        <v>3.3400000000000034</v>
      </c>
      <c r="J18" s="64">
        <f t="shared" si="2"/>
        <v>29.560880000000004</v>
      </c>
      <c r="K18" s="64">
        <f t="shared" si="3"/>
        <v>-22.935919999999996</v>
      </c>
      <c r="L18" s="9">
        <v>0</v>
      </c>
      <c r="M18" s="64">
        <f t="shared" si="4"/>
        <v>22.935919999999996</v>
      </c>
    </row>
    <row r="19" spans="1:13" x14ac:dyDescent="0.35">
      <c r="A19">
        <v>158.41999999999999</v>
      </c>
      <c r="B19">
        <v>23.094999999999999</v>
      </c>
      <c r="C19">
        <v>45.266199999999998</v>
      </c>
      <c r="D19">
        <v>193.07300000000001</v>
      </c>
      <c r="E19">
        <v>57.756</v>
      </c>
      <c r="F19">
        <v>113.20175999999999</v>
      </c>
      <c r="G19">
        <v>16</v>
      </c>
      <c r="H19" s="64">
        <f t="shared" si="0"/>
        <v>-78.548759999999973</v>
      </c>
      <c r="I19" s="64">
        <f t="shared" si="1"/>
        <v>34.65300000000002</v>
      </c>
      <c r="J19" s="64">
        <f t="shared" si="2"/>
        <v>147.85476</v>
      </c>
      <c r="K19" s="64">
        <f t="shared" si="3"/>
        <v>-45.266199999999998</v>
      </c>
      <c r="L19" s="9">
        <v>0</v>
      </c>
      <c r="M19" s="64">
        <f t="shared" si="4"/>
        <v>45.266199999999998</v>
      </c>
    </row>
    <row r="20" spans="1:13" x14ac:dyDescent="0.35">
      <c r="A20">
        <v>149.02099999999999</v>
      </c>
      <c r="B20">
        <v>64.09399999999998</v>
      </c>
      <c r="C20">
        <v>125.62423999999996</v>
      </c>
      <c r="D20">
        <v>302.86900000000003</v>
      </c>
      <c r="E20">
        <v>25.640999999999963</v>
      </c>
      <c r="F20">
        <v>50.256359999999923</v>
      </c>
      <c r="G20">
        <v>17</v>
      </c>
      <c r="H20" s="64">
        <f t="shared" si="0"/>
        <v>103.59164000000013</v>
      </c>
      <c r="I20" s="64">
        <f t="shared" si="1"/>
        <v>153.84800000000004</v>
      </c>
      <c r="J20" s="64">
        <f t="shared" si="2"/>
        <v>204.10435999999996</v>
      </c>
      <c r="K20" s="64">
        <f t="shared" si="3"/>
        <v>-125.62423999999996</v>
      </c>
      <c r="L20" s="9">
        <v>0</v>
      </c>
      <c r="M20" s="64">
        <f t="shared" si="4"/>
        <v>125.62423999999996</v>
      </c>
    </row>
    <row r="21" spans="1:13" x14ac:dyDescent="0.35">
      <c r="A21">
        <v>185.64400000000001</v>
      </c>
      <c r="B21">
        <v>24.753000000000014</v>
      </c>
      <c r="C21">
        <v>48.515880000000024</v>
      </c>
      <c r="D21">
        <v>339.10899999999998</v>
      </c>
      <c r="E21">
        <v>55.69300000000004</v>
      </c>
      <c r="F21">
        <v>109.15828000000008</v>
      </c>
      <c r="G21">
        <v>18</v>
      </c>
      <c r="H21" s="64">
        <f t="shared" si="0"/>
        <v>44.306719999999899</v>
      </c>
      <c r="I21" s="64">
        <f t="shared" si="1"/>
        <v>153.46499999999997</v>
      </c>
      <c r="J21" s="64">
        <f t="shared" si="2"/>
        <v>262.62328000000002</v>
      </c>
      <c r="K21" s="64">
        <f t="shared" si="3"/>
        <v>-48.515880000000024</v>
      </c>
      <c r="L21" s="9">
        <v>0</v>
      </c>
      <c r="M21" s="64">
        <f t="shared" si="4"/>
        <v>48.515880000000024</v>
      </c>
    </row>
    <row r="24" spans="1:13" x14ac:dyDescent="0.35">
      <c r="A24" s="76" t="s">
        <v>23</v>
      </c>
      <c r="B24" s="76"/>
      <c r="C24" s="76"/>
      <c r="D24" s="76"/>
      <c r="E24" s="76"/>
      <c r="F24" s="76"/>
      <c r="G24" s="76"/>
      <c r="H24" s="10"/>
      <c r="I24" s="71" t="s">
        <v>23</v>
      </c>
      <c r="J24" s="71"/>
      <c r="K24" s="71"/>
    </row>
    <row r="25" spans="1:13" x14ac:dyDescent="0.35">
      <c r="A25" s="76" t="s">
        <v>18</v>
      </c>
      <c r="B25" s="76"/>
      <c r="C25" s="76"/>
      <c r="D25" s="70" t="s">
        <v>4</v>
      </c>
      <c r="E25" s="70"/>
      <c r="F25" s="70"/>
      <c r="G25" s="10"/>
      <c r="H25" s="10"/>
      <c r="I25" s="65" t="s">
        <v>20</v>
      </c>
      <c r="J25" s="65" t="s">
        <v>45</v>
      </c>
      <c r="K25" s="14"/>
    </row>
    <row r="26" spans="1:13" ht="34.5" customHeight="1" x14ac:dyDescent="0.35">
      <c r="A26" s="11"/>
      <c r="B26" s="11" t="s">
        <v>41</v>
      </c>
      <c r="C26" s="12" t="s">
        <v>19</v>
      </c>
      <c r="D26" s="12" t="s">
        <v>42</v>
      </c>
      <c r="E26" s="12" t="s">
        <v>43</v>
      </c>
      <c r="F26" s="12" t="s">
        <v>20</v>
      </c>
      <c r="G26" s="12" t="s">
        <v>44</v>
      </c>
      <c r="H26" s="10"/>
      <c r="I26" s="38">
        <v>-26.74224000000001</v>
      </c>
      <c r="J26" s="9">
        <v>14.10128000000001</v>
      </c>
      <c r="K26">
        <v>1</v>
      </c>
    </row>
    <row r="27" spans="1:13" x14ac:dyDescent="0.35">
      <c r="A27">
        <v>1</v>
      </c>
      <c r="B27" s="9">
        <v>14.10128000000001</v>
      </c>
      <c r="C27" s="38">
        <v>37.487999999999985</v>
      </c>
      <c r="D27" s="38">
        <v>60.874719999999961</v>
      </c>
      <c r="E27" s="38">
        <v>-26.74224000000001</v>
      </c>
      <c r="F27" s="38">
        <v>0</v>
      </c>
      <c r="G27" s="38">
        <v>26.74224000000001</v>
      </c>
      <c r="H27" s="10"/>
      <c r="I27" s="38">
        <v>0</v>
      </c>
      <c r="J27" s="38">
        <v>37.487999999999985</v>
      </c>
      <c r="K27">
        <v>1</v>
      </c>
    </row>
    <row r="28" spans="1:13" x14ac:dyDescent="0.35">
      <c r="A28">
        <v>2</v>
      </c>
      <c r="B28" s="9">
        <v>11.549879999999995</v>
      </c>
      <c r="C28" s="9">
        <v>35.210999999999999</v>
      </c>
      <c r="D28" s="9">
        <v>58.872120000000002</v>
      </c>
      <c r="E28" s="9">
        <v>-7.8870400000000291</v>
      </c>
      <c r="F28" s="9">
        <v>0</v>
      </c>
      <c r="G28" s="9">
        <v>7.8870400000000291</v>
      </c>
      <c r="I28" s="38">
        <v>26.74224000000001</v>
      </c>
      <c r="J28" s="38">
        <v>60.874719999999961</v>
      </c>
      <c r="K28">
        <v>1</v>
      </c>
    </row>
    <row r="29" spans="1:13" x14ac:dyDescent="0.35">
      <c r="A29">
        <v>3</v>
      </c>
      <c r="B29" s="9">
        <v>-15.187159999999984</v>
      </c>
      <c r="C29" s="9">
        <v>2.592000000000013</v>
      </c>
      <c r="D29" s="9">
        <v>20.37116000000001</v>
      </c>
      <c r="E29" s="9">
        <v>-25.399639999999952</v>
      </c>
      <c r="F29" s="9">
        <v>0</v>
      </c>
      <c r="G29" s="9">
        <v>25.399639999999952</v>
      </c>
    </row>
    <row r="30" spans="1:13" x14ac:dyDescent="0.35">
      <c r="A30">
        <v>4</v>
      </c>
      <c r="B30" s="9">
        <v>-25.07176000000004</v>
      </c>
      <c r="C30" s="9">
        <v>16.49199999999999</v>
      </c>
      <c r="D30" s="9">
        <v>58.055760000000021</v>
      </c>
      <c r="E30" s="9">
        <v>-15.391880000000016</v>
      </c>
      <c r="F30" s="9">
        <v>0</v>
      </c>
      <c r="G30" s="9">
        <v>15.391880000000016</v>
      </c>
      <c r="I30">
        <v>-7.8870400000000291</v>
      </c>
      <c r="J30">
        <v>11.549879999999995</v>
      </c>
      <c r="K30">
        <v>2</v>
      </c>
    </row>
    <row r="31" spans="1:13" x14ac:dyDescent="0.35">
      <c r="A31">
        <v>5</v>
      </c>
      <c r="B31" s="9">
        <v>-20.634760000000028</v>
      </c>
      <c r="C31" s="9">
        <v>9.8059999999999832</v>
      </c>
      <c r="D31" s="9">
        <v>40.246759999999995</v>
      </c>
      <c r="E31" s="9">
        <v>-24.041359999999983</v>
      </c>
      <c r="F31" s="9">
        <v>0</v>
      </c>
      <c r="G31" s="9">
        <v>24.041359999999983</v>
      </c>
      <c r="I31">
        <v>0</v>
      </c>
      <c r="J31">
        <v>35.210999999999999</v>
      </c>
      <c r="K31">
        <v>2</v>
      </c>
    </row>
    <row r="32" spans="1:13" x14ac:dyDescent="0.35">
      <c r="A32">
        <v>6</v>
      </c>
      <c r="B32" s="9">
        <v>-11.90811999999999</v>
      </c>
      <c r="C32" s="9">
        <v>9.2540000000000049</v>
      </c>
      <c r="D32" s="9">
        <v>30.416119999999999</v>
      </c>
      <c r="E32" s="9">
        <v>-18.13979999999999</v>
      </c>
      <c r="F32" s="9">
        <v>0</v>
      </c>
      <c r="G32" s="9">
        <v>18.13979999999999</v>
      </c>
      <c r="I32">
        <v>7.8870400000000291</v>
      </c>
      <c r="J32">
        <v>58.872120000000002</v>
      </c>
      <c r="K32">
        <v>2</v>
      </c>
    </row>
    <row r="33" spans="1:11" x14ac:dyDescent="0.35">
      <c r="A33">
        <v>7</v>
      </c>
      <c r="B33" s="9">
        <v>-46.782679999999985</v>
      </c>
      <c r="C33" s="9">
        <v>-1.2949999999999875</v>
      </c>
      <c r="D33" s="9">
        <v>44.19268000000001</v>
      </c>
      <c r="E33" s="9">
        <v>-22.720319999999969</v>
      </c>
      <c r="F33" s="9">
        <v>0</v>
      </c>
      <c r="G33" s="9">
        <v>22.720319999999969</v>
      </c>
    </row>
    <row r="34" spans="1:11" x14ac:dyDescent="0.35">
      <c r="A34">
        <v>8</v>
      </c>
      <c r="B34" s="9">
        <v>-88.471519999999998</v>
      </c>
      <c r="C34" s="9">
        <v>-73.796999999999983</v>
      </c>
      <c r="D34" s="9">
        <v>-59.122479999999968</v>
      </c>
      <c r="E34" s="9">
        <v>-18.864999999999998</v>
      </c>
      <c r="F34" s="9">
        <v>0</v>
      </c>
      <c r="G34" s="9">
        <v>18.864999999999998</v>
      </c>
      <c r="I34">
        <v>-25.399639999999952</v>
      </c>
      <c r="J34" s="9">
        <v>-15.187159999999984</v>
      </c>
      <c r="K34">
        <v>3</v>
      </c>
    </row>
    <row r="35" spans="1:11" x14ac:dyDescent="0.35">
      <c r="A35">
        <v>9</v>
      </c>
      <c r="B35" s="9">
        <v>-12.467880000000026</v>
      </c>
      <c r="C35" s="9">
        <v>5.1289999999999907</v>
      </c>
      <c r="D35" s="9">
        <v>22.725880000000007</v>
      </c>
      <c r="E35" s="9">
        <v>-20.101759999999999</v>
      </c>
      <c r="F35" s="9">
        <v>0</v>
      </c>
      <c r="G35" s="9">
        <v>20.101759999999999</v>
      </c>
      <c r="I35">
        <v>0</v>
      </c>
      <c r="J35" s="9">
        <v>2.592000000000013</v>
      </c>
      <c r="K35">
        <v>3</v>
      </c>
    </row>
    <row r="36" spans="1:11" x14ac:dyDescent="0.35">
      <c r="A36">
        <v>10</v>
      </c>
      <c r="B36" s="9">
        <v>-0.14659999999997808</v>
      </c>
      <c r="C36" s="9">
        <v>53.087000000000018</v>
      </c>
      <c r="D36" s="9">
        <v>106.32060000000001</v>
      </c>
      <c r="E36" s="9">
        <v>-26.618760000000034</v>
      </c>
      <c r="F36" s="9">
        <v>0</v>
      </c>
      <c r="G36" s="9">
        <v>26.618760000000034</v>
      </c>
      <c r="I36">
        <v>25.399639999999952</v>
      </c>
      <c r="J36" s="9">
        <v>20.37116000000001</v>
      </c>
      <c r="K36">
        <v>3</v>
      </c>
    </row>
    <row r="37" spans="1:11" x14ac:dyDescent="0.35">
      <c r="A37">
        <v>11</v>
      </c>
      <c r="B37" s="9">
        <v>-40.848279999999967</v>
      </c>
      <c r="C37" s="9">
        <v>2.4540000000000077</v>
      </c>
      <c r="D37" s="9">
        <v>45.756279999999983</v>
      </c>
      <c r="E37" s="9">
        <v>-38.47872000000001</v>
      </c>
      <c r="F37" s="9">
        <v>0</v>
      </c>
      <c r="G37" s="9">
        <v>38.47872000000001</v>
      </c>
    </row>
    <row r="38" spans="1:11" x14ac:dyDescent="0.35">
      <c r="A38">
        <v>12</v>
      </c>
      <c r="B38" s="9">
        <v>10.172839999999944</v>
      </c>
      <c r="C38" s="9">
        <v>70.287999999999982</v>
      </c>
      <c r="D38" s="9">
        <v>130.40316000000001</v>
      </c>
      <c r="E38" s="9">
        <v>-15.027320000000032</v>
      </c>
      <c r="F38" s="9">
        <v>0</v>
      </c>
      <c r="G38" s="9">
        <v>15.027320000000032</v>
      </c>
      <c r="I38" s="9">
        <v>-15.391880000000016</v>
      </c>
      <c r="J38" s="9">
        <v>-25.07176000000004</v>
      </c>
      <c r="K38">
        <v>4</v>
      </c>
    </row>
    <row r="39" spans="1:11" x14ac:dyDescent="0.35">
      <c r="A39">
        <v>13</v>
      </c>
      <c r="B39" s="9">
        <v>158.048</v>
      </c>
      <c r="C39" s="9">
        <v>221.50300000000001</v>
      </c>
      <c r="D39" s="9">
        <v>284.95800000000003</v>
      </c>
      <c r="E39" s="9">
        <v>-45.699360000000006</v>
      </c>
      <c r="F39" s="9">
        <v>0</v>
      </c>
      <c r="G39" s="9">
        <v>45.699360000000006</v>
      </c>
      <c r="I39" s="9">
        <v>0</v>
      </c>
      <c r="J39" s="9">
        <v>16.49199999999999</v>
      </c>
      <c r="K39">
        <v>4</v>
      </c>
    </row>
    <row r="40" spans="1:11" x14ac:dyDescent="0.35">
      <c r="A40">
        <v>14</v>
      </c>
      <c r="B40" s="9">
        <v>-37.898560000000025</v>
      </c>
      <c r="C40" s="38">
        <v>0</v>
      </c>
      <c r="D40" s="38">
        <v>37.898560000000025</v>
      </c>
      <c r="E40" s="38">
        <v>-52.108560000000026</v>
      </c>
      <c r="F40" s="38">
        <v>0</v>
      </c>
      <c r="G40" s="38">
        <v>52.108560000000026</v>
      </c>
      <c r="H40" s="10"/>
      <c r="I40" s="9">
        <v>15.391880000000016</v>
      </c>
      <c r="J40" s="9">
        <v>58.055760000000021</v>
      </c>
      <c r="K40">
        <v>4</v>
      </c>
    </row>
    <row r="41" spans="1:11" x14ac:dyDescent="0.35">
      <c r="A41">
        <v>15</v>
      </c>
      <c r="B41" s="9">
        <v>-22.880879999999998</v>
      </c>
      <c r="C41" s="38">
        <v>3.3400000000000034</v>
      </c>
      <c r="D41" s="38">
        <v>29.560880000000004</v>
      </c>
      <c r="E41" s="38">
        <v>-22.935919999999996</v>
      </c>
      <c r="F41" s="38">
        <v>0</v>
      </c>
      <c r="G41" s="38">
        <v>22.935919999999996</v>
      </c>
      <c r="H41" s="10"/>
    </row>
    <row r="42" spans="1:11" x14ac:dyDescent="0.35">
      <c r="A42">
        <v>16</v>
      </c>
      <c r="B42" s="9">
        <v>-78.548759999999973</v>
      </c>
      <c r="C42" s="38">
        <v>34.65300000000002</v>
      </c>
      <c r="D42" s="38">
        <v>147.85476</v>
      </c>
      <c r="E42" s="38">
        <v>-45.266199999999998</v>
      </c>
      <c r="F42" s="38">
        <v>0</v>
      </c>
      <c r="G42" s="38">
        <v>45.266199999999998</v>
      </c>
      <c r="H42" s="10"/>
      <c r="I42" s="9">
        <v>-24.041359999999983</v>
      </c>
      <c r="J42" s="9">
        <v>-20.634760000000028</v>
      </c>
      <c r="K42">
        <v>5</v>
      </c>
    </row>
    <row r="43" spans="1:11" x14ac:dyDescent="0.35">
      <c r="A43">
        <v>17</v>
      </c>
      <c r="B43" s="9">
        <v>103.59164000000013</v>
      </c>
      <c r="C43" s="38">
        <v>153.84800000000004</v>
      </c>
      <c r="D43" s="38">
        <v>204.10435999999996</v>
      </c>
      <c r="E43" s="38">
        <v>-125.62423999999996</v>
      </c>
      <c r="F43" s="38">
        <v>0</v>
      </c>
      <c r="G43" s="38">
        <v>125.62423999999996</v>
      </c>
      <c r="H43" s="10"/>
      <c r="I43" s="9">
        <v>0</v>
      </c>
      <c r="J43" s="9">
        <v>9.8059999999999832</v>
      </c>
      <c r="K43">
        <v>5</v>
      </c>
    </row>
    <row r="44" spans="1:11" x14ac:dyDescent="0.35">
      <c r="A44">
        <v>18</v>
      </c>
      <c r="B44" s="9">
        <v>44.306719999999899</v>
      </c>
      <c r="C44" s="38">
        <v>153.46499999999997</v>
      </c>
      <c r="D44" s="38">
        <v>262.62328000000002</v>
      </c>
      <c r="E44" s="38">
        <v>-48.515880000000024</v>
      </c>
      <c r="F44" s="38">
        <v>0</v>
      </c>
      <c r="G44" s="38">
        <v>48.515880000000024</v>
      </c>
      <c r="H44" s="10"/>
      <c r="I44" s="9">
        <v>24.041359999999983</v>
      </c>
      <c r="J44" s="9">
        <v>40.246759999999995</v>
      </c>
      <c r="K44">
        <v>5</v>
      </c>
    </row>
    <row r="45" spans="1:11" x14ac:dyDescent="0.35">
      <c r="B45" s="9"/>
      <c r="C45" s="10"/>
      <c r="D45" s="10"/>
      <c r="E45" s="10"/>
      <c r="F45" s="10"/>
      <c r="G45" s="10"/>
      <c r="H45" s="10"/>
    </row>
    <row r="46" spans="1:11" x14ac:dyDescent="0.35">
      <c r="B46" s="9"/>
      <c r="C46" s="10"/>
      <c r="D46" s="10"/>
      <c r="E46" s="10"/>
      <c r="F46" s="10"/>
      <c r="G46" s="10"/>
      <c r="H46" s="10"/>
      <c r="I46" s="9">
        <v>-18.13979999999999</v>
      </c>
      <c r="J46" s="9">
        <v>-11.90811999999999</v>
      </c>
      <c r="K46">
        <v>6</v>
      </c>
    </row>
    <row r="47" spans="1:11" x14ac:dyDescent="0.35">
      <c r="B47" s="10"/>
      <c r="C47" s="10"/>
      <c r="D47" s="10"/>
      <c r="E47" s="10"/>
      <c r="F47" s="10"/>
      <c r="G47" s="10"/>
      <c r="H47" s="10"/>
      <c r="I47" s="9">
        <v>0</v>
      </c>
      <c r="J47" s="9">
        <v>9.2540000000000049</v>
      </c>
      <c r="K47">
        <v>6</v>
      </c>
    </row>
    <row r="48" spans="1:11" x14ac:dyDescent="0.35">
      <c r="B48" s="10"/>
      <c r="C48" s="10"/>
      <c r="D48" s="10"/>
      <c r="E48" s="10"/>
      <c r="F48" s="10"/>
      <c r="G48" s="10"/>
      <c r="H48" s="10"/>
      <c r="I48" s="9">
        <v>18.13979999999999</v>
      </c>
      <c r="J48" s="9">
        <v>30.416119999999999</v>
      </c>
      <c r="K48">
        <v>6</v>
      </c>
    </row>
    <row r="50" spans="9:11" x14ac:dyDescent="0.35">
      <c r="I50" s="9">
        <v>-22.720319999999969</v>
      </c>
      <c r="J50" s="9">
        <v>-46.782679999999985</v>
      </c>
      <c r="K50">
        <v>7</v>
      </c>
    </row>
    <row r="51" spans="9:11" x14ac:dyDescent="0.35">
      <c r="I51" s="9">
        <v>0</v>
      </c>
      <c r="J51" s="9">
        <v>-1.2949999999999875</v>
      </c>
      <c r="K51">
        <v>7</v>
      </c>
    </row>
    <row r="52" spans="9:11" x14ac:dyDescent="0.35">
      <c r="I52" s="9">
        <v>22.720319999999969</v>
      </c>
      <c r="J52" s="9">
        <v>44.19268000000001</v>
      </c>
      <c r="K52">
        <v>7</v>
      </c>
    </row>
    <row r="54" spans="9:11" x14ac:dyDescent="0.35">
      <c r="I54" s="9">
        <v>-18.864999999999998</v>
      </c>
      <c r="J54" s="9">
        <v>-88.471519999999998</v>
      </c>
      <c r="K54">
        <v>8</v>
      </c>
    </row>
    <row r="55" spans="9:11" x14ac:dyDescent="0.35">
      <c r="I55" s="9">
        <v>0</v>
      </c>
      <c r="J55" s="9">
        <v>-73.796999999999983</v>
      </c>
      <c r="K55">
        <v>8</v>
      </c>
    </row>
    <row r="56" spans="9:11" x14ac:dyDescent="0.35">
      <c r="I56" s="9">
        <v>18.864999999999998</v>
      </c>
      <c r="J56" s="9">
        <v>-59.122479999999968</v>
      </c>
      <c r="K56">
        <v>8</v>
      </c>
    </row>
    <row r="58" spans="9:11" x14ac:dyDescent="0.35">
      <c r="I58" s="9">
        <v>-20.101759999999999</v>
      </c>
      <c r="J58" s="9">
        <v>-12.467880000000026</v>
      </c>
      <c r="K58">
        <v>9</v>
      </c>
    </row>
    <row r="59" spans="9:11" x14ac:dyDescent="0.35">
      <c r="I59" s="9">
        <v>0</v>
      </c>
      <c r="J59" s="9">
        <v>5.1289999999999907</v>
      </c>
      <c r="K59">
        <v>9</v>
      </c>
    </row>
    <row r="60" spans="9:11" x14ac:dyDescent="0.35">
      <c r="I60" s="9">
        <v>20.101759999999999</v>
      </c>
      <c r="J60" s="9">
        <v>22.725880000000007</v>
      </c>
      <c r="K60">
        <v>9</v>
      </c>
    </row>
    <row r="62" spans="9:11" x14ac:dyDescent="0.35">
      <c r="I62" s="9">
        <v>-26.618760000000034</v>
      </c>
      <c r="J62" s="9">
        <v>-0.14659999999997808</v>
      </c>
      <c r="K62">
        <v>10</v>
      </c>
    </row>
    <row r="63" spans="9:11" x14ac:dyDescent="0.35">
      <c r="I63" s="9">
        <v>0</v>
      </c>
      <c r="J63" s="9">
        <v>53.087000000000018</v>
      </c>
      <c r="K63">
        <v>10</v>
      </c>
    </row>
    <row r="64" spans="9:11" x14ac:dyDescent="0.35">
      <c r="I64" s="9">
        <v>26.618760000000034</v>
      </c>
      <c r="J64" s="9">
        <v>106.32060000000001</v>
      </c>
      <c r="K64">
        <v>10</v>
      </c>
    </row>
    <row r="66" spans="9:19" x14ac:dyDescent="0.35">
      <c r="I66" s="9">
        <v>-38.47872000000001</v>
      </c>
      <c r="J66" s="9">
        <v>-40.848279999999967</v>
      </c>
      <c r="K66">
        <v>11</v>
      </c>
    </row>
    <row r="67" spans="9:19" x14ac:dyDescent="0.35">
      <c r="I67" s="9">
        <v>0</v>
      </c>
      <c r="J67" s="9">
        <v>2.4540000000000077</v>
      </c>
      <c r="K67">
        <v>11</v>
      </c>
    </row>
    <row r="68" spans="9:19" x14ac:dyDescent="0.35">
      <c r="I68" s="9">
        <v>38.47872000000001</v>
      </c>
      <c r="J68" s="9">
        <v>45.756279999999983</v>
      </c>
      <c r="K68">
        <v>11</v>
      </c>
    </row>
    <row r="70" spans="9:19" x14ac:dyDescent="0.35">
      <c r="I70" s="9">
        <v>-15.027320000000032</v>
      </c>
      <c r="J70" s="9">
        <v>10.172839999999944</v>
      </c>
      <c r="K70">
        <v>12</v>
      </c>
    </row>
    <row r="71" spans="9:19" x14ac:dyDescent="0.35">
      <c r="I71" s="9">
        <v>0</v>
      </c>
      <c r="J71" s="9">
        <v>70.287999999999982</v>
      </c>
      <c r="K71">
        <v>12</v>
      </c>
    </row>
    <row r="72" spans="9:19" x14ac:dyDescent="0.35">
      <c r="I72" s="9">
        <v>15.027320000000032</v>
      </c>
      <c r="J72" s="9">
        <v>130.40316000000001</v>
      </c>
      <c r="K72">
        <v>12</v>
      </c>
    </row>
    <row r="74" spans="9:19" x14ac:dyDescent="0.35">
      <c r="I74" s="9">
        <v>-45.699360000000006</v>
      </c>
      <c r="J74" s="9">
        <v>158.048</v>
      </c>
      <c r="K74">
        <v>13</v>
      </c>
      <c r="N74" s="9"/>
      <c r="O74" s="9"/>
      <c r="P74" s="9"/>
      <c r="Q74" s="9"/>
      <c r="R74" s="9"/>
      <c r="S74" s="9"/>
    </row>
    <row r="75" spans="9:19" x14ac:dyDescent="0.35">
      <c r="I75" s="9">
        <v>0</v>
      </c>
      <c r="J75" s="9">
        <v>221.50300000000001</v>
      </c>
      <c r="K75">
        <v>13</v>
      </c>
      <c r="N75" s="9"/>
      <c r="O75" s="38"/>
      <c r="P75" s="38"/>
      <c r="Q75" s="38"/>
      <c r="R75" s="38"/>
      <c r="S75" s="38"/>
    </row>
    <row r="76" spans="9:19" x14ac:dyDescent="0.35">
      <c r="I76" s="9">
        <v>45.699360000000006</v>
      </c>
      <c r="J76" s="9">
        <v>284.95800000000003</v>
      </c>
      <c r="K76">
        <v>13</v>
      </c>
      <c r="N76" s="9"/>
      <c r="O76" s="38"/>
      <c r="P76" s="38"/>
      <c r="Q76" s="38"/>
      <c r="R76" s="38"/>
      <c r="S76" s="38"/>
    </row>
    <row r="77" spans="9:19" x14ac:dyDescent="0.35">
      <c r="N77" s="9"/>
      <c r="O77" s="38"/>
      <c r="P77" s="38"/>
      <c r="Q77" s="38"/>
      <c r="R77" s="38"/>
      <c r="S77" s="38"/>
    </row>
    <row r="78" spans="9:19" x14ac:dyDescent="0.35">
      <c r="I78" s="38">
        <v>-52.108560000000026</v>
      </c>
      <c r="J78" s="9">
        <v>-37.898560000000025</v>
      </c>
      <c r="K78">
        <v>14</v>
      </c>
      <c r="N78" s="9"/>
      <c r="O78" s="38"/>
      <c r="P78" s="38"/>
      <c r="Q78" s="38"/>
      <c r="R78" s="38"/>
      <c r="S78" s="38"/>
    </row>
    <row r="79" spans="9:19" x14ac:dyDescent="0.35">
      <c r="I79" s="38">
        <v>0</v>
      </c>
      <c r="J79" s="38">
        <v>0</v>
      </c>
      <c r="K79">
        <v>14</v>
      </c>
      <c r="N79" s="9"/>
      <c r="O79" s="38"/>
      <c r="P79" s="38"/>
      <c r="Q79" s="38"/>
      <c r="R79" s="38"/>
      <c r="S79" s="38"/>
    </row>
    <row r="80" spans="9:19" x14ac:dyDescent="0.35">
      <c r="I80" s="38">
        <v>52.108560000000026</v>
      </c>
      <c r="J80" s="38">
        <v>37.898560000000025</v>
      </c>
      <c r="K80">
        <v>14</v>
      </c>
    </row>
    <row r="82" spans="9:11" x14ac:dyDescent="0.35">
      <c r="I82" s="38">
        <v>-22.935919999999996</v>
      </c>
      <c r="J82" s="9">
        <v>-22.880879999999998</v>
      </c>
      <c r="K82">
        <v>15</v>
      </c>
    </row>
    <row r="83" spans="9:11" x14ac:dyDescent="0.35">
      <c r="I83" s="38">
        <v>0</v>
      </c>
      <c r="J83" s="38">
        <v>3.3400000000000034</v>
      </c>
      <c r="K83">
        <v>15</v>
      </c>
    </row>
    <row r="84" spans="9:11" x14ac:dyDescent="0.35">
      <c r="I84" s="38">
        <v>22.935919999999996</v>
      </c>
      <c r="J84" s="38">
        <v>29.560880000000004</v>
      </c>
      <c r="K84">
        <v>15</v>
      </c>
    </row>
    <row r="86" spans="9:11" x14ac:dyDescent="0.35">
      <c r="I86" s="38">
        <v>-45.266199999999998</v>
      </c>
      <c r="J86" s="9">
        <v>-78.548759999999973</v>
      </c>
      <c r="K86">
        <v>16</v>
      </c>
    </row>
    <row r="87" spans="9:11" x14ac:dyDescent="0.35">
      <c r="I87" s="38">
        <v>0</v>
      </c>
      <c r="J87" s="38">
        <v>34.65300000000002</v>
      </c>
      <c r="K87">
        <v>16</v>
      </c>
    </row>
    <row r="88" spans="9:11" x14ac:dyDescent="0.35">
      <c r="I88" s="38">
        <v>45.266199999999998</v>
      </c>
      <c r="J88" s="38">
        <v>147.85476</v>
      </c>
      <c r="K88">
        <v>16</v>
      </c>
    </row>
    <row r="90" spans="9:11" x14ac:dyDescent="0.35">
      <c r="I90" s="38">
        <v>-125.62423999999996</v>
      </c>
      <c r="J90" s="9">
        <v>103.59164000000013</v>
      </c>
      <c r="K90">
        <v>17</v>
      </c>
    </row>
    <row r="91" spans="9:11" x14ac:dyDescent="0.35">
      <c r="I91" s="38">
        <v>0</v>
      </c>
      <c r="J91" s="38">
        <v>153.84800000000004</v>
      </c>
      <c r="K91">
        <v>17</v>
      </c>
    </row>
    <row r="92" spans="9:11" x14ac:dyDescent="0.35">
      <c r="I92" s="38">
        <v>125.62423999999996</v>
      </c>
      <c r="J92" s="38">
        <v>204.10435999999996</v>
      </c>
      <c r="K92">
        <v>17</v>
      </c>
    </row>
    <row r="94" spans="9:11" x14ac:dyDescent="0.35">
      <c r="I94" s="38">
        <v>-48.515880000000024</v>
      </c>
      <c r="J94" s="9">
        <v>44.306719999999899</v>
      </c>
      <c r="K94">
        <v>18</v>
      </c>
    </row>
    <row r="95" spans="9:11" x14ac:dyDescent="0.35">
      <c r="I95" s="38">
        <v>0</v>
      </c>
      <c r="J95" s="38">
        <v>153.46499999999997</v>
      </c>
      <c r="K95">
        <v>18</v>
      </c>
    </row>
    <row r="96" spans="9:11" x14ac:dyDescent="0.35">
      <c r="I96" s="38">
        <v>48.515880000000024</v>
      </c>
      <c r="J96" s="38">
        <v>262.62328000000002</v>
      </c>
      <c r="K96">
        <v>18</v>
      </c>
    </row>
  </sheetData>
  <mergeCells count="7">
    <mergeCell ref="I24:K24"/>
    <mergeCell ref="A24:G24"/>
    <mergeCell ref="A25:C25"/>
    <mergeCell ref="D25:F25"/>
    <mergeCell ref="H1:M1"/>
    <mergeCell ref="H2:J2"/>
    <mergeCell ref="K2:M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8ABA-219C-4C9E-AFAD-63CA2715223F}">
  <dimension ref="A1:AQ149"/>
  <sheetViews>
    <sheetView topLeftCell="A115" workbookViewId="0">
      <selection activeCell="M149" sqref="M149:N149"/>
    </sheetView>
  </sheetViews>
  <sheetFormatPr defaultRowHeight="14.5" x14ac:dyDescent="0.35"/>
  <cols>
    <col min="1" max="1" width="10.54296875" style="9" customWidth="1"/>
    <col min="2" max="2" width="11" customWidth="1"/>
    <col min="8" max="9" width="11" customWidth="1"/>
    <col min="14" max="19" width="10.7265625" style="9" customWidth="1"/>
    <col min="20" max="21" width="10.54296875" customWidth="1"/>
    <col min="26" max="27" width="12.453125" customWidth="1"/>
    <col min="32" max="33" width="11.1796875" customWidth="1"/>
    <col min="39" max="39" width="18.1796875" customWidth="1"/>
    <col min="40" max="42" width="15.1796875" customWidth="1"/>
  </cols>
  <sheetData>
    <row r="1" spans="1:43" ht="35.25" customHeight="1" x14ac:dyDescent="0.35">
      <c r="A1" s="81" t="s">
        <v>0</v>
      </c>
      <c r="B1" s="72" t="s">
        <v>2</v>
      </c>
      <c r="C1" s="73"/>
      <c r="D1" s="73"/>
      <c r="E1" s="73"/>
      <c r="F1" s="73"/>
      <c r="G1" s="74"/>
      <c r="H1" s="72" t="s">
        <v>3</v>
      </c>
      <c r="I1" s="73"/>
      <c r="J1" s="73"/>
      <c r="K1" s="73"/>
      <c r="L1" s="73"/>
      <c r="M1" s="74"/>
      <c r="N1" s="82" t="s">
        <v>27</v>
      </c>
      <c r="O1" s="82"/>
      <c r="P1" s="82"/>
      <c r="Q1" s="82"/>
      <c r="R1" s="82"/>
      <c r="S1" s="82"/>
      <c r="T1" s="78" t="s">
        <v>11</v>
      </c>
      <c r="U1" s="79"/>
      <c r="V1" s="79"/>
      <c r="W1" s="79"/>
      <c r="X1" s="79"/>
      <c r="Y1" s="80"/>
      <c r="Z1" s="78" t="s">
        <v>13</v>
      </c>
      <c r="AA1" s="79"/>
      <c r="AB1" s="79"/>
      <c r="AC1" s="79"/>
      <c r="AD1" s="79"/>
      <c r="AE1" s="80"/>
      <c r="AF1" s="78" t="s">
        <v>15</v>
      </c>
      <c r="AG1" s="79"/>
      <c r="AH1" s="79"/>
      <c r="AI1" s="79"/>
      <c r="AJ1" s="79"/>
      <c r="AK1" s="80"/>
      <c r="AL1" s="37"/>
      <c r="AQ1" s="33" t="s">
        <v>33</v>
      </c>
    </row>
    <row r="2" spans="1:43" x14ac:dyDescent="0.35">
      <c r="A2" s="81"/>
      <c r="B2" s="72" t="s">
        <v>4</v>
      </c>
      <c r="C2" s="73"/>
      <c r="D2" s="74"/>
      <c r="E2" s="72" t="s">
        <v>8</v>
      </c>
      <c r="F2" s="73"/>
      <c r="G2" s="74"/>
      <c r="H2" s="72" t="s">
        <v>4</v>
      </c>
      <c r="I2" s="73"/>
      <c r="J2" s="74"/>
      <c r="K2" s="72" t="s">
        <v>8</v>
      </c>
      <c r="L2" s="73"/>
      <c r="M2" s="74"/>
      <c r="N2" s="72" t="s">
        <v>4</v>
      </c>
      <c r="O2" s="73"/>
      <c r="P2" s="74"/>
      <c r="Q2" s="73" t="s">
        <v>8</v>
      </c>
      <c r="R2" s="73"/>
      <c r="S2" s="74"/>
      <c r="T2" s="72" t="s">
        <v>4</v>
      </c>
      <c r="U2" s="73"/>
      <c r="V2" s="74"/>
      <c r="W2" s="73" t="s">
        <v>8</v>
      </c>
      <c r="X2" s="73"/>
      <c r="Y2" s="74"/>
      <c r="Z2" s="72" t="s">
        <v>4</v>
      </c>
      <c r="AA2" s="73"/>
      <c r="AB2" s="74"/>
      <c r="AC2" s="73" t="s">
        <v>8</v>
      </c>
      <c r="AD2" s="73"/>
      <c r="AE2" s="74"/>
      <c r="AF2" s="72" t="s">
        <v>4</v>
      </c>
      <c r="AG2" s="73"/>
      <c r="AH2" s="74"/>
      <c r="AI2" s="73" t="s">
        <v>8</v>
      </c>
      <c r="AJ2" s="73"/>
      <c r="AK2" s="74"/>
      <c r="AL2" s="37"/>
      <c r="AQ2" s="34">
        <v>18</v>
      </c>
    </row>
    <row r="3" spans="1:43" x14ac:dyDescent="0.35">
      <c r="A3" s="81"/>
      <c r="B3" s="40" t="s">
        <v>5</v>
      </c>
      <c r="C3" s="41" t="s">
        <v>6</v>
      </c>
      <c r="D3" s="42" t="s">
        <v>37</v>
      </c>
      <c r="E3" s="40" t="s">
        <v>7</v>
      </c>
      <c r="F3" s="41" t="s">
        <v>6</v>
      </c>
      <c r="G3" s="42" t="s">
        <v>37</v>
      </c>
      <c r="H3" s="40" t="s">
        <v>5</v>
      </c>
      <c r="I3" s="41" t="s">
        <v>6</v>
      </c>
      <c r="J3" s="42" t="s">
        <v>38</v>
      </c>
      <c r="K3" s="40" t="s">
        <v>5</v>
      </c>
      <c r="L3" s="41" t="s">
        <v>6</v>
      </c>
      <c r="M3" s="42" t="s">
        <v>39</v>
      </c>
      <c r="N3" s="40" t="s">
        <v>5</v>
      </c>
      <c r="O3" s="41" t="s">
        <v>6</v>
      </c>
      <c r="P3" s="42" t="s">
        <v>38</v>
      </c>
      <c r="Q3" s="41" t="s">
        <v>5</v>
      </c>
      <c r="R3" s="41" t="s">
        <v>6</v>
      </c>
      <c r="S3" s="42" t="s">
        <v>39</v>
      </c>
      <c r="T3" s="40" t="s">
        <v>5</v>
      </c>
      <c r="U3" s="41" t="s">
        <v>6</v>
      </c>
      <c r="V3" s="42" t="s">
        <v>40</v>
      </c>
      <c r="W3" s="41" t="s">
        <v>5</v>
      </c>
      <c r="X3" s="41" t="s">
        <v>6</v>
      </c>
      <c r="Y3" s="42" t="s">
        <v>39</v>
      </c>
      <c r="Z3" s="40" t="s">
        <v>5</v>
      </c>
      <c r="AA3" s="41" t="s">
        <v>6</v>
      </c>
      <c r="AB3" s="42" t="s">
        <v>39</v>
      </c>
      <c r="AC3" s="41" t="s">
        <v>5</v>
      </c>
      <c r="AD3" s="41" t="s">
        <v>6</v>
      </c>
      <c r="AE3" s="42" t="s">
        <v>39</v>
      </c>
      <c r="AF3" s="40" t="s">
        <v>5</v>
      </c>
      <c r="AG3" s="41" t="s">
        <v>6</v>
      </c>
      <c r="AH3" s="42" t="s">
        <v>40</v>
      </c>
      <c r="AI3" s="41" t="s">
        <v>5</v>
      </c>
      <c r="AJ3" s="41" t="s">
        <v>6</v>
      </c>
      <c r="AK3" s="42" t="s">
        <v>40</v>
      </c>
      <c r="AL3" s="37"/>
      <c r="AQ3" s="34">
        <v>14</v>
      </c>
    </row>
    <row r="4" spans="1:43" x14ac:dyDescent="0.35">
      <c r="A4" s="56">
        <v>1</v>
      </c>
      <c r="B4" s="43">
        <v>85.23</v>
      </c>
      <c r="C4" s="8">
        <v>18.754000000000005</v>
      </c>
      <c r="D4" s="8">
        <f>1.96*C4</f>
        <v>36.757840000000009</v>
      </c>
      <c r="E4" s="8">
        <v>100.575</v>
      </c>
      <c r="F4" s="8">
        <v>11.932000000000002</v>
      </c>
      <c r="G4" s="44">
        <f>1.96*F4</f>
        <v>23.386720000000004</v>
      </c>
      <c r="H4" s="43">
        <v>345.79700000000003</v>
      </c>
      <c r="I4" s="8">
        <v>11.927999999999997</v>
      </c>
      <c r="J4" s="8">
        <f>I4*1.96</f>
        <v>23.378879999999995</v>
      </c>
      <c r="K4" s="8">
        <v>388.41800000000001</v>
      </c>
      <c r="L4" s="8">
        <v>18.75</v>
      </c>
      <c r="M4" s="44">
        <f>1.06*L4</f>
        <v>19.875</v>
      </c>
      <c r="N4" s="43">
        <v>316.61099999999999</v>
      </c>
      <c r="O4" s="8">
        <v>11.932000000000016</v>
      </c>
      <c r="P4" s="8">
        <f>1.96*O4</f>
        <v>23.386720000000032</v>
      </c>
      <c r="Q4" s="8">
        <v>446.15899999999999</v>
      </c>
      <c r="R4" s="8">
        <v>22.158999999999992</v>
      </c>
      <c r="S4" s="44">
        <f>1.96*R4</f>
        <v>43.43163999999998</v>
      </c>
      <c r="T4" s="43">
        <v>186.65299999999999</v>
      </c>
      <c r="U4" s="8">
        <v>11.926999999999992</v>
      </c>
      <c r="V4" s="34">
        <f>1.96*U4</f>
        <v>23.376919999999984</v>
      </c>
      <c r="W4" s="8">
        <v>292.32600000000002</v>
      </c>
      <c r="X4" s="8">
        <v>17.04200000000003</v>
      </c>
      <c r="Y4" s="44">
        <f>X4*1.96</f>
        <v>33.40232000000006</v>
      </c>
      <c r="Z4" s="49"/>
      <c r="AA4" s="45"/>
      <c r="AB4" s="34"/>
      <c r="AC4" s="45"/>
      <c r="AD4" s="45"/>
      <c r="AE4" s="35"/>
      <c r="AF4" s="55">
        <v>102.283</v>
      </c>
      <c r="AG4" s="46">
        <v>13.644000000000005</v>
      </c>
      <c r="AH4" s="34">
        <f>1.96*AG4</f>
        <v>26.74224000000001</v>
      </c>
      <c r="AI4" s="46">
        <v>139.77099999999999</v>
      </c>
      <c r="AJ4" s="46">
        <v>11.931999999999988</v>
      </c>
      <c r="AK4" s="35">
        <f>1.96*AJ4</f>
        <v>23.386719999999976</v>
      </c>
      <c r="AL4" s="18"/>
      <c r="AQ4" s="18">
        <v>18</v>
      </c>
    </row>
    <row r="5" spans="1:43" x14ac:dyDescent="0.35">
      <c r="A5" s="56">
        <v>2</v>
      </c>
      <c r="B5" s="47">
        <v>221.33099999999999</v>
      </c>
      <c r="C5" s="48">
        <v>13.076000000000022</v>
      </c>
      <c r="D5" s="8">
        <f t="shared" ref="D5:D21" si="0">1.96*C5</f>
        <v>25.628960000000042</v>
      </c>
      <c r="E5" s="48">
        <v>254.52799999999999</v>
      </c>
      <c r="F5" s="48">
        <v>20.121000000000009</v>
      </c>
      <c r="G5" s="44">
        <f t="shared" ref="G5:G21" si="1">1.96*F5</f>
        <v>39.43716000000002</v>
      </c>
      <c r="H5" s="47">
        <v>261.48599999999999</v>
      </c>
      <c r="I5" s="48">
        <v>21.126000000000033</v>
      </c>
      <c r="J5" s="8">
        <f t="shared" ref="J5:J17" si="2">I5*1.96</f>
        <v>41.406960000000062</v>
      </c>
      <c r="K5" s="48">
        <v>342.97399999999999</v>
      </c>
      <c r="L5" s="48">
        <v>30.185000000000002</v>
      </c>
      <c r="M5" s="44">
        <f t="shared" ref="M5:M17" si="3">1.06*L5</f>
        <v>31.996100000000006</v>
      </c>
      <c r="N5" s="47">
        <v>291.584</v>
      </c>
      <c r="O5" s="48">
        <v>20.118999999999971</v>
      </c>
      <c r="P5" s="8">
        <f t="shared" ref="P5:P21" si="4">1.96*O5</f>
        <v>39.433239999999941</v>
      </c>
      <c r="Q5" s="48">
        <v>411.30399999999997</v>
      </c>
      <c r="R5" s="48">
        <v>19.114000000000033</v>
      </c>
      <c r="S5" s="44">
        <f t="shared" ref="S5:S21" si="5">1.96*R5</f>
        <v>37.463440000000062</v>
      </c>
      <c r="T5" s="43">
        <v>204.898</v>
      </c>
      <c r="U5" s="8">
        <v>13.075999999999993</v>
      </c>
      <c r="V5" s="34">
        <f t="shared" ref="V5:V21" si="6">1.96*U5</f>
        <v>25.628959999999985</v>
      </c>
      <c r="W5" s="8">
        <v>245.137</v>
      </c>
      <c r="X5" s="8">
        <v>22.132999999999981</v>
      </c>
      <c r="Y5" s="44">
        <f t="shared" ref="Y5:Y21" si="7">X5*1.96</f>
        <v>43.380679999999963</v>
      </c>
      <c r="Z5" s="43">
        <v>163.48099999999999</v>
      </c>
      <c r="AA5" s="8">
        <v>9.054000000000002</v>
      </c>
      <c r="AB5" s="34">
        <f>AA5*1.96</f>
        <v>17.745840000000005</v>
      </c>
      <c r="AC5" s="8">
        <v>200.70400000000001</v>
      </c>
      <c r="AD5" s="8">
        <v>20.120999999999981</v>
      </c>
      <c r="AE5" s="35">
        <f>AD5*1.96</f>
        <v>39.437159999999963</v>
      </c>
      <c r="AF5" s="47">
        <v>127.09699999999999</v>
      </c>
      <c r="AG5" s="48">
        <v>4.0240000000000151</v>
      </c>
      <c r="AH5" s="34">
        <f t="shared" ref="AH5:AH21" si="8">1.96*AG5</f>
        <v>7.8870400000000291</v>
      </c>
      <c r="AI5" s="48">
        <v>162.30799999999999</v>
      </c>
      <c r="AJ5" s="48">
        <v>12.072000000000003</v>
      </c>
      <c r="AK5" s="35">
        <f t="shared" ref="AK5:AK21" si="9">1.96*AJ5</f>
        <v>23.661120000000004</v>
      </c>
      <c r="AL5" s="16"/>
      <c r="AQ5" s="16">
        <v>18</v>
      </c>
    </row>
    <row r="6" spans="1:43" x14ac:dyDescent="0.35">
      <c r="A6" s="56">
        <v>3</v>
      </c>
      <c r="B6" s="43">
        <v>251.404</v>
      </c>
      <c r="C6" s="8">
        <v>11.662999999999982</v>
      </c>
      <c r="D6" s="8">
        <f t="shared" si="0"/>
        <v>22.859479999999966</v>
      </c>
      <c r="E6" s="8">
        <v>250.108</v>
      </c>
      <c r="F6" s="8">
        <v>32.396999999999991</v>
      </c>
      <c r="G6" s="44">
        <f t="shared" si="1"/>
        <v>63.498119999999979</v>
      </c>
      <c r="H6" s="43">
        <v>377.10599999999999</v>
      </c>
      <c r="I6" s="8">
        <v>18.142999999999972</v>
      </c>
      <c r="J6" s="8">
        <f t="shared" si="2"/>
        <v>35.560279999999942</v>
      </c>
      <c r="K6" s="8">
        <v>356.37099999999998</v>
      </c>
      <c r="L6" s="8">
        <v>31.102000000000032</v>
      </c>
      <c r="M6" s="44">
        <f t="shared" si="3"/>
        <v>32.968120000000035</v>
      </c>
      <c r="N6" s="43">
        <v>535.20500000000004</v>
      </c>
      <c r="O6" s="8">
        <v>44.060000000000059</v>
      </c>
      <c r="P6" s="8">
        <f t="shared" si="4"/>
        <v>86.357600000000119</v>
      </c>
      <c r="Q6" s="8">
        <v>478.18599999999998</v>
      </c>
      <c r="R6" s="8">
        <v>34.988999999999976</v>
      </c>
      <c r="S6" s="44">
        <f t="shared" si="5"/>
        <v>68.578439999999958</v>
      </c>
      <c r="T6" s="43">
        <v>256.58699999999999</v>
      </c>
      <c r="U6" s="8">
        <v>16.845999999999975</v>
      </c>
      <c r="V6" s="34">
        <f t="shared" si="6"/>
        <v>33.018159999999952</v>
      </c>
      <c r="W6" s="8">
        <v>251.404</v>
      </c>
      <c r="X6" s="8">
        <v>29.805999999999983</v>
      </c>
      <c r="Y6" s="44">
        <f t="shared" si="7"/>
        <v>58.419759999999968</v>
      </c>
      <c r="Z6" s="43">
        <v>181.42500000000001</v>
      </c>
      <c r="AA6" s="8">
        <v>10.367000000000019</v>
      </c>
      <c r="AB6" s="34">
        <f t="shared" ref="AB6:AB21" si="10">AA6*1.96</f>
        <v>20.319320000000037</v>
      </c>
      <c r="AC6" s="8">
        <v>191.79300000000001</v>
      </c>
      <c r="AD6" s="8">
        <v>9.070999999999998</v>
      </c>
      <c r="AE6" s="35">
        <f t="shared" ref="AE6:AE21" si="11">AD6*1.96</f>
        <v>17.779159999999997</v>
      </c>
      <c r="AF6" s="43">
        <v>163.28299999999999</v>
      </c>
      <c r="AG6" s="8">
        <v>12.958999999999975</v>
      </c>
      <c r="AH6" s="34">
        <f t="shared" si="8"/>
        <v>25.399639999999952</v>
      </c>
      <c r="AI6" s="8">
        <v>165.875</v>
      </c>
      <c r="AJ6" s="8">
        <v>9.070999999999998</v>
      </c>
      <c r="AK6" s="35">
        <f t="shared" si="9"/>
        <v>17.779159999999997</v>
      </c>
      <c r="AL6" s="34"/>
      <c r="AQ6" s="16">
        <v>16</v>
      </c>
    </row>
    <row r="7" spans="1:43" x14ac:dyDescent="0.35">
      <c r="A7" s="56">
        <v>4</v>
      </c>
      <c r="B7" s="43">
        <v>98.948999999999998</v>
      </c>
      <c r="C7" s="8">
        <v>9.4249999999999972</v>
      </c>
      <c r="D7" s="8">
        <f t="shared" si="0"/>
        <v>18.472999999999995</v>
      </c>
      <c r="E7" s="8">
        <v>123.295</v>
      </c>
      <c r="F7" s="8">
        <v>10.997</v>
      </c>
      <c r="G7" s="44">
        <f t="shared" si="1"/>
        <v>21.554120000000001</v>
      </c>
      <c r="H7" s="43">
        <v>187.62799999999999</v>
      </c>
      <c r="I7" s="8">
        <v>7.8529999999999802</v>
      </c>
      <c r="J7" s="8">
        <f t="shared" si="2"/>
        <v>15.391879999999961</v>
      </c>
      <c r="K7" s="8">
        <v>237.10599999999999</v>
      </c>
      <c r="L7" s="8">
        <v>23.562000000000012</v>
      </c>
      <c r="M7" s="44">
        <f t="shared" si="3"/>
        <v>24.975720000000013</v>
      </c>
      <c r="N7" s="43">
        <v>164.78899999999999</v>
      </c>
      <c r="O7" s="8">
        <v>8.6379999999999768</v>
      </c>
      <c r="P7" s="8">
        <f t="shared" si="4"/>
        <v>16.930479999999953</v>
      </c>
      <c r="Q7" s="8">
        <v>258.24400000000003</v>
      </c>
      <c r="R7" s="8">
        <v>18.847999999999956</v>
      </c>
      <c r="S7" s="44">
        <f t="shared" si="5"/>
        <v>36.942079999999912</v>
      </c>
      <c r="T7" s="43">
        <v>123.82</v>
      </c>
      <c r="U7" s="8">
        <v>9.4269999999999925</v>
      </c>
      <c r="V7" s="34">
        <f t="shared" si="6"/>
        <v>18.476919999999986</v>
      </c>
      <c r="W7" s="8">
        <v>200.785</v>
      </c>
      <c r="X7" s="8">
        <v>29.055000000000007</v>
      </c>
      <c r="Y7" s="44">
        <f t="shared" si="7"/>
        <v>56.947800000000015</v>
      </c>
      <c r="Z7" s="43">
        <v>104.839</v>
      </c>
      <c r="AA7" s="8">
        <v>4.7150000000000034</v>
      </c>
      <c r="AB7" s="34">
        <f t="shared" si="10"/>
        <v>9.2414000000000058</v>
      </c>
      <c r="AC7" s="8">
        <v>147.249</v>
      </c>
      <c r="AD7" s="8">
        <v>31.414999999999992</v>
      </c>
      <c r="AE7" s="35">
        <f t="shared" si="11"/>
        <v>61.573399999999985</v>
      </c>
      <c r="AF7" s="43">
        <v>90.572000000000003</v>
      </c>
      <c r="AG7" s="8">
        <v>7.8530000000000086</v>
      </c>
      <c r="AH7" s="34">
        <f t="shared" si="8"/>
        <v>15.391880000000016</v>
      </c>
      <c r="AI7" s="8">
        <v>107.06399999999999</v>
      </c>
      <c r="AJ7" s="8">
        <v>21.206000000000017</v>
      </c>
      <c r="AK7" s="35">
        <f t="shared" si="9"/>
        <v>41.56376000000003</v>
      </c>
      <c r="AL7" s="34"/>
      <c r="AQ7" s="16">
        <v>18</v>
      </c>
    </row>
    <row r="8" spans="1:43" x14ac:dyDescent="0.35">
      <c r="A8" s="56">
        <v>5</v>
      </c>
      <c r="B8" s="43">
        <v>122.61499999999999</v>
      </c>
      <c r="C8" s="8">
        <v>13.078999999999994</v>
      </c>
      <c r="D8" s="8">
        <f t="shared" si="0"/>
        <v>25.634839999999986</v>
      </c>
      <c r="E8" s="8">
        <v>129.97200000000001</v>
      </c>
      <c r="F8" s="8">
        <v>16.34899999999999</v>
      </c>
      <c r="G8" s="44">
        <f t="shared" si="1"/>
        <v>32.044039999999981</v>
      </c>
      <c r="H8" s="43">
        <v>223.09100000000001</v>
      </c>
      <c r="I8" s="8">
        <v>15.531000000000006</v>
      </c>
      <c r="J8" s="8">
        <f t="shared" si="2"/>
        <v>30.440760000000012</v>
      </c>
      <c r="K8" s="8">
        <v>256.60500000000002</v>
      </c>
      <c r="L8" s="8">
        <v>13.899000000000001</v>
      </c>
      <c r="M8" s="44">
        <f t="shared" si="3"/>
        <v>14.732940000000001</v>
      </c>
      <c r="N8" s="43">
        <v>258.99</v>
      </c>
      <c r="O8" s="8">
        <v>7.3580000000000041</v>
      </c>
      <c r="P8" s="8">
        <f t="shared" si="4"/>
        <v>14.421680000000007</v>
      </c>
      <c r="Q8" s="8">
        <v>274.52</v>
      </c>
      <c r="R8" s="8">
        <v>12.263000000000034</v>
      </c>
      <c r="S8" s="44">
        <f t="shared" si="5"/>
        <v>24.035480000000067</v>
      </c>
      <c r="T8" s="43">
        <v>213.89599999999999</v>
      </c>
      <c r="U8" s="8">
        <v>8.1739999999999782</v>
      </c>
      <c r="V8" s="34">
        <f t="shared" si="6"/>
        <v>16.021039999999957</v>
      </c>
      <c r="W8" s="8">
        <v>231.05799999999999</v>
      </c>
      <c r="X8" s="8">
        <v>17.168000000000006</v>
      </c>
      <c r="Y8" s="44">
        <f t="shared" si="7"/>
        <v>33.649280000000012</v>
      </c>
      <c r="Z8" s="43">
        <v>173.70599999999999</v>
      </c>
      <c r="AA8" s="8">
        <v>6.5409999999999968</v>
      </c>
      <c r="AB8" s="34">
        <f t="shared" si="10"/>
        <v>12.820359999999994</v>
      </c>
      <c r="AC8" s="8">
        <v>185.148</v>
      </c>
      <c r="AD8" s="8">
        <v>7.3569999999999993</v>
      </c>
      <c r="AE8" s="35">
        <f t="shared" si="11"/>
        <v>14.419719999999998</v>
      </c>
      <c r="AF8" s="43">
        <v>144.959</v>
      </c>
      <c r="AG8" s="8">
        <v>12.265999999999991</v>
      </c>
      <c r="AH8" s="34">
        <f t="shared" si="8"/>
        <v>24.041359999999983</v>
      </c>
      <c r="AI8" s="8">
        <v>154.76499999999999</v>
      </c>
      <c r="AJ8" s="8">
        <v>15.531000000000006</v>
      </c>
      <c r="AK8" s="35">
        <f t="shared" si="9"/>
        <v>30.440760000000012</v>
      </c>
      <c r="AL8" s="34"/>
    </row>
    <row r="9" spans="1:43" ht="17.25" customHeight="1" x14ac:dyDescent="0.35">
      <c r="A9" s="56">
        <v>6</v>
      </c>
      <c r="B9" s="43">
        <v>126.47799999999999</v>
      </c>
      <c r="C9" s="8">
        <v>13.881999999999991</v>
      </c>
      <c r="D9" s="8">
        <f t="shared" si="0"/>
        <v>27.208719999999982</v>
      </c>
      <c r="E9" s="8">
        <v>168.12299999999999</v>
      </c>
      <c r="F9" s="8">
        <v>10.796999999999997</v>
      </c>
      <c r="G9" s="44">
        <f t="shared" si="1"/>
        <v>21.162119999999994</v>
      </c>
      <c r="H9" s="43">
        <v>365.553</v>
      </c>
      <c r="I9" s="8">
        <v>13.882000000000005</v>
      </c>
      <c r="J9" s="8">
        <f t="shared" si="2"/>
        <v>27.20872000000001</v>
      </c>
      <c r="K9" s="8">
        <v>462.72500000000002</v>
      </c>
      <c r="L9" s="8">
        <v>21.593999999999994</v>
      </c>
      <c r="M9" s="44">
        <f t="shared" si="3"/>
        <v>22.889639999999996</v>
      </c>
      <c r="N9" s="43">
        <v>385.60399999999998</v>
      </c>
      <c r="O9" s="8">
        <v>12.338999999999999</v>
      </c>
      <c r="P9" s="8">
        <f t="shared" si="4"/>
        <v>24.184439999999999</v>
      </c>
      <c r="Q9" s="8">
        <v>498.20100000000002</v>
      </c>
      <c r="R9" s="8">
        <v>15.423999999999978</v>
      </c>
      <c r="S9" s="44">
        <f t="shared" si="5"/>
        <v>30.231039999999958</v>
      </c>
      <c r="T9" s="43">
        <v>228.27799999999999</v>
      </c>
      <c r="U9" s="8">
        <v>16.966999999999985</v>
      </c>
      <c r="V9" s="34">
        <f t="shared" si="6"/>
        <v>33.255319999999969</v>
      </c>
      <c r="W9" s="8">
        <v>297.68599999999998</v>
      </c>
      <c r="X9" s="8">
        <v>13.882000000000005</v>
      </c>
      <c r="Y9" s="44">
        <f t="shared" si="7"/>
        <v>27.20872000000001</v>
      </c>
      <c r="Z9" s="43">
        <v>115.681</v>
      </c>
      <c r="AA9" s="8">
        <v>13.881999999999991</v>
      </c>
      <c r="AB9" s="34">
        <f t="shared" si="10"/>
        <v>27.208719999999982</v>
      </c>
      <c r="AC9" s="8">
        <v>144.98699999999999</v>
      </c>
      <c r="AD9" s="8">
        <v>10.796999999999997</v>
      </c>
      <c r="AE9" s="35">
        <f t="shared" si="11"/>
        <v>21.162119999999994</v>
      </c>
      <c r="AF9" s="43">
        <v>84.832999999999998</v>
      </c>
      <c r="AG9" s="8">
        <v>9.2549999999999955</v>
      </c>
      <c r="AH9" s="34">
        <f t="shared" si="8"/>
        <v>18.13979999999999</v>
      </c>
      <c r="AI9" s="8">
        <v>94.087000000000003</v>
      </c>
      <c r="AJ9" s="8">
        <v>10.796999999999997</v>
      </c>
      <c r="AK9" s="35">
        <f t="shared" si="9"/>
        <v>21.162119999999994</v>
      </c>
      <c r="AL9" s="34"/>
      <c r="AQ9" s="33" t="s">
        <v>33</v>
      </c>
    </row>
    <row r="10" spans="1:43" x14ac:dyDescent="0.35">
      <c r="A10" s="56">
        <v>7</v>
      </c>
      <c r="B10" s="43">
        <v>141.75299999999999</v>
      </c>
      <c r="C10" s="8">
        <v>14.181999999999988</v>
      </c>
      <c r="D10" s="8">
        <f t="shared" si="0"/>
        <v>27.796719999999976</v>
      </c>
      <c r="E10" s="8">
        <v>154.64500000000001</v>
      </c>
      <c r="F10" s="8">
        <v>11.597999999999985</v>
      </c>
      <c r="G10" s="44">
        <f t="shared" si="1"/>
        <v>22.732079999999971</v>
      </c>
      <c r="H10" s="43">
        <v>301.87400000000002</v>
      </c>
      <c r="I10" s="8">
        <v>20.613</v>
      </c>
      <c r="J10" s="8">
        <f t="shared" si="2"/>
        <v>40.401479999999999</v>
      </c>
      <c r="K10" s="8">
        <v>353.42</v>
      </c>
      <c r="L10" s="8">
        <v>14.168999999999983</v>
      </c>
      <c r="M10" s="44">
        <f t="shared" si="3"/>
        <v>15.019139999999982</v>
      </c>
      <c r="N10" s="43">
        <v>284.16000000000003</v>
      </c>
      <c r="O10" s="8">
        <v>12.881000000000029</v>
      </c>
      <c r="P10" s="8">
        <f t="shared" si="4"/>
        <v>25.246760000000055</v>
      </c>
      <c r="Q10" s="8">
        <v>382.10399999999998</v>
      </c>
      <c r="R10" s="8">
        <v>18.035000000000025</v>
      </c>
      <c r="S10" s="44">
        <f t="shared" si="5"/>
        <v>35.348600000000047</v>
      </c>
      <c r="T10" s="43">
        <v>221.65199999999999</v>
      </c>
      <c r="U10" s="8">
        <v>7.7259999999999991</v>
      </c>
      <c r="V10" s="34">
        <f t="shared" si="6"/>
        <v>15.142959999999999</v>
      </c>
      <c r="W10" s="8">
        <v>304.12099999999998</v>
      </c>
      <c r="X10" s="8">
        <v>25.778999999999996</v>
      </c>
      <c r="Y10" s="44">
        <f t="shared" si="7"/>
        <v>50.526839999999993</v>
      </c>
      <c r="Z10" s="43">
        <v>172.04300000000001</v>
      </c>
      <c r="AA10" s="8">
        <v>10.302999999999997</v>
      </c>
      <c r="AB10" s="34">
        <f t="shared" si="10"/>
        <v>20.193879999999993</v>
      </c>
      <c r="AC10" s="8">
        <v>218.435</v>
      </c>
      <c r="AD10" s="8">
        <v>24.484999999999985</v>
      </c>
      <c r="AE10" s="35">
        <f t="shared" si="11"/>
        <v>47.990599999999972</v>
      </c>
      <c r="AF10" s="43">
        <v>148.202</v>
      </c>
      <c r="AG10" s="8">
        <v>11.591999999999985</v>
      </c>
      <c r="AH10" s="34">
        <f t="shared" si="8"/>
        <v>22.720319999999969</v>
      </c>
      <c r="AI10" s="8">
        <v>146.90700000000001</v>
      </c>
      <c r="AJ10" s="8">
        <v>23.207999999999998</v>
      </c>
      <c r="AK10" s="35">
        <f t="shared" si="9"/>
        <v>45.487679999999997</v>
      </c>
      <c r="AL10" s="34"/>
      <c r="AQ10" s="34">
        <v>18</v>
      </c>
    </row>
    <row r="11" spans="1:43" x14ac:dyDescent="0.35">
      <c r="A11" s="56">
        <v>8</v>
      </c>
      <c r="B11" s="43">
        <v>146.524</v>
      </c>
      <c r="C11" s="8">
        <v>6.4170000000000016</v>
      </c>
      <c r="D11" s="8">
        <f t="shared" si="0"/>
        <v>12.577320000000002</v>
      </c>
      <c r="E11" s="8">
        <v>103.74299999999999</v>
      </c>
      <c r="F11" s="8">
        <v>8.5559999999999974</v>
      </c>
      <c r="G11" s="44">
        <f t="shared" si="1"/>
        <v>16.769759999999994</v>
      </c>
      <c r="H11" s="43">
        <v>327.27300000000002</v>
      </c>
      <c r="I11" s="8">
        <v>17.111999999999966</v>
      </c>
      <c r="J11" s="8">
        <f t="shared" si="2"/>
        <v>33.539519999999932</v>
      </c>
      <c r="K11" s="8">
        <v>240.642</v>
      </c>
      <c r="L11" s="8">
        <v>19.25200000000001</v>
      </c>
      <c r="M11" s="44">
        <f t="shared" si="3"/>
        <v>20.40712000000001</v>
      </c>
      <c r="N11" s="43">
        <v>281.28300000000002</v>
      </c>
      <c r="O11" s="8">
        <v>23.529999999999973</v>
      </c>
      <c r="P11" s="8">
        <f t="shared" si="4"/>
        <v>46.118799999999943</v>
      </c>
      <c r="Q11" s="8">
        <v>201.07</v>
      </c>
      <c r="R11" s="8">
        <v>20.320999999999998</v>
      </c>
      <c r="S11" s="44">
        <f t="shared" si="5"/>
        <v>39.829159999999995</v>
      </c>
      <c r="T11" s="43">
        <v>267.38</v>
      </c>
      <c r="U11" s="8">
        <v>11.76400000000001</v>
      </c>
      <c r="V11" s="34">
        <f t="shared" si="6"/>
        <v>23.057440000000017</v>
      </c>
      <c r="W11" s="8">
        <v>160.428</v>
      </c>
      <c r="X11" s="8">
        <v>17.111999999999995</v>
      </c>
      <c r="Y11" s="44">
        <f t="shared" si="7"/>
        <v>33.539519999999989</v>
      </c>
      <c r="Z11" s="49"/>
      <c r="AA11" s="45"/>
      <c r="AB11" s="34">
        <f t="shared" si="10"/>
        <v>0</v>
      </c>
      <c r="AC11" s="45"/>
      <c r="AD11" s="45"/>
      <c r="AE11" s="35">
        <f t="shared" si="11"/>
        <v>0</v>
      </c>
      <c r="AF11" s="43">
        <v>185.02699999999999</v>
      </c>
      <c r="AG11" s="8">
        <v>9.625</v>
      </c>
      <c r="AH11" s="34">
        <f t="shared" si="8"/>
        <v>18.864999999999998</v>
      </c>
      <c r="AI11" s="8">
        <v>111.23</v>
      </c>
      <c r="AJ11" s="8">
        <v>7.487000000000009</v>
      </c>
      <c r="AK11" s="35">
        <f t="shared" si="9"/>
        <v>14.674520000000017</v>
      </c>
      <c r="AL11" s="34"/>
      <c r="AQ11" s="34">
        <v>14</v>
      </c>
    </row>
    <row r="12" spans="1:43" x14ac:dyDescent="0.35">
      <c r="A12" s="56">
        <v>9</v>
      </c>
      <c r="B12" s="43">
        <v>130.13499999999999</v>
      </c>
      <c r="C12" s="8">
        <v>8.9739999999999895</v>
      </c>
      <c r="D12" s="8">
        <f t="shared" si="0"/>
        <v>17.589039999999979</v>
      </c>
      <c r="E12" s="8">
        <v>126.285</v>
      </c>
      <c r="F12" s="8">
        <v>8.9699999999999989</v>
      </c>
      <c r="G12" s="44">
        <f t="shared" si="1"/>
        <v>17.581199999999999</v>
      </c>
      <c r="H12" s="43">
        <v>313.62</v>
      </c>
      <c r="I12" s="8">
        <v>12.812000000000012</v>
      </c>
      <c r="J12" s="8">
        <f t="shared" si="2"/>
        <v>25.111520000000024</v>
      </c>
      <c r="K12" s="8">
        <v>261.05900000000003</v>
      </c>
      <c r="L12" s="8">
        <v>17.948999999999955</v>
      </c>
      <c r="M12" s="44">
        <f t="shared" si="3"/>
        <v>19.025939999999952</v>
      </c>
      <c r="N12" s="43">
        <v>294.54500000000002</v>
      </c>
      <c r="O12" s="8">
        <v>15.37700000000001</v>
      </c>
      <c r="P12" s="8">
        <f t="shared" si="4"/>
        <v>30.138920000000017</v>
      </c>
      <c r="Q12" s="8">
        <v>243.26599999999999</v>
      </c>
      <c r="R12" s="8">
        <v>16.662999999999982</v>
      </c>
      <c r="S12" s="44">
        <f t="shared" si="5"/>
        <v>32.659479999999967</v>
      </c>
      <c r="T12" s="43">
        <v>239.732</v>
      </c>
      <c r="U12" s="8">
        <v>12.817000000000007</v>
      </c>
      <c r="V12" s="34">
        <f t="shared" si="6"/>
        <v>25.121320000000015</v>
      </c>
      <c r="W12" s="8">
        <v>205.12799999999999</v>
      </c>
      <c r="X12" s="8">
        <v>12.825000000000017</v>
      </c>
      <c r="Y12" s="44">
        <f t="shared" si="7"/>
        <v>25.137000000000032</v>
      </c>
      <c r="Z12" s="43">
        <v>165.696</v>
      </c>
      <c r="AA12" s="8">
        <v>14.093999999999994</v>
      </c>
      <c r="AB12" s="34">
        <f t="shared" si="10"/>
        <v>27.624239999999986</v>
      </c>
      <c r="AC12" s="8">
        <v>163.13200000000001</v>
      </c>
      <c r="AD12" s="8">
        <v>10.256</v>
      </c>
      <c r="AE12" s="35">
        <f t="shared" si="11"/>
        <v>20.101759999999999</v>
      </c>
      <c r="AF12" s="43">
        <v>146.785</v>
      </c>
      <c r="AG12" s="8">
        <v>10.256</v>
      </c>
      <c r="AH12" s="34">
        <f t="shared" si="8"/>
        <v>20.101759999999999</v>
      </c>
      <c r="AI12" s="8">
        <v>151.91399999999999</v>
      </c>
      <c r="AJ12" s="8">
        <v>8.9780000000000086</v>
      </c>
      <c r="AK12" s="35">
        <f t="shared" si="9"/>
        <v>17.596880000000017</v>
      </c>
      <c r="AL12" s="4"/>
      <c r="AQ12" s="18">
        <v>18</v>
      </c>
    </row>
    <row r="13" spans="1:43" x14ac:dyDescent="0.35">
      <c r="A13" s="56">
        <v>10</v>
      </c>
      <c r="B13" s="43">
        <v>166.667</v>
      </c>
      <c r="C13" s="8">
        <v>11.11099999999999</v>
      </c>
      <c r="D13" s="8">
        <f t="shared" si="0"/>
        <v>21.77755999999998</v>
      </c>
      <c r="E13" s="8">
        <v>174.07400000000001</v>
      </c>
      <c r="F13" s="8">
        <v>11.11099999999999</v>
      </c>
      <c r="G13" s="44">
        <f t="shared" si="1"/>
        <v>21.77755999999998</v>
      </c>
      <c r="H13" s="43">
        <v>337.03699999999998</v>
      </c>
      <c r="I13" s="8">
        <v>18.519000000000005</v>
      </c>
      <c r="J13" s="8">
        <f t="shared" si="2"/>
        <v>36.297240000000009</v>
      </c>
      <c r="K13" s="8">
        <v>279.012</v>
      </c>
      <c r="L13" s="8">
        <v>18.519000000000005</v>
      </c>
      <c r="M13" s="44">
        <f t="shared" si="3"/>
        <v>19.630140000000008</v>
      </c>
      <c r="N13" s="43">
        <v>344.44400000000002</v>
      </c>
      <c r="O13" s="8">
        <v>18.519000000000005</v>
      </c>
      <c r="P13" s="8">
        <f t="shared" si="4"/>
        <v>36.297240000000009</v>
      </c>
      <c r="Q13" s="8">
        <v>246.91399999999999</v>
      </c>
      <c r="R13" s="8">
        <v>25.925999999999988</v>
      </c>
      <c r="S13" s="44">
        <f t="shared" si="5"/>
        <v>50.814959999999978</v>
      </c>
      <c r="T13" s="43">
        <v>330.86399999999998</v>
      </c>
      <c r="U13" s="8">
        <v>23.45700000000005</v>
      </c>
      <c r="V13" s="34">
        <f t="shared" si="6"/>
        <v>45.975720000000095</v>
      </c>
      <c r="W13" s="8">
        <v>241.97499999999999</v>
      </c>
      <c r="X13" s="8">
        <v>24.691999999999979</v>
      </c>
      <c r="Y13" s="44">
        <f t="shared" si="7"/>
        <v>48.39631999999996</v>
      </c>
      <c r="Z13" s="43">
        <v>265.43200000000002</v>
      </c>
      <c r="AA13" s="8">
        <v>16.048999999999978</v>
      </c>
      <c r="AB13" s="34">
        <f t="shared" si="10"/>
        <v>31.456039999999955</v>
      </c>
      <c r="AC13" s="8">
        <v>245.679</v>
      </c>
      <c r="AD13" s="8">
        <v>27.159999999999997</v>
      </c>
      <c r="AE13" s="35">
        <f t="shared" si="11"/>
        <v>53.233599999999996</v>
      </c>
      <c r="AF13" s="43">
        <v>187.654</v>
      </c>
      <c r="AG13" s="8">
        <v>13.581000000000017</v>
      </c>
      <c r="AH13" s="34">
        <f t="shared" si="8"/>
        <v>26.618760000000034</v>
      </c>
      <c r="AI13" s="8">
        <v>240.74100000000001</v>
      </c>
      <c r="AJ13" s="8">
        <v>27.159999999999997</v>
      </c>
      <c r="AK13" s="35">
        <f t="shared" si="9"/>
        <v>53.233599999999996</v>
      </c>
      <c r="AL13" s="4"/>
      <c r="AQ13" s="16">
        <v>18</v>
      </c>
    </row>
    <row r="14" spans="1:43" x14ac:dyDescent="0.35">
      <c r="A14" s="56">
        <v>11</v>
      </c>
      <c r="B14" s="43">
        <v>133.751</v>
      </c>
      <c r="C14" s="8">
        <v>12.277999999999992</v>
      </c>
      <c r="D14" s="8">
        <f t="shared" si="0"/>
        <v>24.064879999999985</v>
      </c>
      <c r="E14" s="8">
        <v>143.559</v>
      </c>
      <c r="F14" s="8">
        <v>12.262</v>
      </c>
      <c r="G14" s="44">
        <f t="shared" si="1"/>
        <v>24.033519999999999</v>
      </c>
      <c r="H14" s="43">
        <v>335.9</v>
      </c>
      <c r="I14" s="8">
        <v>29.447000000000003</v>
      </c>
      <c r="J14" s="8">
        <f t="shared" si="2"/>
        <v>57.716120000000004</v>
      </c>
      <c r="K14" s="8">
        <v>302.76400000000001</v>
      </c>
      <c r="L14" s="8">
        <v>12.286000000000001</v>
      </c>
      <c r="M14" s="44">
        <f t="shared" si="3"/>
        <v>13.023160000000003</v>
      </c>
      <c r="N14" s="43">
        <v>368.73399999999998</v>
      </c>
      <c r="O14" s="8">
        <v>25.758000000000038</v>
      </c>
      <c r="P14" s="8">
        <f t="shared" si="4"/>
        <v>50.485680000000073</v>
      </c>
      <c r="Q14" s="8">
        <v>358.89499999999998</v>
      </c>
      <c r="R14" s="8">
        <v>20.85899999999998</v>
      </c>
      <c r="S14" s="44">
        <f t="shared" si="5"/>
        <v>40.883639999999964</v>
      </c>
      <c r="T14" s="43">
        <v>326.39699999999999</v>
      </c>
      <c r="U14" s="8">
        <v>30.675000000000011</v>
      </c>
      <c r="V14" s="34">
        <f t="shared" si="6"/>
        <v>60.123000000000019</v>
      </c>
      <c r="W14" s="8">
        <v>304.31200000000001</v>
      </c>
      <c r="X14" s="8">
        <v>28.228000000000009</v>
      </c>
      <c r="Y14" s="44">
        <f t="shared" si="7"/>
        <v>55.326880000000017</v>
      </c>
      <c r="Z14" s="43">
        <v>269.34500000000003</v>
      </c>
      <c r="AA14" s="8">
        <v>30.673999999999978</v>
      </c>
      <c r="AB14" s="34">
        <f t="shared" si="10"/>
        <v>60.121039999999958</v>
      </c>
      <c r="AC14" s="8">
        <v>250.93299999999999</v>
      </c>
      <c r="AD14" s="8">
        <v>31.885999999999996</v>
      </c>
      <c r="AE14" s="35">
        <f t="shared" si="11"/>
        <v>62.496559999999988</v>
      </c>
      <c r="AF14" s="43">
        <v>206.15799999999999</v>
      </c>
      <c r="AG14" s="8">
        <v>19.632000000000005</v>
      </c>
      <c r="AH14" s="34">
        <f t="shared" si="8"/>
        <v>38.47872000000001</v>
      </c>
      <c r="AI14" s="8">
        <v>208.61199999999999</v>
      </c>
      <c r="AJ14" s="8">
        <v>22.092999999999989</v>
      </c>
      <c r="AK14" s="35">
        <f t="shared" si="9"/>
        <v>43.302279999999975</v>
      </c>
      <c r="AL14" s="4"/>
      <c r="AQ14" s="16">
        <v>16</v>
      </c>
    </row>
    <row r="15" spans="1:43" x14ac:dyDescent="0.35">
      <c r="A15" s="56">
        <v>12</v>
      </c>
      <c r="B15" s="43">
        <v>120.128</v>
      </c>
      <c r="C15" s="8">
        <v>12.780000000000001</v>
      </c>
      <c r="D15" s="8">
        <f t="shared" si="0"/>
        <v>25.048800000000004</v>
      </c>
      <c r="E15" s="8">
        <v>125.24</v>
      </c>
      <c r="F15" s="8">
        <v>10.222999999999999</v>
      </c>
      <c r="G15" s="44">
        <f t="shared" si="1"/>
        <v>20.037079999999996</v>
      </c>
      <c r="H15" s="43">
        <v>300.31900000000002</v>
      </c>
      <c r="I15" s="8">
        <v>17.89100000000002</v>
      </c>
      <c r="J15" s="8">
        <f t="shared" si="2"/>
        <v>35.066360000000039</v>
      </c>
      <c r="K15" s="8">
        <v>301.59699999999998</v>
      </c>
      <c r="L15" s="8">
        <v>17.891999999999996</v>
      </c>
      <c r="M15" s="44">
        <f t="shared" si="3"/>
        <v>18.965519999999998</v>
      </c>
      <c r="N15" s="43">
        <v>311.82100000000003</v>
      </c>
      <c r="O15" s="8">
        <v>21.725000000000023</v>
      </c>
      <c r="P15" s="8">
        <f t="shared" si="4"/>
        <v>42.581000000000046</v>
      </c>
      <c r="Q15" s="8">
        <v>357.827</v>
      </c>
      <c r="R15" s="8">
        <v>35.783000000000015</v>
      </c>
      <c r="S15" s="44">
        <f t="shared" si="5"/>
        <v>70.134680000000031</v>
      </c>
      <c r="T15" s="43">
        <v>213.41900000000001</v>
      </c>
      <c r="U15" s="8">
        <v>11.50200000000001</v>
      </c>
      <c r="V15" s="34">
        <f t="shared" si="6"/>
        <v>22.543920000000018</v>
      </c>
      <c r="W15" s="8">
        <v>328.435</v>
      </c>
      <c r="X15" s="8">
        <v>30.670000000000016</v>
      </c>
      <c r="Y15" s="44">
        <f t="shared" si="7"/>
        <v>60.113200000000028</v>
      </c>
      <c r="Z15" s="43">
        <v>157.18799999999999</v>
      </c>
      <c r="AA15" s="8">
        <v>6.3889999999999816</v>
      </c>
      <c r="AB15" s="34">
        <f t="shared" si="10"/>
        <v>12.522439999999964</v>
      </c>
      <c r="AC15" s="8">
        <v>264.53699999999998</v>
      </c>
      <c r="AD15" s="8">
        <v>30.671000000000049</v>
      </c>
      <c r="AE15" s="35">
        <f t="shared" si="11"/>
        <v>60.115160000000095</v>
      </c>
      <c r="AF15" s="43">
        <v>132.90700000000001</v>
      </c>
      <c r="AG15" s="8">
        <v>7.6670000000000158</v>
      </c>
      <c r="AH15" s="34">
        <f t="shared" si="8"/>
        <v>15.027320000000032</v>
      </c>
      <c r="AI15" s="8">
        <v>203.19499999999999</v>
      </c>
      <c r="AJ15" s="8">
        <v>30.671000000000021</v>
      </c>
      <c r="AK15" s="35">
        <f t="shared" si="9"/>
        <v>60.115160000000039</v>
      </c>
      <c r="AL15" s="4"/>
      <c r="AM15" s="31"/>
      <c r="AN15" s="16">
        <v>2</v>
      </c>
      <c r="AO15" s="16">
        <v>1</v>
      </c>
      <c r="AP15" s="18">
        <f>AQ15-(AN15+AO15)</f>
        <v>15</v>
      </c>
      <c r="AQ15" s="16">
        <v>18</v>
      </c>
    </row>
    <row r="16" spans="1:43" x14ac:dyDescent="0.35">
      <c r="A16" s="56">
        <v>13</v>
      </c>
      <c r="B16" s="43">
        <v>182.65</v>
      </c>
      <c r="C16" s="8">
        <v>11.658000000000015</v>
      </c>
      <c r="D16" s="8">
        <f t="shared" si="0"/>
        <v>22.849680000000031</v>
      </c>
      <c r="E16" s="8">
        <v>182.642</v>
      </c>
      <c r="F16" s="8">
        <v>10.363</v>
      </c>
      <c r="G16" s="44">
        <f t="shared" si="1"/>
        <v>20.31148</v>
      </c>
      <c r="H16" s="43">
        <v>372.09699999999998</v>
      </c>
      <c r="I16" s="8">
        <v>20.724999999999966</v>
      </c>
      <c r="J16" s="8">
        <f t="shared" si="2"/>
        <v>40.620999999999931</v>
      </c>
      <c r="K16" s="8">
        <v>302.15699999999998</v>
      </c>
      <c r="L16" s="8">
        <v>15.54400000000004</v>
      </c>
      <c r="M16" s="44">
        <f t="shared" si="3"/>
        <v>16.476640000000042</v>
      </c>
      <c r="N16" s="43">
        <v>394.43799999999999</v>
      </c>
      <c r="O16" s="8">
        <v>18.134999999999991</v>
      </c>
      <c r="P16" s="8">
        <f t="shared" si="4"/>
        <v>35.544599999999981</v>
      </c>
      <c r="Q16" s="8">
        <v>314.12700000000001</v>
      </c>
      <c r="R16" s="8">
        <v>11.658000000000015</v>
      </c>
      <c r="S16" s="44">
        <f t="shared" si="5"/>
        <v>22.849680000000031</v>
      </c>
      <c r="T16" s="43">
        <v>330.32600000000002</v>
      </c>
      <c r="U16" s="8">
        <v>16.831000000000017</v>
      </c>
      <c r="V16" s="34">
        <f t="shared" si="6"/>
        <v>32.988760000000035</v>
      </c>
      <c r="W16" s="8">
        <v>395.09300000000002</v>
      </c>
      <c r="X16" s="8">
        <v>31.087999999999965</v>
      </c>
      <c r="Y16" s="44">
        <f t="shared" si="7"/>
        <v>60.932479999999934</v>
      </c>
      <c r="Z16" s="43">
        <v>266.2</v>
      </c>
      <c r="AA16" s="8">
        <v>16.823999999999984</v>
      </c>
      <c r="AB16" s="34">
        <f t="shared" si="10"/>
        <v>32.975039999999964</v>
      </c>
      <c r="AC16" s="8">
        <v>429.42</v>
      </c>
      <c r="AD16" s="8">
        <v>19.430000000000007</v>
      </c>
      <c r="AE16" s="35">
        <f t="shared" si="11"/>
        <v>38.082800000000013</v>
      </c>
      <c r="AF16" s="43">
        <v>213.74600000000001</v>
      </c>
      <c r="AG16" s="8">
        <v>23.316000000000003</v>
      </c>
      <c r="AH16" s="34">
        <f t="shared" si="8"/>
        <v>45.699360000000006</v>
      </c>
      <c r="AI16" s="8">
        <v>435.24900000000002</v>
      </c>
      <c r="AJ16" s="8">
        <v>32.375</v>
      </c>
      <c r="AK16" s="35">
        <f t="shared" si="9"/>
        <v>63.454999999999998</v>
      </c>
      <c r="AL16" s="4"/>
    </row>
    <row r="17" spans="1:38" x14ac:dyDescent="0.35">
      <c r="A17" s="56">
        <v>14</v>
      </c>
      <c r="B17" s="43">
        <v>136.55600000000001</v>
      </c>
      <c r="C17" s="8">
        <v>12.083999999999975</v>
      </c>
      <c r="D17" s="8">
        <f t="shared" si="0"/>
        <v>23.684639999999948</v>
      </c>
      <c r="E17" s="8">
        <v>138.97300000000001</v>
      </c>
      <c r="F17" s="8">
        <v>10.876000000000005</v>
      </c>
      <c r="G17" s="44">
        <f t="shared" si="1"/>
        <v>21.316960000000009</v>
      </c>
      <c r="H17" s="43">
        <v>329.90899999999999</v>
      </c>
      <c r="I17" s="8">
        <v>15.710000000000036</v>
      </c>
      <c r="J17" s="8">
        <f t="shared" si="2"/>
        <v>30.79160000000007</v>
      </c>
      <c r="K17" s="8">
        <v>283.988</v>
      </c>
      <c r="L17" s="8">
        <v>13.293000000000006</v>
      </c>
      <c r="M17" s="44">
        <f t="shared" si="3"/>
        <v>14.090580000000008</v>
      </c>
      <c r="N17" s="43">
        <v>362.53800000000001</v>
      </c>
      <c r="O17" s="8">
        <v>24.168999999999983</v>
      </c>
      <c r="P17" s="8">
        <f t="shared" si="4"/>
        <v>47.371239999999965</v>
      </c>
      <c r="Q17" s="8">
        <v>334.74299999999999</v>
      </c>
      <c r="R17" s="8">
        <v>14.500999999999976</v>
      </c>
      <c r="S17" s="44">
        <f t="shared" si="5"/>
        <v>28.421959999999952</v>
      </c>
      <c r="T17" s="43">
        <v>333.53500000000003</v>
      </c>
      <c r="U17" s="8">
        <v>21.751999999999953</v>
      </c>
      <c r="V17" s="34">
        <f t="shared" si="6"/>
        <v>42.633919999999904</v>
      </c>
      <c r="W17" s="8">
        <v>297.28100000000001</v>
      </c>
      <c r="X17" s="8">
        <v>15.70999999999998</v>
      </c>
      <c r="Y17" s="44">
        <f t="shared" si="7"/>
        <v>30.79159999999996</v>
      </c>
      <c r="Z17" s="43">
        <v>259.81900000000002</v>
      </c>
      <c r="AA17" s="8">
        <v>27.793999999999983</v>
      </c>
      <c r="AB17" s="34">
        <f t="shared" si="10"/>
        <v>54.476239999999969</v>
      </c>
      <c r="AC17" s="8">
        <v>264.65300000000002</v>
      </c>
      <c r="AD17" s="8">
        <v>18.12700000000001</v>
      </c>
      <c r="AE17" s="35">
        <f t="shared" si="11"/>
        <v>35.528920000000021</v>
      </c>
      <c r="AF17" s="43">
        <v>241.69200000000001</v>
      </c>
      <c r="AG17" s="8">
        <v>26.586000000000013</v>
      </c>
      <c r="AH17" s="34">
        <f t="shared" si="8"/>
        <v>52.108560000000026</v>
      </c>
      <c r="AI17" s="8">
        <v>241.69200000000001</v>
      </c>
      <c r="AJ17" s="8">
        <v>19.336000000000013</v>
      </c>
      <c r="AK17" s="35">
        <f t="shared" si="9"/>
        <v>37.898560000000025</v>
      </c>
      <c r="AL17" s="34"/>
    </row>
    <row r="18" spans="1:38" x14ac:dyDescent="0.35">
      <c r="A18" s="56">
        <v>15</v>
      </c>
      <c r="B18" s="43">
        <v>108.703</v>
      </c>
      <c r="C18" s="8">
        <v>20.067000000000007</v>
      </c>
      <c r="D18" s="8">
        <f t="shared" si="0"/>
        <v>39.331320000000012</v>
      </c>
      <c r="E18" s="8">
        <v>103.679</v>
      </c>
      <c r="F18" s="8">
        <v>20.070999999999998</v>
      </c>
      <c r="G18" s="44">
        <f t="shared" si="1"/>
        <v>39.339159999999993</v>
      </c>
      <c r="H18" s="49"/>
      <c r="I18" s="45"/>
      <c r="J18" s="8"/>
      <c r="K18" s="45"/>
      <c r="L18" s="45"/>
      <c r="M18" s="44"/>
      <c r="N18" s="43">
        <v>189.38499999999999</v>
      </c>
      <c r="O18" s="8">
        <v>33.449000000000012</v>
      </c>
      <c r="P18" s="8">
        <f t="shared" si="4"/>
        <v>65.560040000000029</v>
      </c>
      <c r="Q18" s="8">
        <v>186.03700000000001</v>
      </c>
      <c r="R18" s="8">
        <v>51.831999999999994</v>
      </c>
      <c r="S18" s="44">
        <f t="shared" si="5"/>
        <v>101.59071999999999</v>
      </c>
      <c r="T18" s="43">
        <v>156.374</v>
      </c>
      <c r="U18" s="8">
        <v>25.079000000000008</v>
      </c>
      <c r="V18" s="34">
        <f t="shared" si="6"/>
        <v>49.154840000000014</v>
      </c>
      <c r="W18" s="8">
        <v>151.35300000000001</v>
      </c>
      <c r="X18" s="8">
        <v>23.423000000000002</v>
      </c>
      <c r="Y18" s="44">
        <f t="shared" si="7"/>
        <v>45.909080000000003</v>
      </c>
      <c r="Z18" s="43">
        <v>130.02799999999999</v>
      </c>
      <c r="AA18" s="8">
        <v>21.739000000000004</v>
      </c>
      <c r="AB18" s="34">
        <f t="shared" si="10"/>
        <v>42.608440000000009</v>
      </c>
      <c r="AC18" s="8">
        <v>133.38</v>
      </c>
      <c r="AD18" s="8">
        <v>13.378</v>
      </c>
      <c r="AE18" s="35">
        <f t="shared" si="11"/>
        <v>26.220880000000001</v>
      </c>
      <c r="AF18" s="43">
        <v>118.756</v>
      </c>
      <c r="AG18" s="8">
        <v>11.701999999999998</v>
      </c>
      <c r="AH18" s="34">
        <f t="shared" si="8"/>
        <v>22.935919999999996</v>
      </c>
      <c r="AI18" s="8">
        <v>122.096</v>
      </c>
      <c r="AJ18" s="8">
        <v>13.378</v>
      </c>
      <c r="AK18" s="35">
        <f t="shared" si="9"/>
        <v>26.220880000000001</v>
      </c>
      <c r="AL18" s="4"/>
    </row>
    <row r="19" spans="1:38" x14ac:dyDescent="0.35">
      <c r="A19" s="56">
        <v>16</v>
      </c>
      <c r="B19" s="43">
        <v>102.318</v>
      </c>
      <c r="C19" s="8">
        <v>23.102999999999994</v>
      </c>
      <c r="D19" s="8">
        <f t="shared" si="0"/>
        <v>45.281879999999987</v>
      </c>
      <c r="E19" s="8">
        <v>99.01</v>
      </c>
      <c r="F19" s="8">
        <v>31.352999999999994</v>
      </c>
      <c r="G19" s="44">
        <f t="shared" si="1"/>
        <v>61.451879999999989</v>
      </c>
      <c r="H19" s="49"/>
      <c r="I19" s="45"/>
      <c r="J19" s="8"/>
      <c r="K19" s="45"/>
      <c r="L19" s="45"/>
      <c r="M19" s="44"/>
      <c r="N19" s="43">
        <v>234.738</v>
      </c>
      <c r="O19" s="8">
        <v>52.801999999999992</v>
      </c>
      <c r="P19" s="8">
        <f t="shared" si="4"/>
        <v>103.49191999999998</v>
      </c>
      <c r="Q19" s="8">
        <v>307.34500000000003</v>
      </c>
      <c r="R19" s="8">
        <v>51.151999999999987</v>
      </c>
      <c r="S19" s="44">
        <f t="shared" si="5"/>
        <v>100.25791999999997</v>
      </c>
      <c r="T19" s="43">
        <v>205.446</v>
      </c>
      <c r="U19" s="8">
        <v>34.650000000000006</v>
      </c>
      <c r="V19" s="34">
        <f t="shared" si="6"/>
        <v>67.914000000000016</v>
      </c>
      <c r="W19" s="8">
        <v>264.85500000000002</v>
      </c>
      <c r="X19" s="8">
        <v>74.25</v>
      </c>
      <c r="Y19" s="44">
        <f t="shared" si="7"/>
        <v>145.53</v>
      </c>
      <c r="Z19" s="43">
        <v>172.86</v>
      </c>
      <c r="AA19" s="8">
        <v>28.056000000000012</v>
      </c>
      <c r="AB19" s="34">
        <f t="shared" si="10"/>
        <v>54.989760000000018</v>
      </c>
      <c r="AC19" s="8">
        <v>235.56700000000001</v>
      </c>
      <c r="AD19" s="8">
        <v>80.853999999999985</v>
      </c>
      <c r="AE19" s="35">
        <f t="shared" si="11"/>
        <v>158.47383999999997</v>
      </c>
      <c r="AF19" s="43">
        <v>158.41999999999999</v>
      </c>
      <c r="AG19" s="8">
        <v>23.094999999999999</v>
      </c>
      <c r="AH19" s="34">
        <f t="shared" si="8"/>
        <v>45.266199999999998</v>
      </c>
      <c r="AI19" s="8">
        <v>193.07300000000001</v>
      </c>
      <c r="AJ19" s="8">
        <v>57.756</v>
      </c>
      <c r="AK19" s="35">
        <f t="shared" si="9"/>
        <v>113.20175999999999</v>
      </c>
      <c r="AL19" s="4"/>
    </row>
    <row r="20" spans="1:38" x14ac:dyDescent="0.35">
      <c r="A20" s="56">
        <v>17</v>
      </c>
      <c r="B20" s="43">
        <v>110.574</v>
      </c>
      <c r="C20" s="8">
        <v>28.844999999999999</v>
      </c>
      <c r="D20" s="8">
        <f t="shared" si="0"/>
        <v>56.536199999999994</v>
      </c>
      <c r="E20" s="8">
        <v>160.25899999999999</v>
      </c>
      <c r="F20" s="8">
        <v>17.628000000000014</v>
      </c>
      <c r="G20" s="44">
        <f t="shared" si="1"/>
        <v>34.550880000000028</v>
      </c>
      <c r="H20" s="49"/>
      <c r="I20" s="45"/>
      <c r="J20" s="8"/>
      <c r="K20" s="45"/>
      <c r="L20" s="45"/>
      <c r="M20" s="44"/>
      <c r="N20" s="43">
        <v>199.52099999999999</v>
      </c>
      <c r="O20" s="8">
        <v>68.915999999999997</v>
      </c>
      <c r="P20" s="8">
        <f t="shared" si="4"/>
        <v>135.07535999999999</v>
      </c>
      <c r="Q20" s="8">
        <v>387.01499999999999</v>
      </c>
      <c r="R20" s="8">
        <v>38.461000000000013</v>
      </c>
      <c r="S20" s="44">
        <f t="shared" si="5"/>
        <v>75.383560000000017</v>
      </c>
      <c r="T20" s="43">
        <v>177.88</v>
      </c>
      <c r="U20" s="8">
        <v>68.915999999999997</v>
      </c>
      <c r="V20" s="34">
        <f t="shared" si="6"/>
        <v>135.07535999999999</v>
      </c>
      <c r="W20" s="8">
        <v>384.61200000000002</v>
      </c>
      <c r="X20" s="8">
        <v>44.863</v>
      </c>
      <c r="Y20" s="44">
        <f t="shared" si="7"/>
        <v>87.931479999999993</v>
      </c>
      <c r="Z20" s="43">
        <v>173.88</v>
      </c>
      <c r="AA20" s="8">
        <v>44.87700000000001</v>
      </c>
      <c r="AB20" s="34">
        <f t="shared" si="10"/>
        <v>87.95892000000002</v>
      </c>
      <c r="AC20" s="8">
        <v>340.529</v>
      </c>
      <c r="AD20" s="8">
        <v>27.249000000000024</v>
      </c>
      <c r="AE20" s="35">
        <f t="shared" si="11"/>
        <v>53.408040000000042</v>
      </c>
      <c r="AF20" s="43">
        <v>149.02099999999999</v>
      </c>
      <c r="AG20" s="8">
        <v>64.09399999999998</v>
      </c>
      <c r="AH20" s="34">
        <f t="shared" si="8"/>
        <v>125.62423999999996</v>
      </c>
      <c r="AI20" s="8">
        <v>302.86900000000003</v>
      </c>
      <c r="AJ20" s="8">
        <v>25.640999999999963</v>
      </c>
      <c r="AK20" s="35">
        <f t="shared" si="9"/>
        <v>50.256359999999923</v>
      </c>
      <c r="AL20" s="4"/>
    </row>
    <row r="21" spans="1:38" x14ac:dyDescent="0.35">
      <c r="A21" s="56">
        <v>18</v>
      </c>
      <c r="B21" s="50">
        <v>189.35599999999999</v>
      </c>
      <c r="C21" s="51">
        <v>27.227000000000004</v>
      </c>
      <c r="D21" s="51">
        <f t="shared" si="0"/>
        <v>53.364920000000005</v>
      </c>
      <c r="E21" s="51">
        <v>214.10900000000001</v>
      </c>
      <c r="F21" s="51">
        <v>38.365999999999985</v>
      </c>
      <c r="G21" s="54">
        <f t="shared" si="1"/>
        <v>75.197359999999975</v>
      </c>
      <c r="H21" s="52"/>
      <c r="I21" s="53"/>
      <c r="J21" s="51"/>
      <c r="K21" s="53"/>
      <c r="L21" s="53"/>
      <c r="M21" s="54"/>
      <c r="N21" s="50">
        <v>346.53500000000003</v>
      </c>
      <c r="O21" s="51">
        <v>28.466000000000008</v>
      </c>
      <c r="P21" s="51">
        <f t="shared" si="4"/>
        <v>55.793360000000014</v>
      </c>
      <c r="Q21" s="51">
        <v>393.56400000000002</v>
      </c>
      <c r="R21" s="51">
        <v>22.277999999999963</v>
      </c>
      <c r="S21" s="54">
        <f t="shared" si="5"/>
        <v>43.664879999999926</v>
      </c>
      <c r="T21" s="50">
        <v>346.53500000000003</v>
      </c>
      <c r="U21" s="51">
        <v>28.466000000000008</v>
      </c>
      <c r="V21" s="7">
        <f t="shared" si="6"/>
        <v>55.793360000000014</v>
      </c>
      <c r="W21" s="51">
        <v>393.56400000000002</v>
      </c>
      <c r="X21" s="51">
        <v>22.277999999999963</v>
      </c>
      <c r="Y21" s="54">
        <f t="shared" si="7"/>
        <v>43.664879999999926</v>
      </c>
      <c r="Z21" s="50">
        <v>211.63399999999999</v>
      </c>
      <c r="AA21" s="51">
        <v>32.178999999999974</v>
      </c>
      <c r="AB21" s="7">
        <f t="shared" si="10"/>
        <v>63.070839999999947</v>
      </c>
      <c r="AC21" s="51">
        <v>409.65300000000002</v>
      </c>
      <c r="AD21" s="51">
        <v>49.504999999999995</v>
      </c>
      <c r="AE21" s="6">
        <f t="shared" si="11"/>
        <v>97.029799999999994</v>
      </c>
      <c r="AF21" s="50">
        <v>185.64400000000001</v>
      </c>
      <c r="AG21" s="51">
        <v>24.753000000000014</v>
      </c>
      <c r="AH21" s="7">
        <f t="shared" si="8"/>
        <v>48.515880000000024</v>
      </c>
      <c r="AI21" s="51">
        <v>339.10899999999998</v>
      </c>
      <c r="AJ21" s="51">
        <v>55.69300000000004</v>
      </c>
      <c r="AK21" s="6">
        <f t="shared" si="9"/>
        <v>109.15828000000008</v>
      </c>
      <c r="AL21" s="4"/>
    </row>
    <row r="22" spans="1:38" x14ac:dyDescent="0.3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38" x14ac:dyDescent="0.3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5" spans="1:38" x14ac:dyDescent="0.35">
      <c r="A25" s="4" t="s">
        <v>2</v>
      </c>
    </row>
    <row r="26" spans="1:38" x14ac:dyDescent="0.35">
      <c r="A26" s="4"/>
      <c r="B26" s="4" t="s">
        <v>4</v>
      </c>
      <c r="F26" t="s">
        <v>8</v>
      </c>
    </row>
    <row r="27" spans="1:38" ht="29" x14ac:dyDescent="0.35">
      <c r="A27" s="4"/>
      <c r="B27" s="4" t="s">
        <v>5</v>
      </c>
      <c r="C27" t="s">
        <v>37</v>
      </c>
      <c r="D27" t="s">
        <v>28</v>
      </c>
      <c r="E27" t="s">
        <v>30</v>
      </c>
      <c r="F27" t="s">
        <v>7</v>
      </c>
      <c r="G27" t="s">
        <v>37</v>
      </c>
      <c r="H27" t="s">
        <v>28</v>
      </c>
      <c r="I27" t="s">
        <v>30</v>
      </c>
      <c r="J27" s="23" t="s">
        <v>48</v>
      </c>
      <c r="K27" s="68" t="s">
        <v>49</v>
      </c>
      <c r="M27" t="s">
        <v>50</v>
      </c>
      <c r="N27" s="9" t="s">
        <v>51</v>
      </c>
    </row>
    <row r="28" spans="1:38" x14ac:dyDescent="0.35">
      <c r="A28" s="4">
        <v>1</v>
      </c>
      <c r="B28" s="4">
        <v>85.23</v>
      </c>
      <c r="C28">
        <v>36.757840000000009</v>
      </c>
      <c r="D28">
        <f>B28+C28</f>
        <v>121.98784000000001</v>
      </c>
      <c r="E28">
        <f>B28-C28</f>
        <v>48.472159999999995</v>
      </c>
      <c r="F28">
        <v>100.575</v>
      </c>
      <c r="G28">
        <v>23.386720000000004</v>
      </c>
      <c r="H28">
        <f>F28+G28</f>
        <v>123.96172000000001</v>
      </c>
      <c r="I28">
        <f>F28-G28</f>
        <v>77.188279999999992</v>
      </c>
      <c r="J28" s="69">
        <f t="shared" ref="J28:J45" si="12">IF((I28&gt;D28),1,0)</f>
        <v>0</v>
      </c>
      <c r="K28">
        <f t="shared" ref="K28:K45" si="13">IF((E28&gt;H28),1,0)</f>
        <v>0</v>
      </c>
      <c r="M28">
        <f>IF((F28&gt;B28),1,0)</f>
        <v>1</v>
      </c>
      <c r="N28" s="9">
        <f>IF((F28&lt;B28),1,0)</f>
        <v>0</v>
      </c>
    </row>
    <row r="29" spans="1:38" x14ac:dyDescent="0.35">
      <c r="A29" s="4">
        <v>2</v>
      </c>
      <c r="B29" s="4">
        <v>221.33099999999999</v>
      </c>
      <c r="C29">
        <v>25.628960000000042</v>
      </c>
      <c r="D29">
        <f t="shared" ref="D29:D45" si="14">B29+C29</f>
        <v>246.95996000000002</v>
      </c>
      <c r="E29">
        <f t="shared" ref="E29:E45" si="15">B29-C29</f>
        <v>195.70203999999995</v>
      </c>
      <c r="F29">
        <v>254.52799999999999</v>
      </c>
      <c r="G29">
        <v>39.43716000000002</v>
      </c>
      <c r="H29">
        <f t="shared" ref="H29:H45" si="16">F29+G29</f>
        <v>293.96516000000003</v>
      </c>
      <c r="I29">
        <f t="shared" ref="I29:I45" si="17">F29-G29</f>
        <v>215.09083999999996</v>
      </c>
      <c r="J29" s="69">
        <f t="shared" si="12"/>
        <v>0</v>
      </c>
      <c r="K29">
        <f t="shared" si="13"/>
        <v>0</v>
      </c>
      <c r="M29">
        <f t="shared" ref="M29:M45" si="18">IF((F29&gt;B29),1,0)</f>
        <v>1</v>
      </c>
      <c r="N29" s="9">
        <f t="shared" ref="N29:N45" si="19">IF((F29&lt;B29),1,0)</f>
        <v>0</v>
      </c>
    </row>
    <row r="30" spans="1:38" x14ac:dyDescent="0.35">
      <c r="A30" s="4">
        <v>3</v>
      </c>
      <c r="B30" s="4">
        <v>251.404</v>
      </c>
      <c r="C30">
        <v>22.859479999999966</v>
      </c>
      <c r="D30">
        <f t="shared" si="14"/>
        <v>274.26347999999996</v>
      </c>
      <c r="E30">
        <f t="shared" si="15"/>
        <v>228.54452000000003</v>
      </c>
      <c r="F30">
        <v>250.108</v>
      </c>
      <c r="G30">
        <v>63.498119999999979</v>
      </c>
      <c r="H30">
        <f t="shared" si="16"/>
        <v>313.60611999999998</v>
      </c>
      <c r="I30">
        <f t="shared" si="17"/>
        <v>186.60988000000003</v>
      </c>
      <c r="J30" s="69">
        <f t="shared" si="12"/>
        <v>0</v>
      </c>
      <c r="K30">
        <f t="shared" si="13"/>
        <v>0</v>
      </c>
      <c r="M30">
        <f t="shared" si="18"/>
        <v>0</v>
      </c>
      <c r="N30" s="9">
        <f t="shared" si="19"/>
        <v>1</v>
      </c>
    </row>
    <row r="31" spans="1:38" x14ac:dyDescent="0.35">
      <c r="A31" s="67">
        <v>4</v>
      </c>
      <c r="B31" s="4">
        <v>98.948999999999998</v>
      </c>
      <c r="C31">
        <v>18.472999999999995</v>
      </c>
      <c r="D31">
        <f t="shared" si="14"/>
        <v>117.422</v>
      </c>
      <c r="E31">
        <f t="shared" si="15"/>
        <v>80.475999999999999</v>
      </c>
      <c r="F31">
        <v>123.295</v>
      </c>
      <c r="G31">
        <v>21.554120000000001</v>
      </c>
      <c r="H31">
        <f t="shared" si="16"/>
        <v>144.84912</v>
      </c>
      <c r="I31">
        <f t="shared" si="17"/>
        <v>101.74088</v>
      </c>
      <c r="J31" s="69">
        <f t="shared" si="12"/>
        <v>0</v>
      </c>
      <c r="K31">
        <f t="shared" si="13"/>
        <v>0</v>
      </c>
      <c r="M31">
        <f t="shared" si="18"/>
        <v>1</v>
      </c>
      <c r="N31" s="9">
        <f t="shared" si="19"/>
        <v>0</v>
      </c>
    </row>
    <row r="32" spans="1:38" x14ac:dyDescent="0.35">
      <c r="A32" s="67">
        <v>5</v>
      </c>
      <c r="B32" s="4">
        <v>122.61499999999999</v>
      </c>
      <c r="C32">
        <v>25.634839999999986</v>
      </c>
      <c r="D32">
        <f t="shared" si="14"/>
        <v>148.24983999999998</v>
      </c>
      <c r="E32">
        <f t="shared" si="15"/>
        <v>96.980160000000012</v>
      </c>
      <c r="F32">
        <v>129.97200000000001</v>
      </c>
      <c r="G32">
        <v>32.044039999999981</v>
      </c>
      <c r="H32">
        <f t="shared" si="16"/>
        <v>162.01603999999998</v>
      </c>
      <c r="I32">
        <f t="shared" si="17"/>
        <v>97.927960000000027</v>
      </c>
      <c r="J32" s="69">
        <f t="shared" si="12"/>
        <v>0</v>
      </c>
      <c r="K32">
        <f t="shared" si="13"/>
        <v>0</v>
      </c>
      <c r="M32">
        <f t="shared" si="18"/>
        <v>1</v>
      </c>
      <c r="N32" s="9">
        <f t="shared" si="19"/>
        <v>0</v>
      </c>
    </row>
    <row r="33" spans="1:14" x14ac:dyDescent="0.35">
      <c r="A33" s="4">
        <v>6</v>
      </c>
      <c r="B33" s="4">
        <v>126.47799999999999</v>
      </c>
      <c r="C33">
        <v>27.208719999999982</v>
      </c>
      <c r="D33">
        <f t="shared" si="14"/>
        <v>153.68671999999998</v>
      </c>
      <c r="E33">
        <f t="shared" si="15"/>
        <v>99.269280000000009</v>
      </c>
      <c r="F33">
        <v>168.12299999999999</v>
      </c>
      <c r="G33">
        <v>21.162119999999994</v>
      </c>
      <c r="H33">
        <f t="shared" si="16"/>
        <v>189.28511999999998</v>
      </c>
      <c r="I33">
        <f t="shared" si="17"/>
        <v>146.96088</v>
      </c>
      <c r="J33" s="69">
        <f t="shared" si="12"/>
        <v>0</v>
      </c>
      <c r="K33">
        <f t="shared" si="13"/>
        <v>0</v>
      </c>
      <c r="M33">
        <f t="shared" si="18"/>
        <v>1</v>
      </c>
      <c r="N33" s="9">
        <f t="shared" si="19"/>
        <v>0</v>
      </c>
    </row>
    <row r="34" spans="1:14" x14ac:dyDescent="0.35">
      <c r="A34" s="4">
        <v>7</v>
      </c>
      <c r="B34" s="4">
        <v>141.75299999999999</v>
      </c>
      <c r="C34">
        <v>27.796719999999976</v>
      </c>
      <c r="D34">
        <f t="shared" si="14"/>
        <v>169.54971999999995</v>
      </c>
      <c r="E34">
        <f t="shared" si="15"/>
        <v>113.95628000000001</v>
      </c>
      <c r="F34">
        <v>154.64500000000001</v>
      </c>
      <c r="G34">
        <v>22.732079999999971</v>
      </c>
      <c r="H34">
        <f t="shared" si="16"/>
        <v>177.37707999999998</v>
      </c>
      <c r="I34">
        <f t="shared" si="17"/>
        <v>131.91292000000004</v>
      </c>
      <c r="J34" s="69">
        <f t="shared" si="12"/>
        <v>0</v>
      </c>
      <c r="K34">
        <f t="shared" si="13"/>
        <v>0</v>
      </c>
      <c r="M34">
        <f t="shared" si="18"/>
        <v>1</v>
      </c>
      <c r="N34" s="9">
        <f t="shared" si="19"/>
        <v>0</v>
      </c>
    </row>
    <row r="35" spans="1:14" x14ac:dyDescent="0.35">
      <c r="A35" s="4">
        <v>8</v>
      </c>
      <c r="B35" s="4">
        <v>146.524</v>
      </c>
      <c r="C35">
        <v>12.577320000000002</v>
      </c>
      <c r="D35">
        <f t="shared" si="14"/>
        <v>159.10132000000002</v>
      </c>
      <c r="E35">
        <f t="shared" si="15"/>
        <v>133.94667999999999</v>
      </c>
      <c r="F35">
        <v>103.74299999999999</v>
      </c>
      <c r="G35">
        <v>16.769759999999994</v>
      </c>
      <c r="H35">
        <f t="shared" si="16"/>
        <v>120.51275999999999</v>
      </c>
      <c r="I35">
        <f t="shared" si="17"/>
        <v>86.973240000000004</v>
      </c>
      <c r="J35" s="69">
        <f t="shared" si="12"/>
        <v>0</v>
      </c>
      <c r="K35">
        <f t="shared" si="13"/>
        <v>1</v>
      </c>
      <c r="M35">
        <f t="shared" si="18"/>
        <v>0</v>
      </c>
      <c r="N35" s="9">
        <f t="shared" si="19"/>
        <v>1</v>
      </c>
    </row>
    <row r="36" spans="1:14" x14ac:dyDescent="0.35">
      <c r="A36" s="67">
        <v>9</v>
      </c>
      <c r="B36" s="4">
        <v>130.13499999999999</v>
      </c>
      <c r="C36">
        <v>17.589039999999979</v>
      </c>
      <c r="D36">
        <f t="shared" si="14"/>
        <v>147.72403999999997</v>
      </c>
      <c r="E36">
        <f t="shared" si="15"/>
        <v>112.54596000000001</v>
      </c>
      <c r="F36">
        <v>126.285</v>
      </c>
      <c r="G36">
        <v>17.581199999999999</v>
      </c>
      <c r="H36">
        <f t="shared" si="16"/>
        <v>143.86619999999999</v>
      </c>
      <c r="I36">
        <f t="shared" si="17"/>
        <v>108.7038</v>
      </c>
      <c r="J36" s="69">
        <f t="shared" si="12"/>
        <v>0</v>
      </c>
      <c r="K36">
        <f t="shared" si="13"/>
        <v>0</v>
      </c>
      <c r="M36">
        <f t="shared" si="18"/>
        <v>0</v>
      </c>
      <c r="N36" s="9">
        <f t="shared" si="19"/>
        <v>1</v>
      </c>
    </row>
    <row r="37" spans="1:14" x14ac:dyDescent="0.35">
      <c r="A37" s="67">
        <v>10</v>
      </c>
      <c r="B37" s="4">
        <v>166.667</v>
      </c>
      <c r="C37">
        <v>21.77755999999998</v>
      </c>
      <c r="D37">
        <f t="shared" si="14"/>
        <v>188.44455999999997</v>
      </c>
      <c r="E37">
        <f t="shared" si="15"/>
        <v>144.88944000000004</v>
      </c>
      <c r="F37">
        <v>174.07400000000001</v>
      </c>
      <c r="G37">
        <v>21.77755999999998</v>
      </c>
      <c r="H37">
        <f t="shared" si="16"/>
        <v>195.85156000000001</v>
      </c>
      <c r="I37">
        <f t="shared" si="17"/>
        <v>152.29644000000002</v>
      </c>
      <c r="J37" s="69">
        <f t="shared" si="12"/>
        <v>0</v>
      </c>
      <c r="K37">
        <f t="shared" si="13"/>
        <v>0</v>
      </c>
      <c r="M37">
        <f t="shared" si="18"/>
        <v>1</v>
      </c>
      <c r="N37" s="9">
        <f t="shared" si="19"/>
        <v>0</v>
      </c>
    </row>
    <row r="38" spans="1:14" x14ac:dyDescent="0.35">
      <c r="A38" s="4">
        <v>11</v>
      </c>
      <c r="B38" s="4">
        <v>133.751</v>
      </c>
      <c r="C38">
        <v>24.064879999999985</v>
      </c>
      <c r="D38">
        <f t="shared" si="14"/>
        <v>157.81587999999999</v>
      </c>
      <c r="E38">
        <f t="shared" si="15"/>
        <v>109.68612000000002</v>
      </c>
      <c r="F38">
        <v>143.559</v>
      </c>
      <c r="G38">
        <v>24.033519999999999</v>
      </c>
      <c r="H38">
        <f t="shared" si="16"/>
        <v>167.59252000000001</v>
      </c>
      <c r="I38">
        <f t="shared" si="17"/>
        <v>119.52548</v>
      </c>
      <c r="J38" s="69">
        <f t="shared" si="12"/>
        <v>0</v>
      </c>
      <c r="K38">
        <f t="shared" si="13"/>
        <v>0</v>
      </c>
      <c r="M38">
        <f t="shared" si="18"/>
        <v>1</v>
      </c>
      <c r="N38" s="9">
        <f t="shared" si="19"/>
        <v>0</v>
      </c>
    </row>
    <row r="39" spans="1:14" x14ac:dyDescent="0.35">
      <c r="A39" s="4">
        <v>12</v>
      </c>
      <c r="B39" s="4">
        <v>120.128</v>
      </c>
      <c r="C39">
        <v>25.048800000000004</v>
      </c>
      <c r="D39">
        <f t="shared" si="14"/>
        <v>145.17680000000001</v>
      </c>
      <c r="E39">
        <f t="shared" si="15"/>
        <v>95.0792</v>
      </c>
      <c r="F39">
        <v>125.24</v>
      </c>
      <c r="G39">
        <v>20.037079999999996</v>
      </c>
      <c r="H39">
        <f t="shared" si="16"/>
        <v>145.27707999999998</v>
      </c>
      <c r="I39">
        <f t="shared" si="17"/>
        <v>105.20292000000001</v>
      </c>
      <c r="J39" s="69">
        <f t="shared" si="12"/>
        <v>0</v>
      </c>
      <c r="K39">
        <f t="shared" si="13"/>
        <v>0</v>
      </c>
      <c r="M39">
        <f t="shared" si="18"/>
        <v>1</v>
      </c>
      <c r="N39" s="9">
        <f t="shared" si="19"/>
        <v>0</v>
      </c>
    </row>
    <row r="40" spans="1:14" x14ac:dyDescent="0.35">
      <c r="A40" s="4">
        <v>13</v>
      </c>
      <c r="B40" s="4">
        <v>182.65</v>
      </c>
      <c r="C40">
        <v>22.849680000000031</v>
      </c>
      <c r="D40">
        <f t="shared" si="14"/>
        <v>205.49968000000004</v>
      </c>
      <c r="E40">
        <f t="shared" si="15"/>
        <v>159.80031999999997</v>
      </c>
      <c r="F40">
        <v>182.642</v>
      </c>
      <c r="G40">
        <v>20.31148</v>
      </c>
      <c r="H40">
        <f t="shared" si="16"/>
        <v>202.95347999999998</v>
      </c>
      <c r="I40">
        <f t="shared" si="17"/>
        <v>162.33052000000001</v>
      </c>
      <c r="J40" s="69">
        <f t="shared" si="12"/>
        <v>0</v>
      </c>
      <c r="K40">
        <f t="shared" si="13"/>
        <v>0</v>
      </c>
      <c r="M40">
        <f t="shared" si="18"/>
        <v>0</v>
      </c>
      <c r="N40" s="9">
        <f t="shared" si="19"/>
        <v>1</v>
      </c>
    </row>
    <row r="41" spans="1:14" x14ac:dyDescent="0.35">
      <c r="A41" s="67">
        <v>14</v>
      </c>
      <c r="B41" s="4">
        <v>136.55600000000001</v>
      </c>
      <c r="C41">
        <v>23.684639999999948</v>
      </c>
      <c r="D41">
        <f t="shared" si="14"/>
        <v>160.24063999999996</v>
      </c>
      <c r="E41">
        <f t="shared" si="15"/>
        <v>112.87136000000007</v>
      </c>
      <c r="F41">
        <v>138.97300000000001</v>
      </c>
      <c r="G41">
        <v>21.316960000000009</v>
      </c>
      <c r="H41">
        <f t="shared" si="16"/>
        <v>160.28996000000001</v>
      </c>
      <c r="I41">
        <f t="shared" si="17"/>
        <v>117.65604</v>
      </c>
      <c r="J41" s="69">
        <f t="shared" si="12"/>
        <v>0</v>
      </c>
      <c r="K41">
        <f t="shared" si="13"/>
        <v>0</v>
      </c>
      <c r="M41">
        <f t="shared" si="18"/>
        <v>1</v>
      </c>
      <c r="N41" s="9">
        <f t="shared" si="19"/>
        <v>0</v>
      </c>
    </row>
    <row r="42" spans="1:14" x14ac:dyDescent="0.35">
      <c r="A42" s="67">
        <v>15</v>
      </c>
      <c r="B42" s="4">
        <v>108.703</v>
      </c>
      <c r="C42">
        <v>39.331320000000012</v>
      </c>
      <c r="D42">
        <f t="shared" si="14"/>
        <v>148.03432000000001</v>
      </c>
      <c r="E42">
        <f t="shared" si="15"/>
        <v>69.371679999999998</v>
      </c>
      <c r="F42">
        <v>103.679</v>
      </c>
      <c r="G42">
        <v>39.339159999999993</v>
      </c>
      <c r="H42">
        <f t="shared" si="16"/>
        <v>143.01815999999999</v>
      </c>
      <c r="I42">
        <f t="shared" si="17"/>
        <v>64.339840000000009</v>
      </c>
      <c r="J42" s="69">
        <f t="shared" si="12"/>
        <v>0</v>
      </c>
      <c r="K42">
        <f t="shared" si="13"/>
        <v>0</v>
      </c>
      <c r="M42">
        <f t="shared" si="18"/>
        <v>0</v>
      </c>
      <c r="N42" s="9">
        <f t="shared" si="19"/>
        <v>1</v>
      </c>
    </row>
    <row r="43" spans="1:14" x14ac:dyDescent="0.35">
      <c r="A43" s="4">
        <v>16</v>
      </c>
      <c r="B43" s="4">
        <v>102.318</v>
      </c>
      <c r="C43">
        <v>45.281879999999987</v>
      </c>
      <c r="D43">
        <f t="shared" si="14"/>
        <v>147.59987999999998</v>
      </c>
      <c r="E43">
        <f t="shared" si="15"/>
        <v>57.036120000000011</v>
      </c>
      <c r="F43">
        <v>99.01</v>
      </c>
      <c r="G43">
        <v>61.451879999999989</v>
      </c>
      <c r="H43">
        <f t="shared" si="16"/>
        <v>160.46188000000001</v>
      </c>
      <c r="I43">
        <f t="shared" si="17"/>
        <v>37.558120000000017</v>
      </c>
      <c r="J43" s="69">
        <f t="shared" si="12"/>
        <v>0</v>
      </c>
      <c r="K43">
        <f t="shared" si="13"/>
        <v>0</v>
      </c>
      <c r="M43">
        <f t="shared" si="18"/>
        <v>0</v>
      </c>
      <c r="N43" s="9">
        <f t="shared" si="19"/>
        <v>1</v>
      </c>
    </row>
    <row r="44" spans="1:14" x14ac:dyDescent="0.35">
      <c r="A44" s="4">
        <v>17</v>
      </c>
      <c r="B44" s="4">
        <v>110.574</v>
      </c>
      <c r="C44">
        <v>56.536199999999994</v>
      </c>
      <c r="D44">
        <f t="shared" si="14"/>
        <v>167.11019999999999</v>
      </c>
      <c r="E44">
        <f t="shared" si="15"/>
        <v>54.037800000000004</v>
      </c>
      <c r="F44">
        <v>160.25899999999999</v>
      </c>
      <c r="G44">
        <v>34.550880000000028</v>
      </c>
      <c r="H44">
        <f t="shared" si="16"/>
        <v>194.80988000000002</v>
      </c>
      <c r="I44">
        <f t="shared" si="17"/>
        <v>125.70811999999995</v>
      </c>
      <c r="J44" s="69">
        <f t="shared" si="12"/>
        <v>0</v>
      </c>
      <c r="K44">
        <f t="shared" si="13"/>
        <v>0</v>
      </c>
      <c r="M44">
        <f t="shared" si="18"/>
        <v>1</v>
      </c>
      <c r="N44" s="9">
        <f t="shared" si="19"/>
        <v>0</v>
      </c>
    </row>
    <row r="45" spans="1:14" x14ac:dyDescent="0.35">
      <c r="A45" s="4">
        <v>18</v>
      </c>
      <c r="B45" s="4">
        <v>189.35599999999999</v>
      </c>
      <c r="C45">
        <v>53.364920000000005</v>
      </c>
      <c r="D45">
        <f t="shared" si="14"/>
        <v>242.72092000000001</v>
      </c>
      <c r="E45">
        <f t="shared" si="15"/>
        <v>135.99107999999998</v>
      </c>
      <c r="F45">
        <v>214.10900000000001</v>
      </c>
      <c r="G45">
        <v>75.197359999999975</v>
      </c>
      <c r="H45">
        <f t="shared" si="16"/>
        <v>289.30635999999998</v>
      </c>
      <c r="I45">
        <f t="shared" si="17"/>
        <v>138.91164000000003</v>
      </c>
      <c r="J45" s="69">
        <f t="shared" si="12"/>
        <v>0</v>
      </c>
      <c r="K45">
        <f t="shared" si="13"/>
        <v>0</v>
      </c>
      <c r="M45">
        <f t="shared" si="18"/>
        <v>1</v>
      </c>
      <c r="N45" s="9">
        <f t="shared" si="19"/>
        <v>0</v>
      </c>
    </row>
    <row r="46" spans="1:14" x14ac:dyDescent="0.35">
      <c r="A46" s="4"/>
      <c r="J46" s="69">
        <f>COUNTIF(J28:J45,"1")</f>
        <v>0</v>
      </c>
      <c r="K46" s="69">
        <f>COUNTIF(K28:K45,"1")</f>
        <v>1</v>
      </c>
      <c r="M46">
        <f>COUNTIF(M28:M45,"1")</f>
        <v>12</v>
      </c>
      <c r="N46">
        <f>COUNTIF(N28:N45,"1")</f>
        <v>6</v>
      </c>
    </row>
    <row r="47" spans="1:14" x14ac:dyDescent="0.35">
      <c r="A47" s="4"/>
      <c r="J47" s="69"/>
      <c r="K47" s="69"/>
    </row>
    <row r="48" spans="1:14" x14ac:dyDescent="0.35">
      <c r="A48" s="9" t="s">
        <v>26</v>
      </c>
      <c r="M48" t="s">
        <v>50</v>
      </c>
      <c r="N48" s="9" t="s">
        <v>51</v>
      </c>
    </row>
    <row r="49" spans="1:14" x14ac:dyDescent="0.35">
      <c r="A49" s="9">
        <v>1</v>
      </c>
      <c r="B49" s="43">
        <v>345.79700000000003</v>
      </c>
      <c r="C49" s="8">
        <v>23.378879999999995</v>
      </c>
      <c r="D49">
        <f t="shared" ref="D49" si="20">B49+C49</f>
        <v>369.17588000000001</v>
      </c>
      <c r="E49">
        <f t="shared" ref="E49" si="21">B49-C49</f>
        <v>322.41812000000004</v>
      </c>
      <c r="F49" s="8">
        <v>388.41800000000001</v>
      </c>
      <c r="G49" s="44">
        <v>19.875</v>
      </c>
      <c r="H49">
        <f t="shared" ref="H49" si="22">F49+G49</f>
        <v>408.29300000000001</v>
      </c>
      <c r="I49">
        <f t="shared" ref="I49" si="23">F49-G49</f>
        <v>368.54300000000001</v>
      </c>
      <c r="J49" s="69">
        <f t="shared" ref="J49" si="24">IF((I49&gt;D49),1,0)</f>
        <v>0</v>
      </c>
      <c r="K49">
        <f t="shared" ref="K49" si="25">IF((E49&gt;H49),1,0)</f>
        <v>0</v>
      </c>
      <c r="M49">
        <f>IF((F49&gt;B49),1,0)</f>
        <v>1</v>
      </c>
      <c r="N49" s="9">
        <f>IF((F49&lt;B49),1,0)</f>
        <v>0</v>
      </c>
    </row>
    <row r="50" spans="1:14" x14ac:dyDescent="0.35">
      <c r="A50" s="9">
        <v>2</v>
      </c>
      <c r="B50" s="47">
        <v>261.48599999999999</v>
      </c>
      <c r="C50" s="8">
        <v>41.406960000000062</v>
      </c>
      <c r="D50">
        <f t="shared" ref="D50:D62" si="26">B50+C50</f>
        <v>302.89296000000007</v>
      </c>
      <c r="E50">
        <f t="shared" ref="E50:E62" si="27">B50-C50</f>
        <v>220.07903999999994</v>
      </c>
      <c r="F50" s="48">
        <v>342.97399999999999</v>
      </c>
      <c r="G50" s="44">
        <v>31.996100000000006</v>
      </c>
      <c r="H50">
        <f t="shared" ref="H50:H62" si="28">F50+G50</f>
        <v>374.9701</v>
      </c>
      <c r="I50">
        <f t="shared" ref="I50:I62" si="29">F50-G50</f>
        <v>310.97789999999998</v>
      </c>
      <c r="J50" s="69">
        <f t="shared" ref="J50:J62" si="30">IF((I50&gt;D50),1,0)</f>
        <v>1</v>
      </c>
      <c r="K50">
        <f t="shared" ref="K50:K62" si="31">IF((E50&gt;H50),1,0)</f>
        <v>0</v>
      </c>
      <c r="M50">
        <f t="shared" ref="M50:M62" si="32">IF((F50&gt;B50),1,0)</f>
        <v>1</v>
      </c>
      <c r="N50" s="9">
        <f t="shared" ref="N50:N62" si="33">IF((F50&lt;B50),1,0)</f>
        <v>0</v>
      </c>
    </row>
    <row r="51" spans="1:14" x14ac:dyDescent="0.35">
      <c r="A51" s="9">
        <v>3</v>
      </c>
      <c r="B51" s="43">
        <v>377.10599999999999</v>
      </c>
      <c r="C51" s="8">
        <v>35.560279999999942</v>
      </c>
      <c r="D51">
        <f t="shared" si="26"/>
        <v>412.66627999999992</v>
      </c>
      <c r="E51">
        <f t="shared" si="27"/>
        <v>341.54572000000007</v>
      </c>
      <c r="F51" s="8">
        <v>356.37099999999998</v>
      </c>
      <c r="G51" s="44">
        <v>32.968120000000035</v>
      </c>
      <c r="H51">
        <f t="shared" si="28"/>
        <v>389.33912000000004</v>
      </c>
      <c r="I51">
        <f t="shared" si="29"/>
        <v>323.40287999999993</v>
      </c>
      <c r="J51" s="69">
        <f t="shared" si="30"/>
        <v>0</v>
      </c>
      <c r="K51">
        <f t="shared" si="31"/>
        <v>0</v>
      </c>
      <c r="M51">
        <f t="shared" si="32"/>
        <v>0</v>
      </c>
      <c r="N51" s="9">
        <f t="shared" si="33"/>
        <v>1</v>
      </c>
    </row>
    <row r="52" spans="1:14" x14ac:dyDescent="0.35">
      <c r="A52" s="9">
        <v>4</v>
      </c>
      <c r="B52" s="43">
        <v>187.62799999999999</v>
      </c>
      <c r="C52" s="8">
        <v>15.391879999999961</v>
      </c>
      <c r="D52">
        <f t="shared" si="26"/>
        <v>203.01987999999994</v>
      </c>
      <c r="E52">
        <f t="shared" si="27"/>
        <v>172.23612000000003</v>
      </c>
      <c r="F52" s="8">
        <v>237.10599999999999</v>
      </c>
      <c r="G52" s="44">
        <v>24.975720000000013</v>
      </c>
      <c r="H52">
        <f t="shared" si="28"/>
        <v>262.08172000000002</v>
      </c>
      <c r="I52">
        <f t="shared" si="29"/>
        <v>212.13027999999997</v>
      </c>
      <c r="J52" s="69">
        <f t="shared" si="30"/>
        <v>1</v>
      </c>
      <c r="K52">
        <f t="shared" si="31"/>
        <v>0</v>
      </c>
      <c r="M52">
        <f t="shared" si="32"/>
        <v>1</v>
      </c>
      <c r="N52" s="9">
        <f t="shared" si="33"/>
        <v>0</v>
      </c>
    </row>
    <row r="53" spans="1:14" x14ac:dyDescent="0.35">
      <c r="A53" s="9">
        <v>5</v>
      </c>
      <c r="B53" s="43">
        <v>223.09100000000001</v>
      </c>
      <c r="C53" s="8">
        <v>30.440760000000012</v>
      </c>
      <c r="D53">
        <f t="shared" si="26"/>
        <v>253.53176000000002</v>
      </c>
      <c r="E53">
        <f t="shared" si="27"/>
        <v>192.65024</v>
      </c>
      <c r="F53" s="8">
        <v>256.60500000000002</v>
      </c>
      <c r="G53" s="44">
        <v>14.732940000000001</v>
      </c>
      <c r="H53">
        <f t="shared" si="28"/>
        <v>271.33794</v>
      </c>
      <c r="I53">
        <f t="shared" si="29"/>
        <v>241.87206</v>
      </c>
      <c r="J53" s="69">
        <f t="shared" si="30"/>
        <v>0</v>
      </c>
      <c r="K53">
        <f t="shared" si="31"/>
        <v>0</v>
      </c>
      <c r="M53">
        <f t="shared" si="32"/>
        <v>1</v>
      </c>
      <c r="N53" s="9">
        <f t="shared" si="33"/>
        <v>0</v>
      </c>
    </row>
    <row r="54" spans="1:14" x14ac:dyDescent="0.35">
      <c r="A54" s="9">
        <v>6</v>
      </c>
      <c r="B54" s="43">
        <v>365.553</v>
      </c>
      <c r="C54" s="8">
        <v>27.20872000000001</v>
      </c>
      <c r="D54">
        <f t="shared" si="26"/>
        <v>392.76172000000003</v>
      </c>
      <c r="E54">
        <f t="shared" si="27"/>
        <v>338.34427999999997</v>
      </c>
      <c r="F54" s="8">
        <v>462.72500000000002</v>
      </c>
      <c r="G54" s="44">
        <v>22.889639999999996</v>
      </c>
      <c r="H54">
        <f t="shared" si="28"/>
        <v>485.61464000000001</v>
      </c>
      <c r="I54">
        <f t="shared" si="29"/>
        <v>439.83536000000004</v>
      </c>
      <c r="J54" s="69">
        <f t="shared" si="30"/>
        <v>1</v>
      </c>
      <c r="K54">
        <f t="shared" si="31"/>
        <v>0</v>
      </c>
      <c r="M54">
        <f t="shared" si="32"/>
        <v>1</v>
      </c>
      <c r="N54" s="9">
        <f t="shared" si="33"/>
        <v>0</v>
      </c>
    </row>
    <row r="55" spans="1:14" x14ac:dyDescent="0.35">
      <c r="A55" s="9">
        <v>7</v>
      </c>
      <c r="B55" s="43">
        <v>301.87400000000002</v>
      </c>
      <c r="C55" s="8">
        <v>40.401479999999999</v>
      </c>
      <c r="D55">
        <f t="shared" si="26"/>
        <v>342.27548000000002</v>
      </c>
      <c r="E55">
        <f t="shared" si="27"/>
        <v>261.47252000000003</v>
      </c>
      <c r="F55" s="8">
        <v>353.42</v>
      </c>
      <c r="G55" s="44">
        <v>15.019139999999982</v>
      </c>
      <c r="H55">
        <f t="shared" si="28"/>
        <v>368.43914000000001</v>
      </c>
      <c r="I55">
        <f t="shared" si="29"/>
        <v>338.40086000000002</v>
      </c>
      <c r="J55" s="69">
        <f t="shared" si="30"/>
        <v>0</v>
      </c>
      <c r="K55">
        <f t="shared" si="31"/>
        <v>0</v>
      </c>
      <c r="M55">
        <f t="shared" si="32"/>
        <v>1</v>
      </c>
      <c r="N55" s="9">
        <f t="shared" si="33"/>
        <v>0</v>
      </c>
    </row>
    <row r="56" spans="1:14" x14ac:dyDescent="0.35">
      <c r="A56" s="9">
        <v>8</v>
      </c>
      <c r="B56" s="43">
        <v>327.27300000000002</v>
      </c>
      <c r="C56" s="8">
        <v>33.539519999999932</v>
      </c>
      <c r="D56">
        <f t="shared" si="26"/>
        <v>360.81251999999995</v>
      </c>
      <c r="E56">
        <f t="shared" si="27"/>
        <v>293.7334800000001</v>
      </c>
      <c r="F56" s="8">
        <v>240.642</v>
      </c>
      <c r="G56" s="44">
        <v>20.40712000000001</v>
      </c>
      <c r="H56">
        <f t="shared" si="28"/>
        <v>261.04912000000002</v>
      </c>
      <c r="I56">
        <f t="shared" si="29"/>
        <v>220.23487999999998</v>
      </c>
      <c r="J56" s="69">
        <f t="shared" si="30"/>
        <v>0</v>
      </c>
      <c r="K56">
        <f t="shared" si="31"/>
        <v>1</v>
      </c>
      <c r="M56">
        <f t="shared" si="32"/>
        <v>0</v>
      </c>
      <c r="N56" s="9">
        <f t="shared" si="33"/>
        <v>1</v>
      </c>
    </row>
    <row r="57" spans="1:14" x14ac:dyDescent="0.35">
      <c r="A57" s="9">
        <v>9</v>
      </c>
      <c r="B57" s="43">
        <v>313.62</v>
      </c>
      <c r="C57" s="8">
        <v>25.111520000000024</v>
      </c>
      <c r="D57">
        <f t="shared" si="26"/>
        <v>338.73152000000005</v>
      </c>
      <c r="E57">
        <f t="shared" si="27"/>
        <v>288.50847999999996</v>
      </c>
      <c r="F57" s="8">
        <v>261.05900000000003</v>
      </c>
      <c r="G57" s="44">
        <v>19.025939999999952</v>
      </c>
      <c r="H57">
        <f t="shared" si="28"/>
        <v>280.08493999999996</v>
      </c>
      <c r="I57">
        <f t="shared" si="29"/>
        <v>242.03306000000006</v>
      </c>
      <c r="J57" s="69">
        <f t="shared" si="30"/>
        <v>0</v>
      </c>
      <c r="K57">
        <f t="shared" si="31"/>
        <v>1</v>
      </c>
      <c r="M57">
        <f t="shared" si="32"/>
        <v>0</v>
      </c>
      <c r="N57" s="9">
        <f t="shared" si="33"/>
        <v>1</v>
      </c>
    </row>
    <row r="58" spans="1:14" x14ac:dyDescent="0.35">
      <c r="A58" s="9">
        <v>10</v>
      </c>
      <c r="B58" s="43">
        <v>337.03699999999998</v>
      </c>
      <c r="C58" s="8">
        <v>36.297240000000009</v>
      </c>
      <c r="D58">
        <f t="shared" si="26"/>
        <v>373.33423999999997</v>
      </c>
      <c r="E58">
        <f t="shared" si="27"/>
        <v>300.73975999999999</v>
      </c>
      <c r="F58" s="8">
        <v>279.012</v>
      </c>
      <c r="G58" s="44">
        <v>19.630140000000008</v>
      </c>
      <c r="H58">
        <f t="shared" si="28"/>
        <v>298.64213999999998</v>
      </c>
      <c r="I58">
        <f t="shared" si="29"/>
        <v>259.38186000000002</v>
      </c>
      <c r="J58" s="69">
        <f t="shared" si="30"/>
        <v>0</v>
      </c>
      <c r="K58">
        <f t="shared" si="31"/>
        <v>1</v>
      </c>
      <c r="M58">
        <f t="shared" si="32"/>
        <v>0</v>
      </c>
      <c r="N58" s="9">
        <f t="shared" si="33"/>
        <v>1</v>
      </c>
    </row>
    <row r="59" spans="1:14" x14ac:dyDescent="0.35">
      <c r="A59" s="9">
        <v>11</v>
      </c>
      <c r="B59" s="43">
        <v>335.9</v>
      </c>
      <c r="C59" s="8">
        <v>57.716120000000004</v>
      </c>
      <c r="D59">
        <f t="shared" si="26"/>
        <v>393.61611999999997</v>
      </c>
      <c r="E59">
        <f t="shared" si="27"/>
        <v>278.18387999999999</v>
      </c>
      <c r="F59" s="8">
        <v>302.76400000000001</v>
      </c>
      <c r="G59" s="44">
        <v>13.023160000000003</v>
      </c>
      <c r="H59">
        <f t="shared" si="28"/>
        <v>315.78716000000003</v>
      </c>
      <c r="I59">
        <f t="shared" si="29"/>
        <v>289.74083999999999</v>
      </c>
      <c r="J59" s="69">
        <f t="shared" si="30"/>
        <v>0</v>
      </c>
      <c r="K59">
        <f t="shared" si="31"/>
        <v>0</v>
      </c>
      <c r="M59">
        <f t="shared" si="32"/>
        <v>0</v>
      </c>
      <c r="N59" s="9">
        <f t="shared" si="33"/>
        <v>1</v>
      </c>
    </row>
    <row r="60" spans="1:14" x14ac:dyDescent="0.35">
      <c r="A60" s="9">
        <v>12</v>
      </c>
      <c r="B60" s="43">
        <v>300.31900000000002</v>
      </c>
      <c r="C60" s="8">
        <v>35.066360000000039</v>
      </c>
      <c r="D60">
        <f t="shared" si="26"/>
        <v>335.38536000000005</v>
      </c>
      <c r="E60">
        <f t="shared" si="27"/>
        <v>265.25263999999999</v>
      </c>
      <c r="F60" s="8">
        <v>301.59699999999998</v>
      </c>
      <c r="G60" s="44">
        <v>18.965519999999998</v>
      </c>
      <c r="H60">
        <f t="shared" si="28"/>
        <v>320.56251999999995</v>
      </c>
      <c r="I60">
        <f t="shared" si="29"/>
        <v>282.63148000000001</v>
      </c>
      <c r="J60" s="69">
        <f t="shared" si="30"/>
        <v>0</v>
      </c>
      <c r="K60">
        <f t="shared" si="31"/>
        <v>0</v>
      </c>
      <c r="M60">
        <f t="shared" si="32"/>
        <v>1</v>
      </c>
      <c r="N60" s="9">
        <f t="shared" si="33"/>
        <v>0</v>
      </c>
    </row>
    <row r="61" spans="1:14" x14ac:dyDescent="0.35">
      <c r="A61" s="9">
        <v>13</v>
      </c>
      <c r="B61" s="43">
        <v>372.09699999999998</v>
      </c>
      <c r="C61" s="8">
        <v>40.620999999999931</v>
      </c>
      <c r="D61">
        <f t="shared" si="26"/>
        <v>412.7179999999999</v>
      </c>
      <c r="E61">
        <f t="shared" si="27"/>
        <v>331.47600000000006</v>
      </c>
      <c r="F61" s="8">
        <v>302.15699999999998</v>
      </c>
      <c r="G61" s="44">
        <v>16.476640000000042</v>
      </c>
      <c r="H61">
        <f t="shared" si="28"/>
        <v>318.63364000000001</v>
      </c>
      <c r="I61">
        <f t="shared" si="29"/>
        <v>285.68035999999995</v>
      </c>
      <c r="J61" s="69">
        <f t="shared" si="30"/>
        <v>0</v>
      </c>
      <c r="K61">
        <f t="shared" si="31"/>
        <v>1</v>
      </c>
      <c r="M61">
        <f t="shared" si="32"/>
        <v>0</v>
      </c>
      <c r="N61" s="9">
        <f t="shared" si="33"/>
        <v>1</v>
      </c>
    </row>
    <row r="62" spans="1:14" x14ac:dyDescent="0.35">
      <c r="A62" s="9">
        <v>14</v>
      </c>
      <c r="B62" s="43">
        <v>329.90899999999999</v>
      </c>
      <c r="C62" s="8">
        <v>30.79160000000007</v>
      </c>
      <c r="D62">
        <f t="shared" si="26"/>
        <v>360.70060000000007</v>
      </c>
      <c r="E62">
        <f t="shared" si="27"/>
        <v>299.11739999999992</v>
      </c>
      <c r="F62" s="8">
        <v>283.988</v>
      </c>
      <c r="G62" s="44">
        <v>14.090580000000008</v>
      </c>
      <c r="H62">
        <f t="shared" si="28"/>
        <v>298.07857999999999</v>
      </c>
      <c r="I62">
        <f t="shared" si="29"/>
        <v>269.89742000000001</v>
      </c>
      <c r="J62" s="69">
        <f t="shared" si="30"/>
        <v>0</v>
      </c>
      <c r="K62">
        <f t="shared" si="31"/>
        <v>1</v>
      </c>
      <c r="M62">
        <f t="shared" si="32"/>
        <v>0</v>
      </c>
      <c r="N62" s="9">
        <f t="shared" si="33"/>
        <v>1</v>
      </c>
    </row>
    <row r="63" spans="1:14" x14ac:dyDescent="0.35">
      <c r="J63" s="69">
        <f>COUNTIF(J49:J62,"1")</f>
        <v>3</v>
      </c>
      <c r="K63" s="69">
        <f>COUNTIF(K49:K62,"1")</f>
        <v>5</v>
      </c>
      <c r="M63">
        <f>SUM(M49:M62)</f>
        <v>7</v>
      </c>
      <c r="N63">
        <f>SUM(N49:N62)</f>
        <v>7</v>
      </c>
    </row>
    <row r="66" spans="1:14" x14ac:dyDescent="0.35">
      <c r="A66" s="9" t="s">
        <v>9</v>
      </c>
      <c r="M66" t="s">
        <v>50</v>
      </c>
      <c r="N66" s="9" t="s">
        <v>51</v>
      </c>
    </row>
    <row r="67" spans="1:14" x14ac:dyDescent="0.35">
      <c r="A67" s="9">
        <v>1</v>
      </c>
      <c r="B67" s="43">
        <v>316.61099999999999</v>
      </c>
      <c r="C67" s="8">
        <v>23.386720000000032</v>
      </c>
      <c r="D67">
        <f t="shared" ref="D67" si="34">B67+C67</f>
        <v>339.99772000000002</v>
      </c>
      <c r="E67">
        <f t="shared" ref="E67" si="35">B67-C67</f>
        <v>293.22427999999996</v>
      </c>
      <c r="F67" s="8">
        <v>446.15899999999999</v>
      </c>
      <c r="G67" s="44">
        <v>43.43163999999998</v>
      </c>
      <c r="H67">
        <f t="shared" ref="H67" si="36">F67+G67</f>
        <v>489.59063999999995</v>
      </c>
      <c r="I67">
        <f t="shared" ref="I67" si="37">F67-G67</f>
        <v>402.72736000000003</v>
      </c>
      <c r="J67" s="69">
        <f t="shared" ref="J67" si="38">IF((I67&gt;D67),1,0)</f>
        <v>1</v>
      </c>
      <c r="K67">
        <f t="shared" ref="K67" si="39">IF((E67&gt;H67),1,0)</f>
        <v>0</v>
      </c>
      <c r="M67">
        <f>IF((F67&gt;B67),1,0)</f>
        <v>1</v>
      </c>
      <c r="N67" s="9">
        <f>IF((F67&lt;B67),1,0)</f>
        <v>0</v>
      </c>
    </row>
    <row r="68" spans="1:14" x14ac:dyDescent="0.35">
      <c r="A68" s="9">
        <v>2</v>
      </c>
      <c r="B68" s="47">
        <v>291.584</v>
      </c>
      <c r="C68" s="8">
        <v>39.433239999999941</v>
      </c>
      <c r="D68">
        <f t="shared" ref="D68:D84" si="40">B68+C68</f>
        <v>331.01723999999996</v>
      </c>
      <c r="E68">
        <f t="shared" ref="E68:E84" si="41">B68-C68</f>
        <v>252.15076000000005</v>
      </c>
      <c r="F68" s="48">
        <v>411.30399999999997</v>
      </c>
      <c r="G68" s="44">
        <v>37.463440000000062</v>
      </c>
      <c r="H68">
        <f t="shared" ref="H68:H84" si="42">F68+G68</f>
        <v>448.76744000000002</v>
      </c>
      <c r="I68">
        <f t="shared" ref="I68:I84" si="43">F68-G68</f>
        <v>373.84055999999993</v>
      </c>
      <c r="J68" s="69">
        <f t="shared" ref="J68:J84" si="44">IF((I68&gt;D68),1,0)</f>
        <v>1</v>
      </c>
      <c r="K68">
        <f t="shared" ref="K68:K84" si="45">IF((E68&gt;H68),1,0)</f>
        <v>0</v>
      </c>
      <c r="M68">
        <f t="shared" ref="M68:M83" si="46">IF((F68&gt;B68),1,0)</f>
        <v>1</v>
      </c>
      <c r="N68" s="9">
        <f t="shared" ref="N68:N83" si="47">IF((F68&lt;B68),1,0)</f>
        <v>0</v>
      </c>
    </row>
    <row r="69" spans="1:14" x14ac:dyDescent="0.35">
      <c r="A69" s="9">
        <v>3</v>
      </c>
      <c r="B69" s="43">
        <v>535.20500000000004</v>
      </c>
      <c r="C69" s="8">
        <v>86.357600000000119</v>
      </c>
      <c r="D69">
        <f t="shared" si="40"/>
        <v>621.5626000000002</v>
      </c>
      <c r="E69">
        <f t="shared" si="41"/>
        <v>448.84739999999994</v>
      </c>
      <c r="F69" s="8">
        <v>478.18599999999998</v>
      </c>
      <c r="G69" s="44">
        <v>68.578439999999958</v>
      </c>
      <c r="H69">
        <f t="shared" si="42"/>
        <v>546.76443999999992</v>
      </c>
      <c r="I69">
        <f t="shared" si="43"/>
        <v>409.60756000000003</v>
      </c>
      <c r="J69" s="69">
        <f t="shared" si="44"/>
        <v>0</v>
      </c>
      <c r="K69">
        <f t="shared" si="45"/>
        <v>0</v>
      </c>
      <c r="M69">
        <f t="shared" si="46"/>
        <v>0</v>
      </c>
      <c r="N69" s="9">
        <f t="shared" si="47"/>
        <v>1</v>
      </c>
    </row>
    <row r="70" spans="1:14" x14ac:dyDescent="0.35">
      <c r="A70" s="9">
        <v>4</v>
      </c>
      <c r="B70" s="43">
        <v>164.78899999999999</v>
      </c>
      <c r="C70" s="8">
        <v>16.930479999999953</v>
      </c>
      <c r="D70">
        <f t="shared" si="40"/>
        <v>181.71947999999995</v>
      </c>
      <c r="E70">
        <f t="shared" si="41"/>
        <v>147.85852000000003</v>
      </c>
      <c r="F70" s="8">
        <v>258.24400000000003</v>
      </c>
      <c r="G70" s="44">
        <v>36.942079999999912</v>
      </c>
      <c r="H70">
        <f t="shared" si="42"/>
        <v>295.18607999999995</v>
      </c>
      <c r="I70">
        <f t="shared" si="43"/>
        <v>221.30192000000011</v>
      </c>
      <c r="J70" s="69">
        <f t="shared" si="44"/>
        <v>1</v>
      </c>
      <c r="K70">
        <f t="shared" si="45"/>
        <v>0</v>
      </c>
      <c r="M70">
        <f t="shared" si="46"/>
        <v>1</v>
      </c>
      <c r="N70" s="9">
        <f t="shared" si="47"/>
        <v>0</v>
      </c>
    </row>
    <row r="71" spans="1:14" x14ac:dyDescent="0.35">
      <c r="A71" s="9">
        <v>5</v>
      </c>
      <c r="B71" s="43">
        <v>258.99</v>
      </c>
      <c r="C71" s="8">
        <v>14.421680000000007</v>
      </c>
      <c r="D71">
        <f t="shared" si="40"/>
        <v>273.41167999999999</v>
      </c>
      <c r="E71">
        <f t="shared" si="41"/>
        <v>244.56832</v>
      </c>
      <c r="F71" s="8">
        <v>274.52</v>
      </c>
      <c r="G71" s="44">
        <v>24.035480000000067</v>
      </c>
      <c r="H71">
        <f t="shared" si="42"/>
        <v>298.55548000000005</v>
      </c>
      <c r="I71">
        <f t="shared" si="43"/>
        <v>250.48451999999992</v>
      </c>
      <c r="J71" s="69">
        <f t="shared" si="44"/>
        <v>0</v>
      </c>
      <c r="K71">
        <f t="shared" si="45"/>
        <v>0</v>
      </c>
      <c r="M71">
        <f t="shared" si="46"/>
        <v>1</v>
      </c>
      <c r="N71" s="9">
        <f t="shared" si="47"/>
        <v>0</v>
      </c>
    </row>
    <row r="72" spans="1:14" x14ac:dyDescent="0.35">
      <c r="A72" s="9">
        <v>6</v>
      </c>
      <c r="B72" s="43">
        <v>385.60399999999998</v>
      </c>
      <c r="C72" s="8">
        <v>24.184439999999999</v>
      </c>
      <c r="D72">
        <f t="shared" si="40"/>
        <v>409.78843999999998</v>
      </c>
      <c r="E72">
        <f t="shared" si="41"/>
        <v>361.41955999999999</v>
      </c>
      <c r="F72" s="8">
        <v>498.20100000000002</v>
      </c>
      <c r="G72" s="44">
        <v>30.231039999999958</v>
      </c>
      <c r="H72">
        <f t="shared" si="42"/>
        <v>528.43204000000003</v>
      </c>
      <c r="I72">
        <f t="shared" si="43"/>
        <v>467.96996000000007</v>
      </c>
      <c r="J72" s="69">
        <f t="shared" si="44"/>
        <v>1</v>
      </c>
      <c r="K72">
        <f t="shared" si="45"/>
        <v>0</v>
      </c>
      <c r="M72">
        <f t="shared" si="46"/>
        <v>1</v>
      </c>
      <c r="N72" s="9">
        <f t="shared" si="47"/>
        <v>0</v>
      </c>
    </row>
    <row r="73" spans="1:14" x14ac:dyDescent="0.35">
      <c r="A73" s="9">
        <v>7</v>
      </c>
      <c r="B73" s="43">
        <v>284.16000000000003</v>
      </c>
      <c r="C73" s="8">
        <v>25.246760000000055</v>
      </c>
      <c r="D73">
        <f t="shared" si="40"/>
        <v>309.40676000000008</v>
      </c>
      <c r="E73">
        <f t="shared" si="41"/>
        <v>258.91323999999997</v>
      </c>
      <c r="F73" s="8">
        <v>382.10399999999998</v>
      </c>
      <c r="G73" s="44">
        <v>35.348600000000047</v>
      </c>
      <c r="H73">
        <f t="shared" si="42"/>
        <v>417.45260000000002</v>
      </c>
      <c r="I73">
        <f t="shared" si="43"/>
        <v>346.75539999999995</v>
      </c>
      <c r="J73" s="69">
        <f t="shared" si="44"/>
        <v>1</v>
      </c>
      <c r="K73">
        <f t="shared" si="45"/>
        <v>0</v>
      </c>
      <c r="M73">
        <f t="shared" si="46"/>
        <v>1</v>
      </c>
      <c r="N73" s="9">
        <f t="shared" si="47"/>
        <v>0</v>
      </c>
    </row>
    <row r="74" spans="1:14" x14ac:dyDescent="0.35">
      <c r="A74" s="9">
        <v>8</v>
      </c>
      <c r="B74" s="43">
        <v>281.28300000000002</v>
      </c>
      <c r="C74" s="8">
        <v>46.118799999999943</v>
      </c>
      <c r="D74">
        <f t="shared" si="40"/>
        <v>327.40179999999998</v>
      </c>
      <c r="E74">
        <f t="shared" si="41"/>
        <v>235.16420000000008</v>
      </c>
      <c r="F74" s="8">
        <v>201.07</v>
      </c>
      <c r="G74" s="44">
        <v>39.829159999999995</v>
      </c>
      <c r="H74">
        <f t="shared" si="42"/>
        <v>240.89915999999999</v>
      </c>
      <c r="I74">
        <f t="shared" si="43"/>
        <v>161.24083999999999</v>
      </c>
      <c r="J74" s="69">
        <f t="shared" si="44"/>
        <v>0</v>
      </c>
      <c r="K74">
        <f t="shared" si="45"/>
        <v>0</v>
      </c>
      <c r="M74">
        <f t="shared" si="46"/>
        <v>0</v>
      </c>
      <c r="N74" s="9">
        <f t="shared" si="47"/>
        <v>1</v>
      </c>
    </row>
    <row r="75" spans="1:14" x14ac:dyDescent="0.35">
      <c r="A75" s="9">
        <v>9</v>
      </c>
      <c r="B75" s="43">
        <v>294.54500000000002</v>
      </c>
      <c r="C75" s="8">
        <v>30.138920000000017</v>
      </c>
      <c r="D75">
        <f t="shared" si="40"/>
        <v>324.68392000000006</v>
      </c>
      <c r="E75">
        <f t="shared" si="41"/>
        <v>264.40607999999997</v>
      </c>
      <c r="F75" s="8">
        <v>243.26599999999999</v>
      </c>
      <c r="G75" s="44">
        <v>32.659479999999967</v>
      </c>
      <c r="H75">
        <f t="shared" si="42"/>
        <v>275.92547999999994</v>
      </c>
      <c r="I75">
        <f t="shared" si="43"/>
        <v>210.60652000000002</v>
      </c>
      <c r="J75" s="69">
        <f t="shared" si="44"/>
        <v>0</v>
      </c>
      <c r="K75">
        <f t="shared" si="45"/>
        <v>0</v>
      </c>
      <c r="M75">
        <f t="shared" si="46"/>
        <v>0</v>
      </c>
      <c r="N75" s="9">
        <f t="shared" si="47"/>
        <v>1</v>
      </c>
    </row>
    <row r="76" spans="1:14" x14ac:dyDescent="0.35">
      <c r="A76" s="9">
        <v>10</v>
      </c>
      <c r="B76" s="43">
        <v>344.44400000000002</v>
      </c>
      <c r="C76" s="8">
        <v>36.297240000000009</v>
      </c>
      <c r="D76">
        <f t="shared" si="40"/>
        <v>380.74124</v>
      </c>
      <c r="E76">
        <f t="shared" si="41"/>
        <v>308.14676000000003</v>
      </c>
      <c r="F76" s="8">
        <v>246.91399999999999</v>
      </c>
      <c r="G76" s="44">
        <v>50.814959999999978</v>
      </c>
      <c r="H76">
        <f t="shared" si="42"/>
        <v>297.72895999999997</v>
      </c>
      <c r="I76">
        <f t="shared" si="43"/>
        <v>196.09904</v>
      </c>
      <c r="J76" s="69">
        <f t="shared" si="44"/>
        <v>0</v>
      </c>
      <c r="K76">
        <f t="shared" si="45"/>
        <v>1</v>
      </c>
      <c r="M76">
        <f t="shared" si="46"/>
        <v>0</v>
      </c>
      <c r="N76" s="9">
        <f t="shared" si="47"/>
        <v>1</v>
      </c>
    </row>
    <row r="77" spans="1:14" x14ac:dyDescent="0.35">
      <c r="A77" s="9">
        <v>11</v>
      </c>
      <c r="B77" s="43">
        <v>368.73399999999998</v>
      </c>
      <c r="C77" s="8">
        <v>50.485680000000073</v>
      </c>
      <c r="D77">
        <f t="shared" si="40"/>
        <v>419.21968000000004</v>
      </c>
      <c r="E77">
        <f t="shared" si="41"/>
        <v>318.24831999999992</v>
      </c>
      <c r="F77" s="8">
        <v>358.89499999999998</v>
      </c>
      <c r="G77" s="44">
        <v>40.883639999999964</v>
      </c>
      <c r="H77">
        <f t="shared" si="42"/>
        <v>399.77863999999994</v>
      </c>
      <c r="I77">
        <f t="shared" si="43"/>
        <v>318.01136000000002</v>
      </c>
      <c r="J77" s="69">
        <f t="shared" si="44"/>
        <v>0</v>
      </c>
      <c r="K77">
        <f t="shared" si="45"/>
        <v>0</v>
      </c>
      <c r="M77">
        <f t="shared" si="46"/>
        <v>0</v>
      </c>
      <c r="N77" s="9">
        <f t="shared" si="47"/>
        <v>1</v>
      </c>
    </row>
    <row r="78" spans="1:14" x14ac:dyDescent="0.35">
      <c r="A78" s="9">
        <v>12</v>
      </c>
      <c r="B78" s="43">
        <v>311.82100000000003</v>
      </c>
      <c r="C78" s="8">
        <v>42.581000000000046</v>
      </c>
      <c r="D78">
        <f t="shared" si="40"/>
        <v>354.40200000000004</v>
      </c>
      <c r="E78">
        <f t="shared" si="41"/>
        <v>269.24</v>
      </c>
      <c r="F78" s="8">
        <v>357.827</v>
      </c>
      <c r="G78" s="44">
        <v>70.134680000000031</v>
      </c>
      <c r="H78">
        <f t="shared" si="42"/>
        <v>427.96168</v>
      </c>
      <c r="I78">
        <f t="shared" si="43"/>
        <v>287.69232</v>
      </c>
      <c r="J78" s="69">
        <f t="shared" si="44"/>
        <v>0</v>
      </c>
      <c r="K78">
        <f t="shared" si="45"/>
        <v>0</v>
      </c>
      <c r="M78">
        <f t="shared" si="46"/>
        <v>1</v>
      </c>
      <c r="N78" s="9">
        <f t="shared" si="47"/>
        <v>0</v>
      </c>
    </row>
    <row r="79" spans="1:14" x14ac:dyDescent="0.35">
      <c r="A79" s="9">
        <v>13</v>
      </c>
      <c r="B79" s="43">
        <v>394.43799999999999</v>
      </c>
      <c r="C79" s="8">
        <v>35.544599999999981</v>
      </c>
      <c r="D79">
        <f t="shared" si="40"/>
        <v>429.98259999999999</v>
      </c>
      <c r="E79">
        <f t="shared" si="41"/>
        <v>358.89339999999999</v>
      </c>
      <c r="F79" s="8">
        <v>314.12700000000001</v>
      </c>
      <c r="G79" s="44">
        <v>22.849680000000031</v>
      </c>
      <c r="H79">
        <f t="shared" si="42"/>
        <v>336.97668000000004</v>
      </c>
      <c r="I79">
        <f t="shared" si="43"/>
        <v>291.27731999999997</v>
      </c>
      <c r="J79" s="69">
        <f t="shared" si="44"/>
        <v>0</v>
      </c>
      <c r="K79">
        <f t="shared" si="45"/>
        <v>1</v>
      </c>
      <c r="M79">
        <f t="shared" si="46"/>
        <v>0</v>
      </c>
      <c r="N79" s="9">
        <f t="shared" si="47"/>
        <v>1</v>
      </c>
    </row>
    <row r="80" spans="1:14" x14ac:dyDescent="0.35">
      <c r="A80" s="9">
        <v>14</v>
      </c>
      <c r="B80" s="43">
        <v>362.53800000000001</v>
      </c>
      <c r="C80" s="8">
        <v>47.371239999999965</v>
      </c>
      <c r="D80">
        <f t="shared" si="40"/>
        <v>409.90923999999995</v>
      </c>
      <c r="E80">
        <f t="shared" si="41"/>
        <v>315.16676000000007</v>
      </c>
      <c r="F80" s="8">
        <v>334.74299999999999</v>
      </c>
      <c r="G80" s="44">
        <v>28.421959999999952</v>
      </c>
      <c r="H80">
        <f t="shared" si="42"/>
        <v>363.16495999999995</v>
      </c>
      <c r="I80">
        <f t="shared" si="43"/>
        <v>306.32104000000004</v>
      </c>
      <c r="J80" s="69">
        <f t="shared" si="44"/>
        <v>0</v>
      </c>
      <c r="K80">
        <f t="shared" si="45"/>
        <v>0</v>
      </c>
      <c r="M80">
        <f t="shared" si="46"/>
        <v>0</v>
      </c>
      <c r="N80" s="9">
        <f t="shared" si="47"/>
        <v>1</v>
      </c>
    </row>
    <row r="81" spans="1:14" x14ac:dyDescent="0.35">
      <c r="A81" s="9">
        <v>15</v>
      </c>
      <c r="B81" s="43">
        <v>189.38499999999999</v>
      </c>
      <c r="C81" s="8">
        <v>65.560040000000029</v>
      </c>
      <c r="D81">
        <f t="shared" si="40"/>
        <v>254.94504000000001</v>
      </c>
      <c r="E81">
        <f t="shared" si="41"/>
        <v>123.82495999999996</v>
      </c>
      <c r="F81" s="8">
        <v>186.03700000000001</v>
      </c>
      <c r="G81" s="44">
        <v>101.59071999999999</v>
      </c>
      <c r="H81">
        <f t="shared" si="42"/>
        <v>287.62772000000001</v>
      </c>
      <c r="I81">
        <f t="shared" si="43"/>
        <v>84.446280000000016</v>
      </c>
      <c r="J81" s="69">
        <f t="shared" si="44"/>
        <v>0</v>
      </c>
      <c r="K81">
        <f t="shared" si="45"/>
        <v>0</v>
      </c>
      <c r="M81">
        <f t="shared" si="46"/>
        <v>0</v>
      </c>
      <c r="N81" s="9">
        <f t="shared" si="47"/>
        <v>1</v>
      </c>
    </row>
    <row r="82" spans="1:14" x14ac:dyDescent="0.35">
      <c r="A82" s="9">
        <v>16</v>
      </c>
      <c r="B82" s="43">
        <v>234.738</v>
      </c>
      <c r="C82" s="8">
        <v>103.49191999999998</v>
      </c>
      <c r="D82">
        <f t="shared" si="40"/>
        <v>338.22991999999999</v>
      </c>
      <c r="E82">
        <f t="shared" si="41"/>
        <v>131.24608000000001</v>
      </c>
      <c r="F82" s="8">
        <v>307.34500000000003</v>
      </c>
      <c r="G82" s="44">
        <v>100.25791999999997</v>
      </c>
      <c r="H82">
        <f t="shared" si="42"/>
        <v>407.60291999999998</v>
      </c>
      <c r="I82">
        <f t="shared" si="43"/>
        <v>207.08708000000007</v>
      </c>
      <c r="J82" s="69">
        <f t="shared" si="44"/>
        <v>0</v>
      </c>
      <c r="K82">
        <f t="shared" si="45"/>
        <v>0</v>
      </c>
      <c r="M82">
        <f t="shared" si="46"/>
        <v>1</v>
      </c>
      <c r="N82" s="9">
        <f t="shared" si="47"/>
        <v>0</v>
      </c>
    </row>
    <row r="83" spans="1:14" x14ac:dyDescent="0.35">
      <c r="A83" s="9">
        <v>17</v>
      </c>
      <c r="B83" s="43">
        <v>199.52099999999999</v>
      </c>
      <c r="C83" s="8">
        <v>135.07535999999999</v>
      </c>
      <c r="D83">
        <f t="shared" si="40"/>
        <v>334.59636</v>
      </c>
      <c r="E83">
        <f t="shared" si="41"/>
        <v>64.445639999999997</v>
      </c>
      <c r="F83" s="8">
        <v>387.01499999999999</v>
      </c>
      <c r="G83" s="44">
        <v>75.383560000000017</v>
      </c>
      <c r="H83">
        <f t="shared" si="42"/>
        <v>462.39855999999997</v>
      </c>
      <c r="I83">
        <f t="shared" si="43"/>
        <v>311.63144</v>
      </c>
      <c r="J83" s="69">
        <f t="shared" si="44"/>
        <v>0</v>
      </c>
      <c r="K83">
        <f t="shared" si="45"/>
        <v>0</v>
      </c>
      <c r="M83">
        <f t="shared" si="46"/>
        <v>1</v>
      </c>
      <c r="N83" s="9">
        <f t="shared" si="47"/>
        <v>0</v>
      </c>
    </row>
    <row r="84" spans="1:14" x14ac:dyDescent="0.35">
      <c r="A84" s="9">
        <v>18</v>
      </c>
      <c r="B84" s="50">
        <v>346.53500000000003</v>
      </c>
      <c r="C84" s="51">
        <v>55.793360000000014</v>
      </c>
      <c r="D84">
        <f t="shared" si="40"/>
        <v>402.32836000000003</v>
      </c>
      <c r="E84">
        <f t="shared" si="41"/>
        <v>290.74164000000002</v>
      </c>
      <c r="F84" s="51">
        <v>393.56400000000002</v>
      </c>
      <c r="G84" s="54">
        <v>43.664879999999926</v>
      </c>
      <c r="H84">
        <f t="shared" si="42"/>
        <v>437.22887999999995</v>
      </c>
      <c r="I84">
        <f t="shared" si="43"/>
        <v>349.8991200000001</v>
      </c>
      <c r="J84" s="69">
        <f t="shared" si="44"/>
        <v>0</v>
      </c>
      <c r="K84">
        <f t="shared" si="45"/>
        <v>0</v>
      </c>
      <c r="M84">
        <f t="shared" ref="M84" si="48">IF((F84&gt;B84),1,0)</f>
        <v>1</v>
      </c>
      <c r="N84" s="9">
        <f t="shared" ref="N84" si="49">IF((F84&lt;B84),1,0)</f>
        <v>0</v>
      </c>
    </row>
    <row r="85" spans="1:14" x14ac:dyDescent="0.35">
      <c r="J85" s="69">
        <f>COUNTIF(J67:J84,"1")</f>
        <v>5</v>
      </c>
      <c r="K85" s="69">
        <f>COUNTIF(K67:K84,"1")</f>
        <v>2</v>
      </c>
      <c r="M85">
        <f>SUM(M67:M84)</f>
        <v>10</v>
      </c>
      <c r="N85">
        <f>SUM(N67:N84)</f>
        <v>8</v>
      </c>
    </row>
    <row r="88" spans="1:14" x14ac:dyDescent="0.35">
      <c r="A88" s="9" t="s">
        <v>10</v>
      </c>
      <c r="M88" t="s">
        <v>50</v>
      </c>
      <c r="N88" s="9" t="s">
        <v>51</v>
      </c>
    </row>
    <row r="89" spans="1:14" x14ac:dyDescent="0.35">
      <c r="A89" s="9">
        <v>1</v>
      </c>
      <c r="B89" s="43">
        <v>186.65299999999999</v>
      </c>
      <c r="C89" s="38">
        <v>23.376919999999984</v>
      </c>
      <c r="D89">
        <f t="shared" ref="D89" si="50">B89+C89</f>
        <v>210.02991999999998</v>
      </c>
      <c r="E89">
        <f t="shared" ref="E89" si="51">B89-C89</f>
        <v>163.27608000000001</v>
      </c>
      <c r="F89" s="8">
        <v>292.32600000000002</v>
      </c>
      <c r="G89" s="44">
        <v>33.40232000000006</v>
      </c>
      <c r="H89">
        <f t="shared" ref="H89" si="52">F89+G89</f>
        <v>325.72832000000005</v>
      </c>
      <c r="I89">
        <f t="shared" ref="I89" si="53">F89-G89</f>
        <v>258.92367999999999</v>
      </c>
      <c r="J89" s="69">
        <f t="shared" ref="J89" si="54">IF((I89&gt;D89),1,0)</f>
        <v>1</v>
      </c>
      <c r="K89">
        <f t="shared" ref="K89" si="55">IF((E89&gt;H89),1,0)</f>
        <v>0</v>
      </c>
      <c r="M89">
        <f>IF((F89&gt;B89),1,0)</f>
        <v>1</v>
      </c>
      <c r="N89" s="9">
        <f>IF((F89&lt;B89),1,0)</f>
        <v>0</v>
      </c>
    </row>
    <row r="90" spans="1:14" x14ac:dyDescent="0.35">
      <c r="A90" s="9">
        <v>2</v>
      </c>
      <c r="B90" s="43">
        <v>204.898</v>
      </c>
      <c r="C90" s="38">
        <v>25.628959999999985</v>
      </c>
      <c r="D90">
        <f t="shared" ref="D90:D106" si="56">B90+C90</f>
        <v>230.52695999999997</v>
      </c>
      <c r="E90">
        <f t="shared" ref="E90:E106" si="57">B90-C90</f>
        <v>179.26904000000002</v>
      </c>
      <c r="F90" s="8">
        <v>245.137</v>
      </c>
      <c r="G90" s="44">
        <v>43.380679999999963</v>
      </c>
      <c r="H90">
        <f t="shared" ref="H90:H106" si="58">F90+G90</f>
        <v>288.51767999999998</v>
      </c>
      <c r="I90">
        <f t="shared" ref="I90:I106" si="59">F90-G90</f>
        <v>201.75632000000004</v>
      </c>
      <c r="J90" s="69">
        <f t="shared" ref="J90:J106" si="60">IF((I90&gt;D90),1,0)</f>
        <v>0</v>
      </c>
      <c r="K90">
        <f t="shared" ref="K90:K106" si="61">IF((E90&gt;H90),1,0)</f>
        <v>0</v>
      </c>
      <c r="M90">
        <f t="shared" ref="M90:M106" si="62">IF((F90&gt;B90),1,0)</f>
        <v>1</v>
      </c>
      <c r="N90" s="9">
        <f t="shared" ref="N90:N106" si="63">IF((F90&lt;B90),1,0)</f>
        <v>0</v>
      </c>
    </row>
    <row r="91" spans="1:14" x14ac:dyDescent="0.35">
      <c r="A91" s="9">
        <v>3</v>
      </c>
      <c r="B91" s="43">
        <v>256.58699999999999</v>
      </c>
      <c r="C91" s="38">
        <v>33.018159999999952</v>
      </c>
      <c r="D91">
        <f t="shared" si="56"/>
        <v>289.60515999999996</v>
      </c>
      <c r="E91">
        <f t="shared" si="57"/>
        <v>223.56884000000002</v>
      </c>
      <c r="F91" s="8">
        <v>251.404</v>
      </c>
      <c r="G91" s="44">
        <v>58.419759999999968</v>
      </c>
      <c r="H91">
        <f t="shared" si="58"/>
        <v>309.82375999999999</v>
      </c>
      <c r="I91">
        <f t="shared" si="59"/>
        <v>192.98424000000003</v>
      </c>
      <c r="J91" s="69">
        <f t="shared" si="60"/>
        <v>0</v>
      </c>
      <c r="K91">
        <f t="shared" si="61"/>
        <v>0</v>
      </c>
      <c r="M91">
        <f t="shared" si="62"/>
        <v>0</v>
      </c>
      <c r="N91" s="9">
        <f t="shared" si="63"/>
        <v>1</v>
      </c>
    </row>
    <row r="92" spans="1:14" x14ac:dyDescent="0.35">
      <c r="A92" s="9">
        <v>4</v>
      </c>
      <c r="B92" s="43">
        <v>123.82</v>
      </c>
      <c r="C92" s="38">
        <v>18.476919999999986</v>
      </c>
      <c r="D92">
        <f t="shared" si="56"/>
        <v>142.29691999999997</v>
      </c>
      <c r="E92">
        <f t="shared" si="57"/>
        <v>105.34308000000001</v>
      </c>
      <c r="F92" s="8">
        <v>200.785</v>
      </c>
      <c r="G92" s="44">
        <v>56.947800000000015</v>
      </c>
      <c r="H92">
        <f t="shared" si="58"/>
        <v>257.7328</v>
      </c>
      <c r="I92">
        <f t="shared" si="59"/>
        <v>143.8372</v>
      </c>
      <c r="J92" s="69">
        <f t="shared" si="60"/>
        <v>1</v>
      </c>
      <c r="K92">
        <f t="shared" si="61"/>
        <v>0</v>
      </c>
      <c r="M92">
        <f t="shared" si="62"/>
        <v>1</v>
      </c>
      <c r="N92" s="9">
        <f t="shared" si="63"/>
        <v>0</v>
      </c>
    </row>
    <row r="93" spans="1:14" x14ac:dyDescent="0.35">
      <c r="A93" s="9">
        <v>5</v>
      </c>
      <c r="B93" s="43">
        <v>213.89599999999999</v>
      </c>
      <c r="C93" s="38">
        <v>16.021039999999957</v>
      </c>
      <c r="D93">
        <f t="shared" si="56"/>
        <v>229.91703999999993</v>
      </c>
      <c r="E93">
        <f t="shared" si="57"/>
        <v>197.87496000000004</v>
      </c>
      <c r="F93" s="8">
        <v>231.05799999999999</v>
      </c>
      <c r="G93" s="44">
        <v>33.649280000000012</v>
      </c>
      <c r="H93">
        <f t="shared" si="58"/>
        <v>264.70728000000003</v>
      </c>
      <c r="I93">
        <f t="shared" si="59"/>
        <v>197.40871999999999</v>
      </c>
      <c r="J93" s="69">
        <f t="shared" si="60"/>
        <v>0</v>
      </c>
      <c r="K93">
        <f t="shared" si="61"/>
        <v>0</v>
      </c>
      <c r="M93">
        <f t="shared" si="62"/>
        <v>1</v>
      </c>
      <c r="N93" s="9">
        <f t="shared" si="63"/>
        <v>0</v>
      </c>
    </row>
    <row r="94" spans="1:14" x14ac:dyDescent="0.35">
      <c r="A94" s="9">
        <v>6</v>
      </c>
      <c r="B94" s="43">
        <v>228.27799999999999</v>
      </c>
      <c r="C94" s="38">
        <v>33.255319999999969</v>
      </c>
      <c r="D94">
        <f t="shared" si="56"/>
        <v>261.53331999999995</v>
      </c>
      <c r="E94">
        <f t="shared" si="57"/>
        <v>195.02268000000004</v>
      </c>
      <c r="F94" s="8">
        <v>297.68599999999998</v>
      </c>
      <c r="G94" s="44">
        <v>27.20872000000001</v>
      </c>
      <c r="H94">
        <f t="shared" si="58"/>
        <v>324.89472000000001</v>
      </c>
      <c r="I94">
        <f t="shared" si="59"/>
        <v>270.47727999999995</v>
      </c>
      <c r="J94" s="69">
        <f t="shared" si="60"/>
        <v>1</v>
      </c>
      <c r="K94">
        <f t="shared" si="61"/>
        <v>0</v>
      </c>
      <c r="M94">
        <f t="shared" si="62"/>
        <v>1</v>
      </c>
      <c r="N94" s="9">
        <f t="shared" si="63"/>
        <v>0</v>
      </c>
    </row>
    <row r="95" spans="1:14" x14ac:dyDescent="0.35">
      <c r="A95" s="9">
        <v>7</v>
      </c>
      <c r="B95" s="43">
        <v>221.65199999999999</v>
      </c>
      <c r="C95" s="38">
        <v>15.142959999999999</v>
      </c>
      <c r="D95">
        <f t="shared" si="56"/>
        <v>236.79495999999997</v>
      </c>
      <c r="E95">
        <f t="shared" si="57"/>
        <v>206.50904</v>
      </c>
      <c r="F95" s="8">
        <v>304.12099999999998</v>
      </c>
      <c r="G95" s="44">
        <v>50.526839999999993</v>
      </c>
      <c r="H95">
        <f t="shared" si="58"/>
        <v>354.64783999999997</v>
      </c>
      <c r="I95">
        <f t="shared" si="59"/>
        <v>253.59415999999999</v>
      </c>
      <c r="J95" s="69">
        <f t="shared" si="60"/>
        <v>1</v>
      </c>
      <c r="K95">
        <f t="shared" si="61"/>
        <v>0</v>
      </c>
      <c r="M95">
        <f t="shared" si="62"/>
        <v>1</v>
      </c>
      <c r="N95" s="9">
        <f t="shared" si="63"/>
        <v>0</v>
      </c>
    </row>
    <row r="96" spans="1:14" x14ac:dyDescent="0.35">
      <c r="A96" s="9">
        <v>8</v>
      </c>
      <c r="B96" s="43">
        <v>267.38</v>
      </c>
      <c r="C96" s="38">
        <v>23.057440000000017</v>
      </c>
      <c r="D96">
        <f t="shared" si="56"/>
        <v>290.43744000000004</v>
      </c>
      <c r="E96">
        <f t="shared" si="57"/>
        <v>244.32255999999998</v>
      </c>
      <c r="F96" s="8">
        <v>160.428</v>
      </c>
      <c r="G96" s="44">
        <v>33.539519999999989</v>
      </c>
      <c r="H96">
        <f t="shared" si="58"/>
        <v>193.96751999999998</v>
      </c>
      <c r="I96">
        <f t="shared" si="59"/>
        <v>126.88848000000002</v>
      </c>
      <c r="J96" s="69">
        <f t="shared" si="60"/>
        <v>0</v>
      </c>
      <c r="K96">
        <f t="shared" si="61"/>
        <v>1</v>
      </c>
      <c r="M96">
        <f t="shared" si="62"/>
        <v>0</v>
      </c>
      <c r="N96" s="9">
        <f t="shared" si="63"/>
        <v>1</v>
      </c>
    </row>
    <row r="97" spans="1:14" x14ac:dyDescent="0.35">
      <c r="A97" s="9">
        <v>9</v>
      </c>
      <c r="B97" s="43">
        <v>239.732</v>
      </c>
      <c r="C97" s="38">
        <v>25.121320000000015</v>
      </c>
      <c r="D97">
        <f t="shared" si="56"/>
        <v>264.85332</v>
      </c>
      <c r="E97">
        <f t="shared" si="57"/>
        <v>214.61067999999997</v>
      </c>
      <c r="F97" s="8">
        <v>205.12799999999999</v>
      </c>
      <c r="G97" s="44">
        <v>25.137000000000032</v>
      </c>
      <c r="H97">
        <f t="shared" si="58"/>
        <v>230.26500000000001</v>
      </c>
      <c r="I97">
        <f t="shared" si="59"/>
        <v>179.99099999999996</v>
      </c>
      <c r="J97" s="69">
        <f t="shared" si="60"/>
        <v>0</v>
      </c>
      <c r="K97">
        <f t="shared" si="61"/>
        <v>0</v>
      </c>
      <c r="M97">
        <f t="shared" si="62"/>
        <v>0</v>
      </c>
      <c r="N97" s="9">
        <f t="shared" si="63"/>
        <v>1</v>
      </c>
    </row>
    <row r="98" spans="1:14" x14ac:dyDescent="0.35">
      <c r="A98" s="9">
        <v>10</v>
      </c>
      <c r="B98" s="43">
        <v>330.86399999999998</v>
      </c>
      <c r="C98" s="38">
        <v>45.975720000000095</v>
      </c>
      <c r="D98">
        <f t="shared" si="56"/>
        <v>376.83972000000006</v>
      </c>
      <c r="E98">
        <f t="shared" si="57"/>
        <v>284.8882799999999</v>
      </c>
      <c r="F98" s="8">
        <v>241.97499999999999</v>
      </c>
      <c r="G98" s="44">
        <v>48.39631999999996</v>
      </c>
      <c r="H98">
        <f t="shared" si="58"/>
        <v>290.37131999999997</v>
      </c>
      <c r="I98">
        <f t="shared" si="59"/>
        <v>193.57868000000002</v>
      </c>
      <c r="J98" s="69">
        <f t="shared" si="60"/>
        <v>0</v>
      </c>
      <c r="K98">
        <f t="shared" si="61"/>
        <v>0</v>
      </c>
      <c r="M98">
        <f t="shared" si="62"/>
        <v>0</v>
      </c>
      <c r="N98" s="9">
        <f t="shared" si="63"/>
        <v>1</v>
      </c>
    </row>
    <row r="99" spans="1:14" x14ac:dyDescent="0.35">
      <c r="A99" s="9">
        <v>11</v>
      </c>
      <c r="B99" s="43">
        <v>326.39699999999999</v>
      </c>
      <c r="C99" s="38">
        <v>60.123000000000019</v>
      </c>
      <c r="D99">
        <f t="shared" si="56"/>
        <v>386.52</v>
      </c>
      <c r="E99">
        <f t="shared" si="57"/>
        <v>266.274</v>
      </c>
      <c r="F99" s="8">
        <v>304.31200000000001</v>
      </c>
      <c r="G99" s="44">
        <v>55.326880000000017</v>
      </c>
      <c r="H99">
        <f t="shared" si="58"/>
        <v>359.63888000000003</v>
      </c>
      <c r="I99">
        <f t="shared" si="59"/>
        <v>248.98511999999999</v>
      </c>
      <c r="J99" s="69">
        <f t="shared" si="60"/>
        <v>0</v>
      </c>
      <c r="K99">
        <f t="shared" si="61"/>
        <v>0</v>
      </c>
      <c r="M99">
        <f t="shared" si="62"/>
        <v>0</v>
      </c>
      <c r="N99" s="9">
        <f t="shared" si="63"/>
        <v>1</v>
      </c>
    </row>
    <row r="100" spans="1:14" x14ac:dyDescent="0.35">
      <c r="A100" s="9">
        <v>12</v>
      </c>
      <c r="B100" s="43">
        <v>213.41900000000001</v>
      </c>
      <c r="C100" s="38">
        <v>22.543920000000018</v>
      </c>
      <c r="D100">
        <f t="shared" si="56"/>
        <v>235.96292000000003</v>
      </c>
      <c r="E100">
        <f t="shared" si="57"/>
        <v>190.87508</v>
      </c>
      <c r="F100" s="8">
        <v>328.435</v>
      </c>
      <c r="G100" s="44">
        <v>60.113200000000028</v>
      </c>
      <c r="H100">
        <f t="shared" si="58"/>
        <v>388.54820000000001</v>
      </c>
      <c r="I100">
        <f t="shared" si="59"/>
        <v>268.3218</v>
      </c>
      <c r="J100" s="69">
        <f t="shared" si="60"/>
        <v>1</v>
      </c>
      <c r="K100">
        <f t="shared" si="61"/>
        <v>0</v>
      </c>
      <c r="M100">
        <f t="shared" si="62"/>
        <v>1</v>
      </c>
      <c r="N100" s="9">
        <f t="shared" si="63"/>
        <v>0</v>
      </c>
    </row>
    <row r="101" spans="1:14" x14ac:dyDescent="0.35">
      <c r="A101" s="9">
        <v>13</v>
      </c>
      <c r="B101" s="43">
        <v>330.32600000000002</v>
      </c>
      <c r="C101" s="38">
        <v>32.988760000000035</v>
      </c>
      <c r="D101">
        <f t="shared" si="56"/>
        <v>363.31476000000004</v>
      </c>
      <c r="E101">
        <f t="shared" si="57"/>
        <v>297.33724000000001</v>
      </c>
      <c r="F101" s="8">
        <v>395.09300000000002</v>
      </c>
      <c r="G101" s="44">
        <v>60.932479999999934</v>
      </c>
      <c r="H101">
        <f t="shared" si="58"/>
        <v>456.02547999999996</v>
      </c>
      <c r="I101">
        <f t="shared" si="59"/>
        <v>334.16052000000008</v>
      </c>
      <c r="J101" s="69">
        <f t="shared" si="60"/>
        <v>0</v>
      </c>
      <c r="K101">
        <f t="shared" si="61"/>
        <v>0</v>
      </c>
      <c r="M101">
        <f t="shared" si="62"/>
        <v>1</v>
      </c>
      <c r="N101" s="9">
        <f t="shared" si="63"/>
        <v>0</v>
      </c>
    </row>
    <row r="102" spans="1:14" x14ac:dyDescent="0.35">
      <c r="A102" s="9">
        <v>14</v>
      </c>
      <c r="B102" s="43">
        <v>333.53500000000003</v>
      </c>
      <c r="C102" s="38">
        <v>42.633919999999904</v>
      </c>
      <c r="D102">
        <f t="shared" si="56"/>
        <v>376.16891999999996</v>
      </c>
      <c r="E102">
        <f t="shared" si="57"/>
        <v>290.90108000000009</v>
      </c>
      <c r="F102" s="8">
        <v>297.28100000000001</v>
      </c>
      <c r="G102" s="44">
        <v>30.79159999999996</v>
      </c>
      <c r="H102">
        <f t="shared" si="58"/>
        <v>328.07259999999997</v>
      </c>
      <c r="I102">
        <f t="shared" si="59"/>
        <v>266.48940000000005</v>
      </c>
      <c r="J102" s="69">
        <f t="shared" si="60"/>
        <v>0</v>
      </c>
      <c r="K102">
        <f t="shared" si="61"/>
        <v>0</v>
      </c>
      <c r="M102">
        <f t="shared" si="62"/>
        <v>0</v>
      </c>
      <c r="N102" s="9">
        <f t="shared" si="63"/>
        <v>1</v>
      </c>
    </row>
    <row r="103" spans="1:14" x14ac:dyDescent="0.35">
      <c r="A103" s="9">
        <v>15</v>
      </c>
      <c r="B103" s="43">
        <v>156.374</v>
      </c>
      <c r="C103" s="38">
        <v>49.154840000000014</v>
      </c>
      <c r="D103">
        <f t="shared" si="56"/>
        <v>205.52884</v>
      </c>
      <c r="E103">
        <f t="shared" si="57"/>
        <v>107.21915999999999</v>
      </c>
      <c r="F103" s="8">
        <v>151.35300000000001</v>
      </c>
      <c r="G103" s="44">
        <v>45.909080000000003</v>
      </c>
      <c r="H103">
        <f t="shared" si="58"/>
        <v>197.26208000000003</v>
      </c>
      <c r="I103">
        <f t="shared" si="59"/>
        <v>105.44392000000001</v>
      </c>
      <c r="J103" s="69">
        <f t="shared" si="60"/>
        <v>0</v>
      </c>
      <c r="K103">
        <f t="shared" si="61"/>
        <v>0</v>
      </c>
      <c r="M103">
        <f t="shared" si="62"/>
        <v>0</v>
      </c>
      <c r="N103" s="9">
        <f t="shared" si="63"/>
        <v>1</v>
      </c>
    </row>
    <row r="104" spans="1:14" x14ac:dyDescent="0.35">
      <c r="A104" s="9">
        <v>16</v>
      </c>
      <c r="B104" s="43">
        <v>205.446</v>
      </c>
      <c r="C104" s="38">
        <v>67.914000000000016</v>
      </c>
      <c r="D104">
        <f t="shared" si="56"/>
        <v>273.36</v>
      </c>
      <c r="E104">
        <f t="shared" si="57"/>
        <v>137.53199999999998</v>
      </c>
      <c r="F104" s="8">
        <v>264.85500000000002</v>
      </c>
      <c r="G104" s="44">
        <v>145.53</v>
      </c>
      <c r="H104">
        <f t="shared" si="58"/>
        <v>410.38499999999999</v>
      </c>
      <c r="I104">
        <f t="shared" si="59"/>
        <v>119.32500000000002</v>
      </c>
      <c r="J104" s="69">
        <f t="shared" si="60"/>
        <v>0</v>
      </c>
      <c r="K104">
        <f t="shared" si="61"/>
        <v>0</v>
      </c>
      <c r="M104">
        <f t="shared" si="62"/>
        <v>1</v>
      </c>
      <c r="N104" s="9">
        <f t="shared" si="63"/>
        <v>0</v>
      </c>
    </row>
    <row r="105" spans="1:14" x14ac:dyDescent="0.35">
      <c r="A105" s="9">
        <v>17</v>
      </c>
      <c r="B105" s="43">
        <v>177.88</v>
      </c>
      <c r="C105" s="38">
        <v>135.07535999999999</v>
      </c>
      <c r="D105">
        <f t="shared" si="56"/>
        <v>312.95535999999998</v>
      </c>
      <c r="E105">
        <f t="shared" si="57"/>
        <v>42.804640000000006</v>
      </c>
      <c r="F105" s="8">
        <v>384.61200000000002</v>
      </c>
      <c r="G105" s="44">
        <v>87.931479999999993</v>
      </c>
      <c r="H105">
        <f t="shared" si="58"/>
        <v>472.54348000000005</v>
      </c>
      <c r="I105">
        <f t="shared" si="59"/>
        <v>296.68052</v>
      </c>
      <c r="J105" s="69">
        <f t="shared" si="60"/>
        <v>0</v>
      </c>
      <c r="K105">
        <f t="shared" si="61"/>
        <v>0</v>
      </c>
      <c r="M105">
        <f t="shared" si="62"/>
        <v>1</v>
      </c>
      <c r="N105" s="9">
        <f t="shared" si="63"/>
        <v>0</v>
      </c>
    </row>
    <row r="106" spans="1:14" x14ac:dyDescent="0.35">
      <c r="A106" s="9">
        <v>18</v>
      </c>
      <c r="B106" s="50">
        <v>346.53500000000003</v>
      </c>
      <c r="C106" s="7">
        <v>55.793360000000014</v>
      </c>
      <c r="D106">
        <f t="shared" si="56"/>
        <v>402.32836000000003</v>
      </c>
      <c r="E106">
        <f t="shared" si="57"/>
        <v>290.74164000000002</v>
      </c>
      <c r="F106" s="51">
        <v>393.56400000000002</v>
      </c>
      <c r="G106" s="54">
        <v>43.664879999999926</v>
      </c>
      <c r="H106">
        <f t="shared" si="58"/>
        <v>437.22887999999995</v>
      </c>
      <c r="I106">
        <f t="shared" si="59"/>
        <v>349.8991200000001</v>
      </c>
      <c r="J106" s="69">
        <f t="shared" si="60"/>
        <v>0</v>
      </c>
      <c r="K106">
        <f t="shared" si="61"/>
        <v>0</v>
      </c>
      <c r="M106">
        <f t="shared" si="62"/>
        <v>1</v>
      </c>
      <c r="N106" s="9">
        <f t="shared" si="63"/>
        <v>0</v>
      </c>
    </row>
    <row r="107" spans="1:14" x14ac:dyDescent="0.35">
      <c r="J107" s="69">
        <f>COUNTIF(J89:J106,"1")</f>
        <v>5</v>
      </c>
      <c r="K107" s="69">
        <f>COUNTIF(K89:K106,"1")</f>
        <v>1</v>
      </c>
      <c r="M107">
        <f>SUM(M89:M106)</f>
        <v>11</v>
      </c>
      <c r="N107">
        <f>SUM(N89:N106)</f>
        <v>7</v>
      </c>
    </row>
    <row r="110" spans="1:14" x14ac:dyDescent="0.35">
      <c r="A110" s="9" t="s">
        <v>12</v>
      </c>
      <c r="M110" t="s">
        <v>50</v>
      </c>
      <c r="N110" s="9" t="s">
        <v>51</v>
      </c>
    </row>
    <row r="111" spans="1:14" x14ac:dyDescent="0.35">
      <c r="A111" s="9">
        <v>1</v>
      </c>
      <c r="B111">
        <v>163.48099999999999</v>
      </c>
      <c r="C111">
        <v>17.745840000000005</v>
      </c>
      <c r="D111">
        <f t="shared" ref="D111" si="64">B111+C111</f>
        <v>181.22684000000001</v>
      </c>
      <c r="E111">
        <f t="shared" ref="E111" si="65">B111-C111</f>
        <v>145.73515999999998</v>
      </c>
      <c r="F111">
        <v>200.70400000000001</v>
      </c>
      <c r="G111">
        <v>39.437159999999963</v>
      </c>
      <c r="H111">
        <f t="shared" ref="H111" si="66">F111+G111</f>
        <v>240.14115999999996</v>
      </c>
      <c r="I111">
        <f t="shared" ref="I111" si="67">F111-G111</f>
        <v>161.26684000000006</v>
      </c>
      <c r="J111" s="69">
        <f t="shared" ref="J111" si="68">IF((I111&gt;D111),1,0)</f>
        <v>0</v>
      </c>
      <c r="K111">
        <f t="shared" ref="K111" si="69">IF((E111&gt;H111),1,0)</f>
        <v>0</v>
      </c>
      <c r="M111">
        <f>IF((F111&gt;B111),1,0)</f>
        <v>1</v>
      </c>
      <c r="N111" s="9">
        <f>IF((F111&lt;B111),1,0)</f>
        <v>0</v>
      </c>
    </row>
    <row r="112" spans="1:14" x14ac:dyDescent="0.35">
      <c r="A112" s="9">
        <v>2</v>
      </c>
      <c r="B112">
        <v>181.42500000000001</v>
      </c>
      <c r="C112">
        <v>20.319320000000037</v>
      </c>
      <c r="D112">
        <f t="shared" ref="D112:D126" si="70">B112+C112</f>
        <v>201.74432000000004</v>
      </c>
      <c r="E112">
        <f t="shared" ref="E112:E126" si="71">B112-C112</f>
        <v>161.10567999999998</v>
      </c>
      <c r="F112">
        <v>191.79300000000001</v>
      </c>
      <c r="G112">
        <v>17.779159999999997</v>
      </c>
      <c r="H112">
        <f t="shared" ref="H112:H126" si="72">F112+G112</f>
        <v>209.57216</v>
      </c>
      <c r="I112">
        <f t="shared" ref="I112:I126" si="73">F112-G112</f>
        <v>174.01384000000002</v>
      </c>
      <c r="J112" s="69">
        <f t="shared" ref="J112:J126" si="74">IF((I112&gt;D112),1,0)</f>
        <v>0</v>
      </c>
      <c r="K112">
        <f t="shared" ref="K112:K126" si="75">IF((E112&gt;H112),1,0)</f>
        <v>0</v>
      </c>
      <c r="M112">
        <f t="shared" ref="M112:M122" si="76">IF((F112&gt;B112),1,0)</f>
        <v>1</v>
      </c>
      <c r="N112" s="9">
        <f t="shared" ref="N112:N122" si="77">IF((F112&lt;B112),1,0)</f>
        <v>0</v>
      </c>
    </row>
    <row r="113" spans="1:14" x14ac:dyDescent="0.35">
      <c r="A113" s="9">
        <v>3</v>
      </c>
      <c r="B113">
        <v>104.839</v>
      </c>
      <c r="C113">
        <v>9.2414000000000058</v>
      </c>
      <c r="D113">
        <f t="shared" si="70"/>
        <v>114.0804</v>
      </c>
      <c r="E113">
        <f t="shared" si="71"/>
        <v>95.5976</v>
      </c>
      <c r="F113">
        <v>147.249</v>
      </c>
      <c r="G113">
        <v>61.573399999999985</v>
      </c>
      <c r="H113">
        <f t="shared" si="72"/>
        <v>208.82239999999999</v>
      </c>
      <c r="I113">
        <f t="shared" si="73"/>
        <v>85.675600000000003</v>
      </c>
      <c r="J113" s="69">
        <f t="shared" si="74"/>
        <v>0</v>
      </c>
      <c r="K113">
        <f t="shared" si="75"/>
        <v>0</v>
      </c>
      <c r="M113">
        <f t="shared" si="76"/>
        <v>1</v>
      </c>
      <c r="N113" s="9">
        <f t="shared" si="77"/>
        <v>0</v>
      </c>
    </row>
    <row r="114" spans="1:14" x14ac:dyDescent="0.35">
      <c r="A114" s="9">
        <v>4</v>
      </c>
      <c r="B114">
        <v>173.70599999999999</v>
      </c>
      <c r="C114">
        <v>12.820359999999994</v>
      </c>
      <c r="D114">
        <f t="shared" si="70"/>
        <v>186.52635999999998</v>
      </c>
      <c r="E114">
        <f t="shared" si="71"/>
        <v>160.88564</v>
      </c>
      <c r="F114">
        <v>185.148</v>
      </c>
      <c r="G114">
        <v>14.419719999999998</v>
      </c>
      <c r="H114">
        <f t="shared" si="72"/>
        <v>199.56772000000001</v>
      </c>
      <c r="I114">
        <f t="shared" si="73"/>
        <v>170.72827999999998</v>
      </c>
      <c r="J114" s="69">
        <f t="shared" si="74"/>
        <v>0</v>
      </c>
      <c r="K114">
        <f t="shared" si="75"/>
        <v>0</v>
      </c>
      <c r="M114">
        <f t="shared" si="76"/>
        <v>1</v>
      </c>
      <c r="N114" s="9">
        <f t="shared" si="77"/>
        <v>0</v>
      </c>
    </row>
    <row r="115" spans="1:14" x14ac:dyDescent="0.35">
      <c r="A115" s="9">
        <v>5</v>
      </c>
      <c r="B115">
        <v>115.681</v>
      </c>
      <c r="C115">
        <v>27.208719999999982</v>
      </c>
      <c r="D115">
        <f t="shared" si="70"/>
        <v>142.88971999999998</v>
      </c>
      <c r="E115">
        <f t="shared" si="71"/>
        <v>88.472280000000012</v>
      </c>
      <c r="F115">
        <v>144.98699999999999</v>
      </c>
      <c r="G115">
        <v>21.162119999999994</v>
      </c>
      <c r="H115">
        <f t="shared" si="72"/>
        <v>166.14911999999998</v>
      </c>
      <c r="I115">
        <f t="shared" si="73"/>
        <v>123.82488000000001</v>
      </c>
      <c r="J115" s="69">
        <f t="shared" si="74"/>
        <v>0</v>
      </c>
      <c r="K115">
        <f t="shared" si="75"/>
        <v>0</v>
      </c>
      <c r="M115">
        <f t="shared" si="76"/>
        <v>1</v>
      </c>
      <c r="N115" s="9">
        <f t="shared" si="77"/>
        <v>0</v>
      </c>
    </row>
    <row r="116" spans="1:14" x14ac:dyDescent="0.35">
      <c r="A116" s="9">
        <v>6</v>
      </c>
      <c r="B116">
        <v>172.04300000000001</v>
      </c>
      <c r="C116">
        <v>20.193879999999993</v>
      </c>
      <c r="D116">
        <f t="shared" si="70"/>
        <v>192.23687999999999</v>
      </c>
      <c r="E116">
        <f t="shared" si="71"/>
        <v>151.84912000000003</v>
      </c>
      <c r="F116">
        <v>218.435</v>
      </c>
      <c r="G116">
        <v>47.990599999999972</v>
      </c>
      <c r="H116">
        <f t="shared" si="72"/>
        <v>266.42559999999997</v>
      </c>
      <c r="I116">
        <f t="shared" si="73"/>
        <v>170.44440000000003</v>
      </c>
      <c r="J116" s="69">
        <f t="shared" si="74"/>
        <v>0</v>
      </c>
      <c r="K116">
        <f t="shared" si="75"/>
        <v>0</v>
      </c>
      <c r="M116">
        <f t="shared" si="76"/>
        <v>1</v>
      </c>
      <c r="N116" s="9">
        <f t="shared" si="77"/>
        <v>0</v>
      </c>
    </row>
    <row r="117" spans="1:14" x14ac:dyDescent="0.35">
      <c r="A117" s="9">
        <v>7</v>
      </c>
      <c r="B117">
        <v>165.696</v>
      </c>
      <c r="C117">
        <v>27.624239999999986</v>
      </c>
      <c r="D117">
        <f t="shared" si="70"/>
        <v>193.32023999999998</v>
      </c>
      <c r="E117">
        <f t="shared" si="71"/>
        <v>138.07176000000001</v>
      </c>
      <c r="F117">
        <v>163.13200000000001</v>
      </c>
      <c r="G117">
        <v>20.101759999999999</v>
      </c>
      <c r="H117">
        <f t="shared" si="72"/>
        <v>183.23376000000002</v>
      </c>
      <c r="I117">
        <f t="shared" si="73"/>
        <v>143.03023999999999</v>
      </c>
      <c r="J117" s="69">
        <f t="shared" si="74"/>
        <v>0</v>
      </c>
      <c r="K117">
        <f t="shared" si="75"/>
        <v>0</v>
      </c>
      <c r="M117">
        <f t="shared" si="76"/>
        <v>0</v>
      </c>
      <c r="N117" s="9">
        <f t="shared" si="77"/>
        <v>1</v>
      </c>
    </row>
    <row r="118" spans="1:14" x14ac:dyDescent="0.35">
      <c r="A118" s="9">
        <v>8</v>
      </c>
      <c r="B118">
        <v>265.43200000000002</v>
      </c>
      <c r="C118">
        <v>31.456039999999955</v>
      </c>
      <c r="D118">
        <f t="shared" si="70"/>
        <v>296.88803999999999</v>
      </c>
      <c r="E118">
        <f t="shared" si="71"/>
        <v>233.97596000000007</v>
      </c>
      <c r="F118">
        <v>245.679</v>
      </c>
      <c r="G118">
        <v>53.233599999999996</v>
      </c>
      <c r="H118">
        <f t="shared" si="72"/>
        <v>298.9126</v>
      </c>
      <c r="I118">
        <f t="shared" si="73"/>
        <v>192.44540000000001</v>
      </c>
      <c r="J118" s="69">
        <f t="shared" si="74"/>
        <v>0</v>
      </c>
      <c r="K118">
        <f t="shared" si="75"/>
        <v>0</v>
      </c>
      <c r="M118">
        <f t="shared" si="76"/>
        <v>0</v>
      </c>
      <c r="N118" s="9">
        <f t="shared" si="77"/>
        <v>1</v>
      </c>
    </row>
    <row r="119" spans="1:14" x14ac:dyDescent="0.35">
      <c r="A119" s="9">
        <v>9</v>
      </c>
      <c r="B119">
        <v>269.34500000000003</v>
      </c>
      <c r="C119">
        <v>60.121039999999958</v>
      </c>
      <c r="D119">
        <f t="shared" si="70"/>
        <v>329.46603999999996</v>
      </c>
      <c r="E119">
        <f t="shared" si="71"/>
        <v>209.22396000000006</v>
      </c>
      <c r="F119">
        <v>250.93299999999999</v>
      </c>
      <c r="G119">
        <v>62.496559999999988</v>
      </c>
      <c r="H119">
        <f t="shared" si="72"/>
        <v>313.42955999999998</v>
      </c>
      <c r="I119">
        <f t="shared" si="73"/>
        <v>188.43644</v>
      </c>
      <c r="J119" s="69">
        <f t="shared" si="74"/>
        <v>0</v>
      </c>
      <c r="K119">
        <f t="shared" si="75"/>
        <v>0</v>
      </c>
      <c r="M119">
        <f t="shared" si="76"/>
        <v>0</v>
      </c>
      <c r="N119" s="9">
        <f t="shared" si="77"/>
        <v>1</v>
      </c>
    </row>
    <row r="120" spans="1:14" x14ac:dyDescent="0.35">
      <c r="A120" s="9">
        <v>10</v>
      </c>
      <c r="B120">
        <v>157.18799999999999</v>
      </c>
      <c r="C120">
        <v>12.522439999999964</v>
      </c>
      <c r="D120">
        <f t="shared" si="70"/>
        <v>169.71043999999995</v>
      </c>
      <c r="E120">
        <f t="shared" si="71"/>
        <v>144.66556000000003</v>
      </c>
      <c r="F120">
        <v>264.53699999999998</v>
      </c>
      <c r="G120">
        <v>60.115160000000095</v>
      </c>
      <c r="H120">
        <f t="shared" si="72"/>
        <v>324.65216000000009</v>
      </c>
      <c r="I120">
        <f t="shared" si="73"/>
        <v>204.42183999999989</v>
      </c>
      <c r="J120" s="69">
        <f t="shared" si="74"/>
        <v>1</v>
      </c>
      <c r="K120">
        <f t="shared" si="75"/>
        <v>0</v>
      </c>
      <c r="M120">
        <f t="shared" si="76"/>
        <v>1</v>
      </c>
      <c r="N120" s="9">
        <f t="shared" si="77"/>
        <v>0</v>
      </c>
    </row>
    <row r="121" spans="1:14" x14ac:dyDescent="0.35">
      <c r="A121" s="9">
        <v>11</v>
      </c>
      <c r="B121">
        <v>266.2</v>
      </c>
      <c r="C121">
        <v>32.975039999999964</v>
      </c>
      <c r="D121">
        <f t="shared" si="70"/>
        <v>299.17503999999997</v>
      </c>
      <c r="E121">
        <f t="shared" si="71"/>
        <v>233.22496000000001</v>
      </c>
      <c r="F121">
        <v>429.42</v>
      </c>
      <c r="G121">
        <v>38.082800000000013</v>
      </c>
      <c r="H121">
        <f t="shared" si="72"/>
        <v>467.50280000000004</v>
      </c>
      <c r="I121">
        <f t="shared" si="73"/>
        <v>391.3372</v>
      </c>
      <c r="J121" s="69">
        <f t="shared" si="74"/>
        <v>1</v>
      </c>
      <c r="K121">
        <f t="shared" si="75"/>
        <v>0</v>
      </c>
      <c r="M121">
        <f t="shared" si="76"/>
        <v>1</v>
      </c>
      <c r="N121" s="9">
        <f t="shared" si="77"/>
        <v>0</v>
      </c>
    </row>
    <row r="122" spans="1:14" x14ac:dyDescent="0.35">
      <c r="A122" s="9">
        <v>12</v>
      </c>
      <c r="B122">
        <v>259.81900000000002</v>
      </c>
      <c r="C122">
        <v>54.476239999999969</v>
      </c>
      <c r="D122">
        <f t="shared" si="70"/>
        <v>314.29523999999998</v>
      </c>
      <c r="E122">
        <f t="shared" si="71"/>
        <v>205.34276000000006</v>
      </c>
      <c r="F122">
        <v>264.65300000000002</v>
      </c>
      <c r="G122">
        <v>35.528920000000021</v>
      </c>
      <c r="H122">
        <f t="shared" si="72"/>
        <v>300.18192000000005</v>
      </c>
      <c r="I122">
        <f t="shared" si="73"/>
        <v>229.12407999999999</v>
      </c>
      <c r="J122" s="69">
        <f t="shared" si="74"/>
        <v>0</v>
      </c>
      <c r="K122">
        <f t="shared" si="75"/>
        <v>0</v>
      </c>
      <c r="M122">
        <f t="shared" si="76"/>
        <v>1</v>
      </c>
      <c r="N122" s="9">
        <f t="shared" si="77"/>
        <v>0</v>
      </c>
    </row>
    <row r="123" spans="1:14" x14ac:dyDescent="0.35">
      <c r="A123" s="9">
        <v>13</v>
      </c>
      <c r="B123">
        <v>130.02799999999999</v>
      </c>
      <c r="C123">
        <v>42.608440000000009</v>
      </c>
      <c r="D123">
        <f t="shared" si="70"/>
        <v>172.63643999999999</v>
      </c>
      <c r="E123">
        <f t="shared" si="71"/>
        <v>87.41955999999999</v>
      </c>
      <c r="F123">
        <v>133.38</v>
      </c>
      <c r="G123">
        <v>26.220880000000001</v>
      </c>
      <c r="H123">
        <f t="shared" si="72"/>
        <v>159.60087999999999</v>
      </c>
      <c r="I123">
        <f t="shared" si="73"/>
        <v>107.15912</v>
      </c>
      <c r="J123" s="69">
        <f t="shared" si="74"/>
        <v>0</v>
      </c>
      <c r="K123">
        <f t="shared" si="75"/>
        <v>0</v>
      </c>
      <c r="M123">
        <f>IF((F123&gt;B123),1,0)</f>
        <v>1</v>
      </c>
      <c r="N123" s="9">
        <f>IF((F123&lt;B123),1,0)</f>
        <v>0</v>
      </c>
    </row>
    <row r="124" spans="1:14" x14ac:dyDescent="0.35">
      <c r="A124" s="9">
        <v>14</v>
      </c>
      <c r="B124">
        <v>172.86</v>
      </c>
      <c r="C124">
        <v>54.989760000000018</v>
      </c>
      <c r="D124">
        <f t="shared" si="70"/>
        <v>227.84976000000003</v>
      </c>
      <c r="E124">
        <f t="shared" si="71"/>
        <v>117.87024</v>
      </c>
      <c r="F124">
        <v>235.56700000000001</v>
      </c>
      <c r="G124">
        <v>158.47383999999997</v>
      </c>
      <c r="H124">
        <f t="shared" si="72"/>
        <v>394.04084</v>
      </c>
      <c r="I124">
        <f t="shared" si="73"/>
        <v>77.09316000000004</v>
      </c>
      <c r="J124" s="69">
        <f t="shared" si="74"/>
        <v>0</v>
      </c>
      <c r="K124">
        <f t="shared" si="75"/>
        <v>0</v>
      </c>
      <c r="M124">
        <f t="shared" ref="M124:M126" si="78">IF((F124&gt;B124),1,0)</f>
        <v>1</v>
      </c>
      <c r="N124" s="9">
        <f t="shared" ref="N124:N126" si="79">IF((F124&lt;B124),1,0)</f>
        <v>0</v>
      </c>
    </row>
    <row r="125" spans="1:14" x14ac:dyDescent="0.35">
      <c r="A125" s="9">
        <v>15</v>
      </c>
      <c r="B125">
        <v>173.88</v>
      </c>
      <c r="C125">
        <v>87.95892000000002</v>
      </c>
      <c r="D125">
        <f t="shared" si="70"/>
        <v>261.83892000000003</v>
      </c>
      <c r="E125">
        <f t="shared" si="71"/>
        <v>85.921079999999975</v>
      </c>
      <c r="F125">
        <v>340.529</v>
      </c>
      <c r="G125">
        <v>53.408040000000042</v>
      </c>
      <c r="H125">
        <f t="shared" si="72"/>
        <v>393.93704000000002</v>
      </c>
      <c r="I125">
        <f t="shared" si="73"/>
        <v>287.12095999999997</v>
      </c>
      <c r="J125" s="69">
        <f t="shared" si="74"/>
        <v>1</v>
      </c>
      <c r="K125">
        <f t="shared" si="75"/>
        <v>0</v>
      </c>
      <c r="M125">
        <f t="shared" si="78"/>
        <v>1</v>
      </c>
      <c r="N125" s="9">
        <f t="shared" si="79"/>
        <v>0</v>
      </c>
    </row>
    <row r="126" spans="1:14" x14ac:dyDescent="0.35">
      <c r="A126" s="9">
        <v>16</v>
      </c>
      <c r="B126">
        <v>211.63399999999999</v>
      </c>
      <c r="C126">
        <v>63.070839999999947</v>
      </c>
      <c r="D126">
        <f t="shared" si="70"/>
        <v>274.70483999999993</v>
      </c>
      <c r="E126">
        <f t="shared" si="71"/>
        <v>148.56316000000004</v>
      </c>
      <c r="F126">
        <v>409.65300000000002</v>
      </c>
      <c r="G126">
        <v>97.029799999999994</v>
      </c>
      <c r="H126">
        <f t="shared" si="72"/>
        <v>506.68280000000004</v>
      </c>
      <c r="I126">
        <f t="shared" si="73"/>
        <v>312.6232</v>
      </c>
      <c r="J126" s="69">
        <f t="shared" si="74"/>
        <v>1</v>
      </c>
      <c r="K126">
        <f t="shared" si="75"/>
        <v>0</v>
      </c>
      <c r="M126">
        <f t="shared" si="78"/>
        <v>1</v>
      </c>
      <c r="N126" s="9">
        <f t="shared" si="79"/>
        <v>0</v>
      </c>
    </row>
    <row r="127" spans="1:14" x14ac:dyDescent="0.35">
      <c r="J127" s="69">
        <f>COUNTIF(J111:J126,"1")</f>
        <v>4</v>
      </c>
      <c r="K127" s="69">
        <f>COUNTIF(K111:K126,"1")</f>
        <v>0</v>
      </c>
      <c r="M127">
        <f>SUM(M111:M126)</f>
        <v>13</v>
      </c>
      <c r="N127">
        <f>SUM(N111:N126)</f>
        <v>3</v>
      </c>
    </row>
    <row r="130" spans="1:14" x14ac:dyDescent="0.35">
      <c r="A130" s="9" t="s">
        <v>14</v>
      </c>
      <c r="M130" t="s">
        <v>50</v>
      </c>
      <c r="N130" s="9" t="s">
        <v>51</v>
      </c>
    </row>
    <row r="131" spans="1:14" x14ac:dyDescent="0.35">
      <c r="A131" s="9">
        <v>1</v>
      </c>
      <c r="B131">
        <v>102.283</v>
      </c>
      <c r="C131">
        <v>26.74224000000001</v>
      </c>
      <c r="D131">
        <f t="shared" ref="D131" si="80">B131+C131</f>
        <v>129.02524</v>
      </c>
      <c r="E131">
        <f t="shared" ref="E131" si="81">B131-C131</f>
        <v>75.540759999999992</v>
      </c>
      <c r="F131">
        <v>139.77099999999999</v>
      </c>
      <c r="G131">
        <v>23.386719999999976</v>
      </c>
      <c r="H131">
        <f t="shared" ref="H131" si="82">F131+G131</f>
        <v>163.15771999999996</v>
      </c>
      <c r="I131">
        <f t="shared" ref="I131" si="83">F131-G131</f>
        <v>116.38428000000002</v>
      </c>
      <c r="J131" s="69">
        <f t="shared" ref="J131" si="84">IF((I131&gt;D131),1,0)</f>
        <v>0</v>
      </c>
      <c r="K131">
        <f t="shared" ref="K131" si="85">IF((E131&gt;H131),1,0)</f>
        <v>0</v>
      </c>
      <c r="M131">
        <f>IF((F131&gt;B131),1,0)</f>
        <v>1</v>
      </c>
      <c r="N131" s="9">
        <f>IF((F131&lt;B131),1,0)</f>
        <v>0</v>
      </c>
    </row>
    <row r="132" spans="1:14" x14ac:dyDescent="0.35">
      <c r="A132" s="9">
        <v>2</v>
      </c>
      <c r="B132">
        <v>127.09699999999999</v>
      </c>
      <c r="C132">
        <v>7.8870400000000291</v>
      </c>
      <c r="D132">
        <f t="shared" ref="D132:D148" si="86">B132+C132</f>
        <v>134.98404000000002</v>
      </c>
      <c r="E132">
        <f t="shared" ref="E132:E148" si="87">B132-C132</f>
        <v>119.20995999999997</v>
      </c>
      <c r="F132">
        <v>162.30799999999999</v>
      </c>
      <c r="G132">
        <v>23.661120000000004</v>
      </c>
      <c r="H132">
        <f t="shared" ref="H132:H148" si="88">F132+G132</f>
        <v>185.96912</v>
      </c>
      <c r="I132">
        <f t="shared" ref="I132:I148" si="89">F132-G132</f>
        <v>138.64687999999998</v>
      </c>
      <c r="J132" s="69">
        <f t="shared" ref="J132:J148" si="90">IF((I132&gt;D132),1,0)</f>
        <v>1</v>
      </c>
      <c r="K132">
        <f t="shared" ref="K132:K148" si="91">IF((E132&gt;H132),1,0)</f>
        <v>0</v>
      </c>
      <c r="M132">
        <f t="shared" ref="M132:M148" si="92">IF((F132&gt;B132),1,0)</f>
        <v>1</v>
      </c>
      <c r="N132" s="9">
        <f t="shared" ref="N132:N148" si="93">IF((F132&lt;B132),1,0)</f>
        <v>0</v>
      </c>
    </row>
    <row r="133" spans="1:14" x14ac:dyDescent="0.35">
      <c r="A133" s="9">
        <v>3</v>
      </c>
      <c r="B133">
        <v>163.28299999999999</v>
      </c>
      <c r="C133">
        <v>25.399639999999952</v>
      </c>
      <c r="D133">
        <f t="shared" si="86"/>
        <v>188.68263999999994</v>
      </c>
      <c r="E133">
        <f t="shared" si="87"/>
        <v>137.88336000000004</v>
      </c>
      <c r="F133">
        <v>165.875</v>
      </c>
      <c r="G133">
        <v>17.779159999999997</v>
      </c>
      <c r="H133">
        <f t="shared" si="88"/>
        <v>183.65415999999999</v>
      </c>
      <c r="I133">
        <f t="shared" si="89"/>
        <v>148.09584000000001</v>
      </c>
      <c r="J133" s="69">
        <f t="shared" si="90"/>
        <v>0</v>
      </c>
      <c r="K133">
        <f t="shared" si="91"/>
        <v>0</v>
      </c>
      <c r="M133">
        <f t="shared" si="92"/>
        <v>1</v>
      </c>
      <c r="N133" s="9">
        <f t="shared" si="93"/>
        <v>0</v>
      </c>
    </row>
    <row r="134" spans="1:14" x14ac:dyDescent="0.35">
      <c r="A134" s="9">
        <v>4</v>
      </c>
      <c r="B134">
        <v>90.572000000000003</v>
      </c>
      <c r="C134">
        <v>15.391880000000016</v>
      </c>
      <c r="D134">
        <f t="shared" si="86"/>
        <v>105.96388000000002</v>
      </c>
      <c r="E134">
        <f t="shared" si="87"/>
        <v>75.180119999999988</v>
      </c>
      <c r="F134">
        <v>107.06399999999999</v>
      </c>
      <c r="G134">
        <v>41.56376000000003</v>
      </c>
      <c r="H134">
        <f t="shared" si="88"/>
        <v>148.62776000000002</v>
      </c>
      <c r="I134">
        <f t="shared" si="89"/>
        <v>65.500239999999962</v>
      </c>
      <c r="J134" s="69">
        <f t="shared" si="90"/>
        <v>0</v>
      </c>
      <c r="K134">
        <f t="shared" si="91"/>
        <v>0</v>
      </c>
      <c r="M134">
        <f t="shared" si="92"/>
        <v>1</v>
      </c>
      <c r="N134" s="9">
        <f t="shared" si="93"/>
        <v>0</v>
      </c>
    </row>
    <row r="135" spans="1:14" x14ac:dyDescent="0.35">
      <c r="A135" s="9">
        <v>5</v>
      </c>
      <c r="B135">
        <v>144.959</v>
      </c>
      <c r="C135">
        <v>24.041359999999983</v>
      </c>
      <c r="D135">
        <f t="shared" si="86"/>
        <v>169.00036</v>
      </c>
      <c r="E135">
        <f t="shared" si="87"/>
        <v>120.91764000000002</v>
      </c>
      <c r="F135">
        <v>154.76499999999999</v>
      </c>
      <c r="G135">
        <v>30.440760000000012</v>
      </c>
      <c r="H135">
        <f t="shared" si="88"/>
        <v>185.20576</v>
      </c>
      <c r="I135">
        <f t="shared" si="89"/>
        <v>124.32423999999997</v>
      </c>
      <c r="J135" s="69">
        <f t="shared" si="90"/>
        <v>0</v>
      </c>
      <c r="K135">
        <f t="shared" si="91"/>
        <v>0</v>
      </c>
      <c r="M135">
        <f t="shared" si="92"/>
        <v>1</v>
      </c>
      <c r="N135" s="9">
        <f t="shared" si="93"/>
        <v>0</v>
      </c>
    </row>
    <row r="136" spans="1:14" x14ac:dyDescent="0.35">
      <c r="A136" s="9">
        <v>6</v>
      </c>
      <c r="B136">
        <v>84.832999999999998</v>
      </c>
      <c r="C136">
        <v>18.13979999999999</v>
      </c>
      <c r="D136">
        <f t="shared" si="86"/>
        <v>102.97279999999999</v>
      </c>
      <c r="E136">
        <f t="shared" si="87"/>
        <v>66.693200000000004</v>
      </c>
      <c r="F136">
        <v>94.087000000000003</v>
      </c>
      <c r="G136">
        <v>21.162119999999994</v>
      </c>
      <c r="H136">
        <f t="shared" si="88"/>
        <v>115.24912</v>
      </c>
      <c r="I136">
        <f t="shared" si="89"/>
        <v>72.924880000000002</v>
      </c>
      <c r="J136" s="69">
        <f t="shared" si="90"/>
        <v>0</v>
      </c>
      <c r="K136">
        <f t="shared" si="91"/>
        <v>0</v>
      </c>
      <c r="M136">
        <f t="shared" si="92"/>
        <v>1</v>
      </c>
      <c r="N136" s="9">
        <f t="shared" si="93"/>
        <v>0</v>
      </c>
    </row>
    <row r="137" spans="1:14" x14ac:dyDescent="0.35">
      <c r="A137" s="9">
        <v>7</v>
      </c>
      <c r="B137">
        <v>148.202</v>
      </c>
      <c r="C137">
        <v>22.720319999999969</v>
      </c>
      <c r="D137">
        <f t="shared" si="86"/>
        <v>170.92231999999996</v>
      </c>
      <c r="E137">
        <f t="shared" si="87"/>
        <v>125.48168000000003</v>
      </c>
      <c r="F137">
        <v>146.90700000000001</v>
      </c>
      <c r="G137">
        <v>45.487679999999997</v>
      </c>
      <c r="H137">
        <f t="shared" si="88"/>
        <v>192.39467999999999</v>
      </c>
      <c r="I137">
        <f t="shared" si="89"/>
        <v>101.41932000000001</v>
      </c>
      <c r="J137" s="69">
        <f t="shared" si="90"/>
        <v>0</v>
      </c>
      <c r="K137">
        <f t="shared" si="91"/>
        <v>0</v>
      </c>
      <c r="M137">
        <f t="shared" si="92"/>
        <v>0</v>
      </c>
      <c r="N137" s="9">
        <f t="shared" si="93"/>
        <v>1</v>
      </c>
    </row>
    <row r="138" spans="1:14" x14ac:dyDescent="0.35">
      <c r="A138" s="9">
        <v>8</v>
      </c>
      <c r="B138">
        <v>185.02699999999999</v>
      </c>
      <c r="C138">
        <v>18.864999999999998</v>
      </c>
      <c r="D138">
        <f t="shared" si="86"/>
        <v>203.892</v>
      </c>
      <c r="E138">
        <f t="shared" si="87"/>
        <v>166.16199999999998</v>
      </c>
      <c r="F138">
        <v>111.23</v>
      </c>
      <c r="G138">
        <v>14.674520000000017</v>
      </c>
      <c r="H138">
        <f t="shared" si="88"/>
        <v>125.90452000000002</v>
      </c>
      <c r="I138">
        <f t="shared" si="89"/>
        <v>96.555479999999989</v>
      </c>
      <c r="J138" s="69">
        <f t="shared" si="90"/>
        <v>0</v>
      </c>
      <c r="K138">
        <f t="shared" si="91"/>
        <v>1</v>
      </c>
      <c r="M138">
        <f t="shared" si="92"/>
        <v>0</v>
      </c>
      <c r="N138" s="9">
        <f t="shared" si="93"/>
        <v>1</v>
      </c>
    </row>
    <row r="139" spans="1:14" x14ac:dyDescent="0.35">
      <c r="A139" s="9">
        <v>9</v>
      </c>
      <c r="B139">
        <v>146.785</v>
      </c>
      <c r="C139">
        <v>20.101759999999999</v>
      </c>
      <c r="D139">
        <f t="shared" si="86"/>
        <v>166.88675999999998</v>
      </c>
      <c r="E139">
        <f t="shared" si="87"/>
        <v>126.68324</v>
      </c>
      <c r="F139">
        <v>151.91399999999999</v>
      </c>
      <c r="G139">
        <v>17.596880000000017</v>
      </c>
      <c r="H139">
        <f t="shared" si="88"/>
        <v>169.51088000000001</v>
      </c>
      <c r="I139">
        <f t="shared" si="89"/>
        <v>134.31711999999996</v>
      </c>
      <c r="J139" s="69">
        <f t="shared" si="90"/>
        <v>0</v>
      </c>
      <c r="K139">
        <f t="shared" si="91"/>
        <v>0</v>
      </c>
      <c r="M139">
        <f t="shared" si="92"/>
        <v>1</v>
      </c>
      <c r="N139" s="9">
        <f t="shared" si="93"/>
        <v>0</v>
      </c>
    </row>
    <row r="140" spans="1:14" x14ac:dyDescent="0.35">
      <c r="A140" s="9">
        <v>10</v>
      </c>
      <c r="B140">
        <v>187.654</v>
      </c>
      <c r="C140">
        <v>26.618760000000034</v>
      </c>
      <c r="D140">
        <f t="shared" si="86"/>
        <v>214.27276000000003</v>
      </c>
      <c r="E140">
        <f t="shared" si="87"/>
        <v>161.03523999999996</v>
      </c>
      <c r="F140">
        <v>240.74100000000001</v>
      </c>
      <c r="G140">
        <v>53.233599999999996</v>
      </c>
      <c r="H140">
        <f t="shared" si="88"/>
        <v>293.97460000000001</v>
      </c>
      <c r="I140">
        <f t="shared" si="89"/>
        <v>187.50740000000002</v>
      </c>
      <c r="J140" s="69">
        <f t="shared" si="90"/>
        <v>0</v>
      </c>
      <c r="K140">
        <f t="shared" si="91"/>
        <v>0</v>
      </c>
      <c r="M140">
        <f t="shared" si="92"/>
        <v>1</v>
      </c>
      <c r="N140" s="9">
        <f t="shared" si="93"/>
        <v>0</v>
      </c>
    </row>
    <row r="141" spans="1:14" x14ac:dyDescent="0.35">
      <c r="A141" s="9">
        <v>11</v>
      </c>
      <c r="B141">
        <v>206.15799999999999</v>
      </c>
      <c r="C141">
        <v>38.47872000000001</v>
      </c>
      <c r="D141">
        <f t="shared" si="86"/>
        <v>244.63672</v>
      </c>
      <c r="E141">
        <f t="shared" si="87"/>
        <v>167.67927999999998</v>
      </c>
      <c r="F141">
        <v>208.61199999999999</v>
      </c>
      <c r="G141">
        <v>43.302279999999975</v>
      </c>
      <c r="H141">
        <f t="shared" si="88"/>
        <v>251.91427999999996</v>
      </c>
      <c r="I141">
        <f t="shared" si="89"/>
        <v>165.30972000000003</v>
      </c>
      <c r="J141" s="69">
        <f t="shared" si="90"/>
        <v>0</v>
      </c>
      <c r="K141">
        <f t="shared" si="91"/>
        <v>0</v>
      </c>
      <c r="M141">
        <f t="shared" si="92"/>
        <v>1</v>
      </c>
      <c r="N141" s="9">
        <f t="shared" si="93"/>
        <v>0</v>
      </c>
    </row>
    <row r="142" spans="1:14" x14ac:dyDescent="0.35">
      <c r="A142" s="9">
        <v>12</v>
      </c>
      <c r="B142">
        <v>132.90700000000001</v>
      </c>
      <c r="C142">
        <v>15.027320000000032</v>
      </c>
      <c r="D142">
        <f t="shared" si="86"/>
        <v>147.93432000000004</v>
      </c>
      <c r="E142">
        <f t="shared" si="87"/>
        <v>117.87967999999998</v>
      </c>
      <c r="F142">
        <v>203.19499999999999</v>
      </c>
      <c r="G142">
        <v>60.115160000000039</v>
      </c>
      <c r="H142">
        <f t="shared" si="88"/>
        <v>263.31016000000005</v>
      </c>
      <c r="I142">
        <f t="shared" si="89"/>
        <v>143.07983999999996</v>
      </c>
      <c r="J142" s="69">
        <f t="shared" si="90"/>
        <v>0</v>
      </c>
      <c r="K142">
        <f t="shared" si="91"/>
        <v>0</v>
      </c>
      <c r="M142">
        <f t="shared" si="92"/>
        <v>1</v>
      </c>
      <c r="N142" s="9">
        <f t="shared" si="93"/>
        <v>0</v>
      </c>
    </row>
    <row r="143" spans="1:14" x14ac:dyDescent="0.35">
      <c r="A143" s="9">
        <v>13</v>
      </c>
      <c r="B143">
        <v>213.74600000000001</v>
      </c>
      <c r="C143">
        <v>45.699360000000006</v>
      </c>
      <c r="D143">
        <f t="shared" si="86"/>
        <v>259.44535999999999</v>
      </c>
      <c r="E143">
        <f t="shared" si="87"/>
        <v>168.04664</v>
      </c>
      <c r="F143">
        <v>435.24900000000002</v>
      </c>
      <c r="G143">
        <v>63.454999999999998</v>
      </c>
      <c r="H143">
        <f t="shared" si="88"/>
        <v>498.70400000000001</v>
      </c>
      <c r="I143">
        <f t="shared" si="89"/>
        <v>371.79400000000004</v>
      </c>
      <c r="J143" s="69">
        <f t="shared" si="90"/>
        <v>1</v>
      </c>
      <c r="K143">
        <f t="shared" si="91"/>
        <v>0</v>
      </c>
      <c r="M143">
        <f t="shared" si="92"/>
        <v>1</v>
      </c>
      <c r="N143" s="9">
        <f t="shared" si="93"/>
        <v>0</v>
      </c>
    </row>
    <row r="144" spans="1:14" x14ac:dyDescent="0.35">
      <c r="A144" s="9">
        <v>14</v>
      </c>
      <c r="B144">
        <v>241.69200000000001</v>
      </c>
      <c r="C144">
        <v>52.108560000000026</v>
      </c>
      <c r="D144">
        <f t="shared" si="86"/>
        <v>293.80056000000002</v>
      </c>
      <c r="E144">
        <f t="shared" si="87"/>
        <v>189.58344</v>
      </c>
      <c r="F144">
        <v>241.69200000000001</v>
      </c>
      <c r="G144">
        <v>37.898560000000025</v>
      </c>
      <c r="H144">
        <f t="shared" si="88"/>
        <v>279.59056000000004</v>
      </c>
      <c r="I144">
        <f t="shared" si="89"/>
        <v>203.79343999999998</v>
      </c>
      <c r="J144" s="69">
        <f t="shared" si="90"/>
        <v>0</v>
      </c>
      <c r="K144">
        <f t="shared" si="91"/>
        <v>0</v>
      </c>
      <c r="M144">
        <f t="shared" si="92"/>
        <v>0</v>
      </c>
      <c r="N144" s="9">
        <f t="shared" si="93"/>
        <v>0</v>
      </c>
    </row>
    <row r="145" spans="1:14" x14ac:dyDescent="0.35">
      <c r="A145" s="9">
        <v>15</v>
      </c>
      <c r="B145">
        <v>118.756</v>
      </c>
      <c r="C145">
        <v>22.935919999999996</v>
      </c>
      <c r="D145">
        <f t="shared" si="86"/>
        <v>141.69191999999998</v>
      </c>
      <c r="E145">
        <f t="shared" si="87"/>
        <v>95.820080000000004</v>
      </c>
      <c r="F145">
        <v>122.096</v>
      </c>
      <c r="G145">
        <v>26.220880000000001</v>
      </c>
      <c r="H145">
        <f t="shared" si="88"/>
        <v>148.31688</v>
      </c>
      <c r="I145">
        <f t="shared" si="89"/>
        <v>95.87512000000001</v>
      </c>
      <c r="J145" s="69">
        <f t="shared" si="90"/>
        <v>0</v>
      </c>
      <c r="K145">
        <f t="shared" si="91"/>
        <v>0</v>
      </c>
      <c r="M145">
        <f t="shared" si="92"/>
        <v>1</v>
      </c>
      <c r="N145" s="9">
        <f t="shared" si="93"/>
        <v>0</v>
      </c>
    </row>
    <row r="146" spans="1:14" x14ac:dyDescent="0.35">
      <c r="A146" s="9">
        <v>16</v>
      </c>
      <c r="B146">
        <v>158.41999999999999</v>
      </c>
      <c r="C146">
        <v>45.266199999999998</v>
      </c>
      <c r="D146">
        <f t="shared" si="86"/>
        <v>203.68619999999999</v>
      </c>
      <c r="E146">
        <f t="shared" si="87"/>
        <v>113.15379999999999</v>
      </c>
      <c r="F146">
        <v>193.07300000000001</v>
      </c>
      <c r="G146">
        <v>113.20175999999999</v>
      </c>
      <c r="H146">
        <f t="shared" si="88"/>
        <v>306.27476000000001</v>
      </c>
      <c r="I146">
        <f t="shared" si="89"/>
        <v>79.871240000000014</v>
      </c>
      <c r="J146" s="69">
        <f t="shared" si="90"/>
        <v>0</v>
      </c>
      <c r="K146">
        <f t="shared" si="91"/>
        <v>0</v>
      </c>
      <c r="M146">
        <f t="shared" si="92"/>
        <v>1</v>
      </c>
      <c r="N146" s="9">
        <f t="shared" si="93"/>
        <v>0</v>
      </c>
    </row>
    <row r="147" spans="1:14" x14ac:dyDescent="0.35">
      <c r="A147" s="9">
        <v>17</v>
      </c>
      <c r="B147">
        <v>149.02099999999999</v>
      </c>
      <c r="C147">
        <v>125.62423999999996</v>
      </c>
      <c r="D147">
        <f t="shared" si="86"/>
        <v>274.64523999999994</v>
      </c>
      <c r="E147">
        <f t="shared" si="87"/>
        <v>23.396760000000029</v>
      </c>
      <c r="F147">
        <v>302.86900000000003</v>
      </c>
      <c r="G147">
        <v>50.256359999999923</v>
      </c>
      <c r="H147">
        <f t="shared" si="88"/>
        <v>353.12535999999994</v>
      </c>
      <c r="I147">
        <f t="shared" si="89"/>
        <v>252.61264000000011</v>
      </c>
      <c r="J147" s="69">
        <f t="shared" si="90"/>
        <v>0</v>
      </c>
      <c r="K147">
        <f t="shared" si="91"/>
        <v>0</v>
      </c>
      <c r="M147">
        <f t="shared" si="92"/>
        <v>1</v>
      </c>
      <c r="N147" s="9">
        <f t="shared" si="93"/>
        <v>0</v>
      </c>
    </row>
    <row r="148" spans="1:14" x14ac:dyDescent="0.35">
      <c r="A148" s="9">
        <v>18</v>
      </c>
      <c r="B148">
        <v>185.64400000000001</v>
      </c>
      <c r="C148">
        <v>48.515880000000024</v>
      </c>
      <c r="D148">
        <f t="shared" si="86"/>
        <v>234.15988000000004</v>
      </c>
      <c r="E148">
        <f t="shared" si="87"/>
        <v>137.12811999999997</v>
      </c>
      <c r="F148">
        <v>339.10899999999998</v>
      </c>
      <c r="G148">
        <v>109.15828000000008</v>
      </c>
      <c r="H148">
        <f t="shared" si="88"/>
        <v>448.26728000000003</v>
      </c>
      <c r="I148">
        <f t="shared" si="89"/>
        <v>229.9507199999999</v>
      </c>
      <c r="J148" s="69">
        <f t="shared" si="90"/>
        <v>0</v>
      </c>
      <c r="K148">
        <f t="shared" si="91"/>
        <v>0</v>
      </c>
      <c r="M148">
        <f t="shared" si="92"/>
        <v>1</v>
      </c>
      <c r="N148" s="9">
        <f t="shared" si="93"/>
        <v>0</v>
      </c>
    </row>
    <row r="149" spans="1:14" x14ac:dyDescent="0.35">
      <c r="J149" s="69">
        <f>COUNTIF(J131:J148, "1")</f>
        <v>2</v>
      </c>
      <c r="K149" s="69">
        <f>COUNTIF(K131:K148, "1")</f>
        <v>1</v>
      </c>
      <c r="M149">
        <f>SUM(M131:M148)</f>
        <v>15</v>
      </c>
      <c r="N149">
        <f>SUM(N131:N148)</f>
        <v>2</v>
      </c>
    </row>
  </sheetData>
  <mergeCells count="19">
    <mergeCell ref="A1:A3"/>
    <mergeCell ref="B1:G1"/>
    <mergeCell ref="H1:M1"/>
    <mergeCell ref="N1:S1"/>
    <mergeCell ref="T1:Y1"/>
    <mergeCell ref="B2:D2"/>
    <mergeCell ref="AF2:AH2"/>
    <mergeCell ref="AI2:AK2"/>
    <mergeCell ref="AF1:AK1"/>
    <mergeCell ref="E2:G2"/>
    <mergeCell ref="H2:J2"/>
    <mergeCell ref="K2:M2"/>
    <mergeCell ref="N2:P2"/>
    <mergeCell ref="Q2:S2"/>
    <mergeCell ref="T2:V2"/>
    <mergeCell ref="W2:Y2"/>
    <mergeCell ref="Z2:AB2"/>
    <mergeCell ref="Z1:AE1"/>
    <mergeCell ref="AC2:A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2702-C56E-4133-9A23-730D4453D694}">
  <dimension ref="A1:R130"/>
  <sheetViews>
    <sheetView workbookViewId="0">
      <selection activeCell="K4" sqref="K4"/>
    </sheetView>
  </sheetViews>
  <sheetFormatPr defaultRowHeight="14.5" x14ac:dyDescent="0.35"/>
  <sheetData>
    <row r="1" spans="1:18" ht="58" x14ac:dyDescent="0.35">
      <c r="A1" s="9" t="s">
        <v>24</v>
      </c>
      <c r="B1" s="34"/>
      <c r="C1" s="34"/>
      <c r="D1" s="34"/>
      <c r="E1" s="34"/>
      <c r="F1" s="34"/>
      <c r="G1" s="34"/>
      <c r="H1" s="34"/>
      <c r="I1" s="34"/>
      <c r="O1" s="33" t="s">
        <v>35</v>
      </c>
      <c r="P1" s="27" t="s">
        <v>31</v>
      </c>
      <c r="Q1" s="27" t="s">
        <v>32</v>
      </c>
      <c r="R1" s="27" t="s">
        <v>34</v>
      </c>
    </row>
    <row r="2" spans="1:18" x14ac:dyDescent="0.35">
      <c r="A2" s="9"/>
      <c r="B2" s="77" t="s">
        <v>4</v>
      </c>
      <c r="C2" s="77"/>
      <c r="D2" s="77"/>
      <c r="E2" s="77"/>
      <c r="G2" s="77" t="s">
        <v>8</v>
      </c>
      <c r="H2" s="77"/>
      <c r="I2" s="77"/>
      <c r="J2" s="77"/>
      <c r="O2" s="31" t="s">
        <v>25</v>
      </c>
      <c r="P2" s="34">
        <v>3</v>
      </c>
      <c r="Q2" s="34">
        <v>1</v>
      </c>
      <c r="R2" s="18">
        <f>'95% CI'!AQ2-(P2+Q2)</f>
        <v>14</v>
      </c>
    </row>
    <row r="3" spans="1:18" ht="58" x14ac:dyDescent="0.35">
      <c r="A3" s="2"/>
      <c r="B3" s="19" t="s">
        <v>5</v>
      </c>
      <c r="C3" s="19" t="s">
        <v>6</v>
      </c>
      <c r="D3" s="20" t="s">
        <v>28</v>
      </c>
      <c r="E3" s="20" t="s">
        <v>29</v>
      </c>
      <c r="F3" s="3"/>
      <c r="G3" s="21" t="s">
        <v>7</v>
      </c>
      <c r="H3" s="21" t="s">
        <v>6</v>
      </c>
      <c r="I3" s="22" t="s">
        <v>28</v>
      </c>
      <c r="J3" s="22" t="s">
        <v>30</v>
      </c>
      <c r="K3" s="23" t="s">
        <v>31</v>
      </c>
      <c r="L3" s="24" t="s">
        <v>32</v>
      </c>
      <c r="O3" s="32" t="s">
        <v>1</v>
      </c>
      <c r="P3" s="34">
        <v>6</v>
      </c>
      <c r="Q3" s="34">
        <v>5</v>
      </c>
      <c r="R3" s="18">
        <f>'95% CI'!AQ3-(P3+Q3)</f>
        <v>3</v>
      </c>
    </row>
    <row r="4" spans="1:18" x14ac:dyDescent="0.35">
      <c r="A4" s="9">
        <v>1</v>
      </c>
      <c r="B4" s="34">
        <v>85.23</v>
      </c>
      <c r="C4" s="34">
        <v>18.754000000000005</v>
      </c>
      <c r="D4">
        <f>B4+1.96*C4</f>
        <v>121.98784000000001</v>
      </c>
      <c r="E4">
        <f>B4-1.96*C4</f>
        <v>48.472159999999995</v>
      </c>
      <c r="G4" s="34">
        <v>100.575</v>
      </c>
      <c r="H4" s="35">
        <v>11.932000000000002</v>
      </c>
      <c r="I4">
        <f>G4+H4*1.96</f>
        <v>123.96172000000001</v>
      </c>
      <c r="J4">
        <f>G4-H4*1.96</f>
        <v>77.188279999999992</v>
      </c>
      <c r="K4" s="9">
        <f>IF((J4&gt;D4),1,0)</f>
        <v>0</v>
      </c>
      <c r="L4" s="9">
        <f>IF((E4&gt;I4),1,0)</f>
        <v>0</v>
      </c>
      <c r="O4" s="31" t="s">
        <v>21</v>
      </c>
      <c r="P4" s="18">
        <v>6</v>
      </c>
      <c r="Q4" s="18">
        <v>4</v>
      </c>
      <c r="R4" s="18">
        <f>'95% CI'!AQ4-(P4+Q4)</f>
        <v>8</v>
      </c>
    </row>
    <row r="5" spans="1:18" x14ac:dyDescent="0.35">
      <c r="A5" s="9">
        <v>2</v>
      </c>
      <c r="B5" s="16">
        <v>221.33099999999999</v>
      </c>
      <c r="C5" s="16">
        <v>13.076000000000022</v>
      </c>
      <c r="D5">
        <f t="shared" ref="D5:D21" si="0">B5+1.96*C5</f>
        <v>246.95996000000002</v>
      </c>
      <c r="E5">
        <f t="shared" ref="E5:E21" si="1">B5-1.96*C5</f>
        <v>195.70203999999995</v>
      </c>
      <c r="G5" s="16">
        <v>254.52799999999999</v>
      </c>
      <c r="H5" s="15">
        <v>20.121000000000009</v>
      </c>
      <c r="I5">
        <f t="shared" ref="I5:I21" si="2">G5+H5*1.96</f>
        <v>293.96516000000003</v>
      </c>
      <c r="J5">
        <f t="shared" ref="J5:J21" si="3">G5-H5*1.96</f>
        <v>215.09083999999996</v>
      </c>
      <c r="K5" s="9">
        <f t="shared" ref="K5:K21" si="4">IF((J5&gt;D5),1,0)</f>
        <v>0</v>
      </c>
      <c r="L5" s="9">
        <f t="shared" ref="L5:L21" si="5">IF((E5&gt;I5),1,0)</f>
        <v>0</v>
      </c>
      <c r="O5" s="31" t="s">
        <v>22</v>
      </c>
      <c r="P5" s="16">
        <v>8</v>
      </c>
      <c r="Q5" s="16">
        <v>3</v>
      </c>
      <c r="R5" s="18">
        <f>'95% CI'!AQ5-(P5+Q5)</f>
        <v>7</v>
      </c>
    </row>
    <row r="6" spans="1:18" x14ac:dyDescent="0.35">
      <c r="A6" s="9">
        <v>3</v>
      </c>
      <c r="B6" s="34">
        <v>251.404</v>
      </c>
      <c r="C6" s="34">
        <v>11.662999999999982</v>
      </c>
      <c r="D6">
        <f t="shared" si="0"/>
        <v>274.26347999999996</v>
      </c>
      <c r="E6">
        <f t="shared" si="1"/>
        <v>228.54452000000003</v>
      </c>
      <c r="G6" s="34">
        <v>250.108</v>
      </c>
      <c r="H6" s="35">
        <v>32.396999999999991</v>
      </c>
      <c r="I6">
        <f t="shared" si="2"/>
        <v>313.60611999999998</v>
      </c>
      <c r="J6">
        <f t="shared" si="3"/>
        <v>186.60988000000003</v>
      </c>
      <c r="K6" s="9">
        <f t="shared" si="4"/>
        <v>0</v>
      </c>
      <c r="L6" s="9">
        <f t="shared" si="5"/>
        <v>0</v>
      </c>
      <c r="O6" s="31" t="s">
        <v>17</v>
      </c>
      <c r="P6" s="16">
        <v>8</v>
      </c>
      <c r="Q6" s="16">
        <v>0</v>
      </c>
      <c r="R6" s="18">
        <f>'95% CI'!AQ6-(P6+Q6)</f>
        <v>8</v>
      </c>
    </row>
    <row r="7" spans="1:18" x14ac:dyDescent="0.35">
      <c r="A7" s="9">
        <v>4</v>
      </c>
      <c r="B7" s="34">
        <v>98.948999999999998</v>
      </c>
      <c r="C7" s="34">
        <v>9.4249999999999972</v>
      </c>
      <c r="D7">
        <f t="shared" si="0"/>
        <v>117.422</v>
      </c>
      <c r="E7">
        <f t="shared" si="1"/>
        <v>80.475999999999999</v>
      </c>
      <c r="G7" s="34">
        <v>123.295</v>
      </c>
      <c r="H7" s="35">
        <v>10.997</v>
      </c>
      <c r="I7">
        <f t="shared" si="2"/>
        <v>144.84912</v>
      </c>
      <c r="J7">
        <f t="shared" si="3"/>
        <v>101.74088</v>
      </c>
      <c r="K7" s="30">
        <f t="shared" si="4"/>
        <v>0</v>
      </c>
      <c r="L7" s="9">
        <f t="shared" si="5"/>
        <v>0</v>
      </c>
      <c r="O7" s="31" t="s">
        <v>23</v>
      </c>
      <c r="P7" s="16">
        <v>7</v>
      </c>
      <c r="Q7" s="16">
        <v>1</v>
      </c>
      <c r="R7" s="18">
        <f>'95% CI'!AQ7-(P7+Q7)</f>
        <v>10</v>
      </c>
    </row>
    <row r="8" spans="1:18" x14ac:dyDescent="0.35">
      <c r="A8" s="9">
        <v>5</v>
      </c>
      <c r="B8" s="34">
        <v>122.61499999999999</v>
      </c>
      <c r="C8" s="34">
        <v>13.078999999999994</v>
      </c>
      <c r="D8">
        <f t="shared" si="0"/>
        <v>148.24983999999998</v>
      </c>
      <c r="E8">
        <f t="shared" si="1"/>
        <v>96.980160000000012</v>
      </c>
      <c r="G8" s="34">
        <v>129.97200000000001</v>
      </c>
      <c r="H8" s="35">
        <v>16.34899999999999</v>
      </c>
      <c r="I8">
        <f t="shared" si="2"/>
        <v>162.01603999999998</v>
      </c>
      <c r="J8">
        <f t="shared" si="3"/>
        <v>97.927960000000027</v>
      </c>
      <c r="K8" s="9">
        <f t="shared" si="4"/>
        <v>0</v>
      </c>
      <c r="L8" s="9">
        <f t="shared" si="5"/>
        <v>0</v>
      </c>
    </row>
    <row r="9" spans="1:18" ht="58" x14ac:dyDescent="0.35">
      <c r="A9" s="9">
        <v>6</v>
      </c>
      <c r="B9" s="34">
        <v>126.47799999999999</v>
      </c>
      <c r="C9" s="34">
        <v>13.881999999999991</v>
      </c>
      <c r="D9">
        <f t="shared" si="0"/>
        <v>153.68671999999998</v>
      </c>
      <c r="E9">
        <f t="shared" si="1"/>
        <v>99.269280000000009</v>
      </c>
      <c r="G9" s="34">
        <v>168.12299999999999</v>
      </c>
      <c r="H9" s="35">
        <v>10.796999999999997</v>
      </c>
      <c r="I9">
        <f t="shared" si="2"/>
        <v>189.28511999999998</v>
      </c>
      <c r="J9">
        <f t="shared" si="3"/>
        <v>146.96088</v>
      </c>
      <c r="K9" s="30">
        <f t="shared" si="4"/>
        <v>0</v>
      </c>
      <c r="L9" s="9">
        <f t="shared" si="5"/>
        <v>0</v>
      </c>
      <c r="O9" s="33" t="s">
        <v>36</v>
      </c>
      <c r="P9" s="27" t="s">
        <v>31</v>
      </c>
      <c r="Q9" s="27" t="s">
        <v>32</v>
      </c>
      <c r="R9" s="27" t="s">
        <v>34</v>
      </c>
    </row>
    <row r="10" spans="1:18" x14ac:dyDescent="0.35">
      <c r="A10" s="9">
        <v>7</v>
      </c>
      <c r="B10" s="34">
        <v>141.75299999999999</v>
      </c>
      <c r="C10" s="34">
        <v>14.181999999999988</v>
      </c>
      <c r="D10">
        <f t="shared" si="0"/>
        <v>169.54971999999995</v>
      </c>
      <c r="E10">
        <f t="shared" si="1"/>
        <v>113.95628000000001</v>
      </c>
      <c r="G10" s="34">
        <v>154.64500000000001</v>
      </c>
      <c r="H10" s="35">
        <v>11.597999999999985</v>
      </c>
      <c r="I10">
        <f t="shared" si="2"/>
        <v>177.37707999999998</v>
      </c>
      <c r="J10">
        <f t="shared" si="3"/>
        <v>131.91292000000004</v>
      </c>
      <c r="K10" s="9">
        <f t="shared" si="4"/>
        <v>0</v>
      </c>
      <c r="L10" s="9">
        <f t="shared" si="5"/>
        <v>0</v>
      </c>
      <c r="O10" s="31" t="s">
        <v>25</v>
      </c>
      <c r="P10" s="34">
        <v>0</v>
      </c>
      <c r="Q10" s="34">
        <v>1</v>
      </c>
      <c r="R10" s="18">
        <f>'95% CI'!AQ10-(P10+Q10)</f>
        <v>17</v>
      </c>
    </row>
    <row r="11" spans="1:18" x14ac:dyDescent="0.35">
      <c r="A11" s="9">
        <v>8</v>
      </c>
      <c r="B11" s="34">
        <v>146.524</v>
      </c>
      <c r="C11" s="34">
        <v>6.4170000000000016</v>
      </c>
      <c r="D11">
        <f t="shared" si="0"/>
        <v>159.10132000000002</v>
      </c>
      <c r="E11">
        <f t="shared" si="1"/>
        <v>133.94667999999999</v>
      </c>
      <c r="G11" s="34">
        <v>103.74299999999999</v>
      </c>
      <c r="H11" s="35">
        <v>8.5559999999999974</v>
      </c>
      <c r="I11">
        <f t="shared" si="2"/>
        <v>120.51275999999999</v>
      </c>
      <c r="J11">
        <f t="shared" si="3"/>
        <v>86.973240000000004</v>
      </c>
      <c r="K11" s="9">
        <f t="shared" si="4"/>
        <v>0</v>
      </c>
      <c r="L11" s="29">
        <f t="shared" si="5"/>
        <v>1</v>
      </c>
      <c r="O11" s="32" t="s">
        <v>1</v>
      </c>
      <c r="P11" s="34">
        <v>1</v>
      </c>
      <c r="Q11" s="34">
        <v>1</v>
      </c>
      <c r="R11" s="18">
        <f>'95% CI'!AQ11-(P11+Q11)</f>
        <v>12</v>
      </c>
    </row>
    <row r="12" spans="1:18" x14ac:dyDescent="0.35">
      <c r="A12" s="9">
        <v>9</v>
      </c>
      <c r="B12" s="34">
        <v>130.13499999999999</v>
      </c>
      <c r="C12" s="34">
        <v>8.9739999999999895</v>
      </c>
      <c r="D12">
        <f t="shared" si="0"/>
        <v>147.72403999999997</v>
      </c>
      <c r="E12">
        <f t="shared" si="1"/>
        <v>112.54596000000001</v>
      </c>
      <c r="G12" s="34">
        <v>126.285</v>
      </c>
      <c r="H12" s="35">
        <v>8.9699999999999989</v>
      </c>
      <c r="I12">
        <f t="shared" si="2"/>
        <v>143.86619999999999</v>
      </c>
      <c r="J12">
        <f t="shared" si="3"/>
        <v>108.7038</v>
      </c>
      <c r="K12" s="9">
        <f t="shared" si="4"/>
        <v>0</v>
      </c>
      <c r="L12" s="9">
        <f t="shared" si="5"/>
        <v>0</v>
      </c>
      <c r="O12" s="31" t="s">
        <v>21</v>
      </c>
      <c r="P12" s="18">
        <v>6</v>
      </c>
      <c r="Q12" s="18">
        <v>2</v>
      </c>
      <c r="R12" s="18">
        <f>'95% CI'!AQ12-(P12+Q12)</f>
        <v>10</v>
      </c>
    </row>
    <row r="13" spans="1:18" x14ac:dyDescent="0.35">
      <c r="A13" s="9">
        <v>10</v>
      </c>
      <c r="B13" s="34">
        <v>166.667</v>
      </c>
      <c r="C13" s="34">
        <v>11.11099999999999</v>
      </c>
      <c r="D13">
        <f t="shared" si="0"/>
        <v>188.44455999999997</v>
      </c>
      <c r="E13">
        <f t="shared" si="1"/>
        <v>144.88944000000004</v>
      </c>
      <c r="G13" s="34">
        <v>174.07400000000001</v>
      </c>
      <c r="H13" s="35">
        <v>11.11099999999999</v>
      </c>
      <c r="I13">
        <f t="shared" si="2"/>
        <v>195.85156000000001</v>
      </c>
      <c r="J13">
        <f t="shared" si="3"/>
        <v>152.29644000000002</v>
      </c>
      <c r="K13" s="9">
        <f t="shared" si="4"/>
        <v>0</v>
      </c>
      <c r="L13" s="9">
        <f t="shared" si="5"/>
        <v>0</v>
      </c>
      <c r="O13" s="31" t="s">
        <v>22</v>
      </c>
      <c r="P13" s="16">
        <v>5</v>
      </c>
      <c r="Q13" s="16">
        <v>1</v>
      </c>
      <c r="R13" s="18">
        <f>'95% CI'!AQ13-(P13+Q13)</f>
        <v>12</v>
      </c>
    </row>
    <row r="14" spans="1:18" x14ac:dyDescent="0.35">
      <c r="A14" s="9">
        <v>11</v>
      </c>
      <c r="B14" s="34">
        <v>133.751</v>
      </c>
      <c r="C14" s="34">
        <v>12.277999999999992</v>
      </c>
      <c r="D14">
        <f t="shared" si="0"/>
        <v>157.81587999999999</v>
      </c>
      <c r="E14">
        <f t="shared" si="1"/>
        <v>109.68612000000002</v>
      </c>
      <c r="G14" s="34">
        <v>143.559</v>
      </c>
      <c r="H14" s="35">
        <v>12.262</v>
      </c>
      <c r="I14">
        <f t="shared" si="2"/>
        <v>167.59252000000001</v>
      </c>
      <c r="J14">
        <f t="shared" si="3"/>
        <v>119.52548</v>
      </c>
      <c r="K14" s="9">
        <f t="shared" si="4"/>
        <v>0</v>
      </c>
      <c r="L14" s="9">
        <f t="shared" si="5"/>
        <v>0</v>
      </c>
      <c r="O14" s="31" t="s">
        <v>17</v>
      </c>
      <c r="P14" s="16">
        <v>4</v>
      </c>
      <c r="Q14" s="16">
        <v>0</v>
      </c>
      <c r="R14" s="18">
        <f>'95% CI'!AQ14-(P14+Q14)</f>
        <v>12</v>
      </c>
    </row>
    <row r="15" spans="1:18" x14ac:dyDescent="0.35">
      <c r="A15" s="9">
        <v>12</v>
      </c>
      <c r="B15" s="34">
        <v>120.128</v>
      </c>
      <c r="C15" s="34">
        <v>12.780000000000001</v>
      </c>
      <c r="D15">
        <f t="shared" si="0"/>
        <v>145.17680000000001</v>
      </c>
      <c r="E15">
        <f t="shared" si="1"/>
        <v>95.0792</v>
      </c>
      <c r="G15" s="34">
        <v>125.24</v>
      </c>
      <c r="H15" s="35">
        <v>10.222999999999999</v>
      </c>
      <c r="I15">
        <f t="shared" si="2"/>
        <v>145.27707999999998</v>
      </c>
      <c r="J15">
        <f t="shared" si="3"/>
        <v>105.20292000000001</v>
      </c>
      <c r="K15" s="9">
        <f t="shared" si="4"/>
        <v>0</v>
      </c>
      <c r="L15" s="9">
        <f t="shared" si="5"/>
        <v>0</v>
      </c>
    </row>
    <row r="16" spans="1:18" x14ac:dyDescent="0.35">
      <c r="A16" s="9">
        <v>13</v>
      </c>
      <c r="B16" s="34">
        <v>182.65</v>
      </c>
      <c r="C16" s="34">
        <v>11.658000000000015</v>
      </c>
      <c r="D16">
        <f t="shared" si="0"/>
        <v>205.49968000000004</v>
      </c>
      <c r="E16">
        <f t="shared" si="1"/>
        <v>159.80031999999997</v>
      </c>
      <c r="G16" s="34">
        <v>182.642</v>
      </c>
      <c r="H16" s="35">
        <v>10.363</v>
      </c>
      <c r="I16">
        <f t="shared" si="2"/>
        <v>202.95347999999998</v>
      </c>
      <c r="J16">
        <f t="shared" si="3"/>
        <v>162.33052000000001</v>
      </c>
      <c r="K16" s="9">
        <f t="shared" si="4"/>
        <v>0</v>
      </c>
      <c r="L16" s="9">
        <f t="shared" si="5"/>
        <v>0</v>
      </c>
    </row>
    <row r="17" spans="1:12" x14ac:dyDescent="0.35">
      <c r="A17" s="9">
        <v>14</v>
      </c>
      <c r="B17" s="34">
        <v>136.55600000000001</v>
      </c>
      <c r="C17" s="34">
        <v>12.083999999999975</v>
      </c>
      <c r="D17">
        <f t="shared" si="0"/>
        <v>160.24063999999996</v>
      </c>
      <c r="E17">
        <f t="shared" si="1"/>
        <v>112.87136000000007</v>
      </c>
      <c r="G17" s="34">
        <v>138.97300000000001</v>
      </c>
      <c r="H17" s="35">
        <v>10.876000000000005</v>
      </c>
      <c r="I17">
        <f t="shared" si="2"/>
        <v>160.28996000000001</v>
      </c>
      <c r="J17">
        <f t="shared" si="3"/>
        <v>117.65604</v>
      </c>
      <c r="K17" s="9">
        <f t="shared" si="4"/>
        <v>0</v>
      </c>
      <c r="L17" s="9">
        <f t="shared" si="5"/>
        <v>0</v>
      </c>
    </row>
    <row r="18" spans="1:12" x14ac:dyDescent="0.35">
      <c r="A18" s="9">
        <v>15</v>
      </c>
      <c r="B18" s="34">
        <v>108.703</v>
      </c>
      <c r="C18" s="34">
        <v>20.067000000000007</v>
      </c>
      <c r="D18">
        <f t="shared" si="0"/>
        <v>148.03432000000001</v>
      </c>
      <c r="E18">
        <f t="shared" si="1"/>
        <v>69.371679999999998</v>
      </c>
      <c r="G18" s="34">
        <v>103.679</v>
      </c>
      <c r="H18" s="35">
        <v>20.070999999999998</v>
      </c>
      <c r="I18">
        <f t="shared" si="2"/>
        <v>143.01815999999999</v>
      </c>
      <c r="J18">
        <f t="shared" si="3"/>
        <v>64.339840000000009</v>
      </c>
      <c r="K18" s="9">
        <f t="shared" si="4"/>
        <v>0</v>
      </c>
      <c r="L18" s="9">
        <f t="shared" si="5"/>
        <v>0</v>
      </c>
    </row>
    <row r="19" spans="1:12" x14ac:dyDescent="0.35">
      <c r="A19" s="9">
        <v>16</v>
      </c>
      <c r="B19" s="34">
        <v>102.318</v>
      </c>
      <c r="C19" s="34">
        <v>23.102999999999994</v>
      </c>
      <c r="D19">
        <f t="shared" si="0"/>
        <v>147.59987999999998</v>
      </c>
      <c r="E19">
        <f t="shared" si="1"/>
        <v>57.036120000000011</v>
      </c>
      <c r="G19" s="34">
        <v>99.01</v>
      </c>
      <c r="H19" s="35">
        <v>31.352999999999994</v>
      </c>
      <c r="I19">
        <f t="shared" si="2"/>
        <v>160.46188000000001</v>
      </c>
      <c r="J19">
        <f t="shared" si="3"/>
        <v>37.558120000000017</v>
      </c>
      <c r="K19" s="9">
        <f t="shared" si="4"/>
        <v>0</v>
      </c>
      <c r="L19" s="9">
        <f t="shared" si="5"/>
        <v>0</v>
      </c>
    </row>
    <row r="20" spans="1:12" x14ac:dyDescent="0.35">
      <c r="A20" s="9">
        <v>17</v>
      </c>
      <c r="B20" s="34">
        <v>110.574</v>
      </c>
      <c r="C20" s="34">
        <v>28.844999999999999</v>
      </c>
      <c r="D20">
        <f t="shared" si="0"/>
        <v>167.11019999999999</v>
      </c>
      <c r="E20">
        <f t="shared" si="1"/>
        <v>54.037800000000004</v>
      </c>
      <c r="G20" s="34">
        <v>160.25899999999999</v>
      </c>
      <c r="H20" s="35">
        <v>17.628000000000014</v>
      </c>
      <c r="I20">
        <f t="shared" si="2"/>
        <v>194.80988000000002</v>
      </c>
      <c r="J20">
        <f t="shared" si="3"/>
        <v>125.70811999999995</v>
      </c>
      <c r="K20" s="30">
        <f t="shared" si="4"/>
        <v>0</v>
      </c>
      <c r="L20" s="9">
        <f t="shared" si="5"/>
        <v>0</v>
      </c>
    </row>
    <row r="21" spans="1:12" x14ac:dyDescent="0.35">
      <c r="A21" s="9">
        <v>18</v>
      </c>
      <c r="B21" s="7">
        <v>189.35599999999999</v>
      </c>
      <c r="C21" s="7">
        <v>27.227000000000004</v>
      </c>
      <c r="D21">
        <f t="shared" si="0"/>
        <v>242.72092000000001</v>
      </c>
      <c r="E21">
        <f t="shared" si="1"/>
        <v>135.99107999999998</v>
      </c>
      <c r="G21" s="7">
        <v>214.10900000000001</v>
      </c>
      <c r="H21" s="6">
        <v>38.365999999999985</v>
      </c>
      <c r="I21">
        <f t="shared" si="2"/>
        <v>289.30635999999998</v>
      </c>
      <c r="J21">
        <f t="shared" si="3"/>
        <v>138.91164000000003</v>
      </c>
      <c r="K21" s="9">
        <f t="shared" si="4"/>
        <v>0</v>
      </c>
      <c r="L21" s="9">
        <f t="shared" si="5"/>
        <v>0</v>
      </c>
    </row>
    <row r="22" spans="1:12" x14ac:dyDescent="0.35">
      <c r="A22" s="9"/>
      <c r="K22">
        <v>0</v>
      </c>
      <c r="L22">
        <v>1</v>
      </c>
    </row>
    <row r="23" spans="1:12" x14ac:dyDescent="0.35">
      <c r="A23" s="9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35">
      <c r="A24" s="9"/>
      <c r="B24" s="77" t="s">
        <v>4</v>
      </c>
      <c r="C24" s="77"/>
      <c r="D24" s="77"/>
      <c r="E24" s="77"/>
      <c r="F24" s="9"/>
      <c r="G24" s="77" t="s">
        <v>8</v>
      </c>
      <c r="H24" s="77"/>
      <c r="I24" s="77"/>
      <c r="J24" s="77"/>
      <c r="K24" s="9"/>
      <c r="L24" s="9"/>
    </row>
    <row r="25" spans="1:12" ht="58" x14ac:dyDescent="0.35">
      <c r="A25" s="9"/>
      <c r="B25" s="19" t="s">
        <v>5</v>
      </c>
      <c r="C25" s="19" t="s">
        <v>6</v>
      </c>
      <c r="D25" s="25" t="s">
        <v>28</v>
      </c>
      <c r="E25" s="25" t="s">
        <v>29</v>
      </c>
      <c r="F25" s="9"/>
      <c r="G25" s="21" t="s">
        <v>7</v>
      </c>
      <c r="H25" s="21" t="s">
        <v>6</v>
      </c>
      <c r="I25" s="26" t="s">
        <v>28</v>
      </c>
      <c r="J25" s="26" t="s">
        <v>30</v>
      </c>
      <c r="K25" s="21" t="s">
        <v>31</v>
      </c>
      <c r="L25" s="21" t="s">
        <v>32</v>
      </c>
    </row>
    <row r="26" spans="1:12" x14ac:dyDescent="0.35">
      <c r="A26" s="9">
        <v>1</v>
      </c>
      <c r="B26" s="36">
        <v>345.79700000000003</v>
      </c>
      <c r="C26" s="34">
        <v>11.927999999999997</v>
      </c>
      <c r="D26" s="9">
        <f>B26+1.96*C26</f>
        <v>369.17588000000001</v>
      </c>
      <c r="E26" s="9">
        <f>B26-C26*1.96</f>
        <v>322.41812000000004</v>
      </c>
      <c r="F26" s="9"/>
      <c r="G26" s="34">
        <v>388.41800000000001</v>
      </c>
      <c r="H26" s="35">
        <v>18.75</v>
      </c>
      <c r="I26" s="9">
        <f>G26+H26*1.96</f>
        <v>425.16800000000001</v>
      </c>
      <c r="J26" s="9">
        <f>G26-H26*1.96</f>
        <v>351.66800000000001</v>
      </c>
      <c r="K26" s="30">
        <f>IF((J26&gt;D26),1,0)</f>
        <v>0</v>
      </c>
      <c r="L26" s="9">
        <f>IF((E26&gt;I26),1,0)</f>
        <v>0</v>
      </c>
    </row>
    <row r="27" spans="1:12" x14ac:dyDescent="0.35">
      <c r="A27" s="9">
        <v>2</v>
      </c>
      <c r="B27" s="17">
        <v>261.48599999999999</v>
      </c>
      <c r="C27" s="16">
        <v>21.126000000000033</v>
      </c>
      <c r="D27" s="9">
        <f t="shared" ref="D27:D39" si="6">B27+1.96*C27</f>
        <v>302.89296000000007</v>
      </c>
      <c r="E27" s="9">
        <f t="shared" ref="E27:E39" si="7">B27-C27*1.96</f>
        <v>220.07903999999994</v>
      </c>
      <c r="F27" s="9"/>
      <c r="G27" s="16">
        <v>342.97399999999999</v>
      </c>
      <c r="H27" s="15">
        <v>30.185000000000002</v>
      </c>
      <c r="I27" s="9">
        <f t="shared" ref="I27:I39" si="8">G27+H27*1.96</f>
        <v>402.13659999999999</v>
      </c>
      <c r="J27" s="9">
        <f t="shared" ref="J27:J39" si="9">G27-H27*1.96</f>
        <v>283.81139999999999</v>
      </c>
      <c r="K27" s="30">
        <f t="shared" ref="K27:K39" si="10">IF((J27&gt;D27),1,0)</f>
        <v>0</v>
      </c>
      <c r="L27" s="9">
        <f t="shared" ref="L27:L39" si="11">IF((E27&gt;I27),1,0)</f>
        <v>0</v>
      </c>
    </row>
    <row r="28" spans="1:12" x14ac:dyDescent="0.35">
      <c r="A28" s="9">
        <v>3</v>
      </c>
      <c r="B28" s="36">
        <v>377.10599999999999</v>
      </c>
      <c r="C28" s="34">
        <v>18.142999999999972</v>
      </c>
      <c r="D28" s="9">
        <f t="shared" si="6"/>
        <v>412.66627999999992</v>
      </c>
      <c r="E28" s="9">
        <f t="shared" si="7"/>
        <v>341.54572000000007</v>
      </c>
      <c r="F28" s="9"/>
      <c r="G28" s="34">
        <v>356.37099999999998</v>
      </c>
      <c r="H28" s="35">
        <v>31.102000000000032</v>
      </c>
      <c r="I28" s="9">
        <f t="shared" si="8"/>
        <v>417.33092000000005</v>
      </c>
      <c r="J28" s="9">
        <f t="shared" si="9"/>
        <v>295.41107999999991</v>
      </c>
      <c r="K28" s="30">
        <f t="shared" si="10"/>
        <v>0</v>
      </c>
      <c r="L28" s="9">
        <f t="shared" si="11"/>
        <v>0</v>
      </c>
    </row>
    <row r="29" spans="1:12" x14ac:dyDescent="0.35">
      <c r="A29" s="9">
        <v>4</v>
      </c>
      <c r="B29" s="36">
        <v>187.62799999999999</v>
      </c>
      <c r="C29" s="34">
        <v>7.8529999999999802</v>
      </c>
      <c r="D29" s="9">
        <f t="shared" si="6"/>
        <v>203.01987999999994</v>
      </c>
      <c r="E29" s="9">
        <f t="shared" si="7"/>
        <v>172.23612000000003</v>
      </c>
      <c r="F29" s="9"/>
      <c r="G29" s="34">
        <v>237.10599999999999</v>
      </c>
      <c r="H29" s="35">
        <v>23.562000000000012</v>
      </c>
      <c r="I29" s="9">
        <f t="shared" si="8"/>
        <v>283.28752000000003</v>
      </c>
      <c r="J29" s="9">
        <f t="shared" si="9"/>
        <v>190.92447999999996</v>
      </c>
      <c r="K29" s="30">
        <f t="shared" si="10"/>
        <v>0</v>
      </c>
      <c r="L29" s="9">
        <f t="shared" si="11"/>
        <v>0</v>
      </c>
    </row>
    <row r="30" spans="1:12" x14ac:dyDescent="0.35">
      <c r="A30" s="9">
        <v>5</v>
      </c>
      <c r="B30" s="36">
        <v>223.09100000000001</v>
      </c>
      <c r="C30" s="34">
        <v>15.531000000000006</v>
      </c>
      <c r="D30" s="9">
        <f t="shared" si="6"/>
        <v>253.53176000000002</v>
      </c>
      <c r="E30" s="9">
        <f t="shared" si="7"/>
        <v>192.65024</v>
      </c>
      <c r="F30" s="9"/>
      <c r="G30" s="34">
        <v>256.60500000000002</v>
      </c>
      <c r="H30" s="35">
        <v>13.899000000000001</v>
      </c>
      <c r="I30" s="9">
        <f t="shared" si="8"/>
        <v>283.84703999999999</v>
      </c>
      <c r="J30" s="9">
        <f t="shared" si="9"/>
        <v>229.36296000000002</v>
      </c>
      <c r="K30" s="30">
        <f t="shared" si="10"/>
        <v>0</v>
      </c>
      <c r="L30" s="9">
        <f t="shared" si="11"/>
        <v>0</v>
      </c>
    </row>
    <row r="31" spans="1:12" x14ac:dyDescent="0.35">
      <c r="A31" s="9">
        <v>6</v>
      </c>
      <c r="B31" s="36">
        <v>365.553</v>
      </c>
      <c r="C31" s="34">
        <v>13.882000000000005</v>
      </c>
      <c r="D31" s="9">
        <f t="shared" si="6"/>
        <v>392.76172000000003</v>
      </c>
      <c r="E31" s="9">
        <f t="shared" si="7"/>
        <v>338.34427999999997</v>
      </c>
      <c r="F31" s="9"/>
      <c r="G31" s="34">
        <v>462.72500000000002</v>
      </c>
      <c r="H31" s="35">
        <v>21.593999999999994</v>
      </c>
      <c r="I31" s="9">
        <f t="shared" si="8"/>
        <v>505.04924</v>
      </c>
      <c r="J31" s="9">
        <f t="shared" si="9"/>
        <v>420.40076000000005</v>
      </c>
      <c r="K31" s="29">
        <f t="shared" si="10"/>
        <v>1</v>
      </c>
      <c r="L31" s="9">
        <f t="shared" si="11"/>
        <v>0</v>
      </c>
    </row>
    <row r="32" spans="1:12" x14ac:dyDescent="0.35">
      <c r="A32" s="9">
        <v>7</v>
      </c>
      <c r="B32" s="36">
        <v>301.87400000000002</v>
      </c>
      <c r="C32" s="34">
        <v>20.613</v>
      </c>
      <c r="D32" s="9">
        <f t="shared" si="6"/>
        <v>342.27548000000002</v>
      </c>
      <c r="E32" s="9">
        <f t="shared" si="7"/>
        <v>261.47252000000003</v>
      </c>
      <c r="F32" s="9"/>
      <c r="G32" s="34">
        <v>353.42</v>
      </c>
      <c r="H32" s="35">
        <v>14.168999999999983</v>
      </c>
      <c r="I32" s="9">
        <f t="shared" si="8"/>
        <v>381.19123999999999</v>
      </c>
      <c r="J32" s="9">
        <f t="shared" si="9"/>
        <v>325.64876000000004</v>
      </c>
      <c r="K32" s="30">
        <f t="shared" si="10"/>
        <v>0</v>
      </c>
      <c r="L32" s="9">
        <f t="shared" si="11"/>
        <v>0</v>
      </c>
    </row>
    <row r="33" spans="1:12" x14ac:dyDescent="0.35">
      <c r="A33" s="9">
        <v>8</v>
      </c>
      <c r="B33" s="36">
        <v>327.27300000000002</v>
      </c>
      <c r="C33" s="34">
        <v>17.111999999999966</v>
      </c>
      <c r="D33" s="9">
        <f t="shared" si="6"/>
        <v>360.81251999999995</v>
      </c>
      <c r="E33" s="9">
        <f t="shared" si="7"/>
        <v>293.7334800000001</v>
      </c>
      <c r="F33" s="9"/>
      <c r="G33" s="34">
        <v>240.642</v>
      </c>
      <c r="H33" s="35">
        <v>19.25200000000001</v>
      </c>
      <c r="I33" s="9">
        <f t="shared" si="8"/>
        <v>278.37592000000001</v>
      </c>
      <c r="J33" s="9">
        <f t="shared" si="9"/>
        <v>202.90807999999998</v>
      </c>
      <c r="K33" s="9">
        <f t="shared" si="10"/>
        <v>0</v>
      </c>
      <c r="L33" s="29">
        <f t="shared" si="11"/>
        <v>1</v>
      </c>
    </row>
    <row r="34" spans="1:12" x14ac:dyDescent="0.35">
      <c r="A34" s="9">
        <v>9</v>
      </c>
      <c r="B34" s="36">
        <v>313.62</v>
      </c>
      <c r="C34" s="34">
        <v>12.812000000000012</v>
      </c>
      <c r="D34" s="9">
        <f t="shared" si="6"/>
        <v>338.73152000000005</v>
      </c>
      <c r="E34" s="9">
        <f t="shared" si="7"/>
        <v>288.50847999999996</v>
      </c>
      <c r="F34" s="9"/>
      <c r="G34" s="34">
        <v>261.05900000000003</v>
      </c>
      <c r="H34" s="35">
        <v>17.948999999999955</v>
      </c>
      <c r="I34" s="9">
        <f t="shared" si="8"/>
        <v>296.23903999999993</v>
      </c>
      <c r="J34" s="9">
        <f t="shared" si="9"/>
        <v>225.87896000000012</v>
      </c>
      <c r="K34" s="9">
        <f t="shared" si="10"/>
        <v>0</v>
      </c>
      <c r="L34" s="30">
        <f t="shared" si="11"/>
        <v>0</v>
      </c>
    </row>
    <row r="35" spans="1:12" x14ac:dyDescent="0.35">
      <c r="A35" s="9">
        <v>10</v>
      </c>
      <c r="B35" s="36">
        <v>337.03699999999998</v>
      </c>
      <c r="C35" s="34">
        <v>18.519000000000005</v>
      </c>
      <c r="D35" s="9">
        <f t="shared" si="6"/>
        <v>373.33423999999997</v>
      </c>
      <c r="E35" s="9">
        <f t="shared" si="7"/>
        <v>300.73975999999999</v>
      </c>
      <c r="F35" s="9"/>
      <c r="G35" s="34">
        <v>279.012</v>
      </c>
      <c r="H35" s="35">
        <v>18.519000000000005</v>
      </c>
      <c r="I35" s="9">
        <f t="shared" si="8"/>
        <v>315.30923999999999</v>
      </c>
      <c r="J35" s="9">
        <f t="shared" si="9"/>
        <v>242.71475999999998</v>
      </c>
      <c r="K35" s="9">
        <f t="shared" si="10"/>
        <v>0</v>
      </c>
      <c r="L35" s="30">
        <f t="shared" si="11"/>
        <v>0</v>
      </c>
    </row>
    <row r="36" spans="1:12" x14ac:dyDescent="0.35">
      <c r="A36" s="9">
        <v>11</v>
      </c>
      <c r="B36" s="36">
        <v>335.9</v>
      </c>
      <c r="C36" s="34">
        <v>29.447000000000003</v>
      </c>
      <c r="D36" s="9">
        <f t="shared" si="6"/>
        <v>393.61611999999997</v>
      </c>
      <c r="E36" s="9">
        <f t="shared" si="7"/>
        <v>278.18387999999999</v>
      </c>
      <c r="F36" s="9"/>
      <c r="G36" s="34">
        <v>302.76400000000001</v>
      </c>
      <c r="H36" s="35">
        <v>12.286000000000001</v>
      </c>
      <c r="I36" s="9">
        <f t="shared" si="8"/>
        <v>326.84456</v>
      </c>
      <c r="J36" s="9">
        <f t="shared" si="9"/>
        <v>278.68344000000002</v>
      </c>
      <c r="K36" s="9">
        <f t="shared" si="10"/>
        <v>0</v>
      </c>
      <c r="L36" s="30">
        <f t="shared" si="11"/>
        <v>0</v>
      </c>
    </row>
    <row r="37" spans="1:12" x14ac:dyDescent="0.35">
      <c r="A37" s="9">
        <v>12</v>
      </c>
      <c r="B37" s="36">
        <v>300.31900000000002</v>
      </c>
      <c r="C37" s="34">
        <v>17.89100000000002</v>
      </c>
      <c r="D37" s="9">
        <f t="shared" si="6"/>
        <v>335.38536000000005</v>
      </c>
      <c r="E37" s="9">
        <f t="shared" si="7"/>
        <v>265.25263999999999</v>
      </c>
      <c r="F37" s="9"/>
      <c r="G37" s="34">
        <v>301.59699999999998</v>
      </c>
      <c r="H37" s="35">
        <v>17.891999999999996</v>
      </c>
      <c r="I37" s="9">
        <f t="shared" si="8"/>
        <v>336.66531999999995</v>
      </c>
      <c r="J37" s="9">
        <f t="shared" si="9"/>
        <v>266.52868000000001</v>
      </c>
      <c r="K37" s="9">
        <f t="shared" si="10"/>
        <v>0</v>
      </c>
      <c r="L37" s="30">
        <f t="shared" si="11"/>
        <v>0</v>
      </c>
    </row>
    <row r="38" spans="1:12" x14ac:dyDescent="0.35">
      <c r="A38" s="9">
        <v>13</v>
      </c>
      <c r="B38" s="36">
        <v>372.09699999999998</v>
      </c>
      <c r="C38" s="34">
        <v>20.724999999999966</v>
      </c>
      <c r="D38" s="9">
        <f t="shared" si="6"/>
        <v>412.7179999999999</v>
      </c>
      <c r="E38" s="9">
        <f t="shared" si="7"/>
        <v>331.47600000000006</v>
      </c>
      <c r="F38" s="9"/>
      <c r="G38" s="34">
        <v>302.15699999999998</v>
      </c>
      <c r="H38" s="35">
        <v>15.54400000000004</v>
      </c>
      <c r="I38" s="9">
        <f t="shared" si="8"/>
        <v>332.62324000000007</v>
      </c>
      <c r="J38" s="9">
        <f t="shared" si="9"/>
        <v>271.6907599999999</v>
      </c>
      <c r="K38" s="9">
        <f t="shared" si="10"/>
        <v>0</v>
      </c>
      <c r="L38" s="30">
        <f t="shared" si="11"/>
        <v>0</v>
      </c>
    </row>
    <row r="39" spans="1:12" x14ac:dyDescent="0.35">
      <c r="A39" s="9">
        <v>14</v>
      </c>
      <c r="B39" s="36">
        <v>329.90899999999999</v>
      </c>
      <c r="C39" s="34">
        <v>15.710000000000036</v>
      </c>
      <c r="D39" s="9">
        <f t="shared" si="6"/>
        <v>360.70060000000007</v>
      </c>
      <c r="E39" s="9">
        <f t="shared" si="7"/>
        <v>299.11739999999992</v>
      </c>
      <c r="F39" s="9"/>
      <c r="G39" s="34">
        <v>283.988</v>
      </c>
      <c r="H39" s="35">
        <v>13.293000000000006</v>
      </c>
      <c r="I39" s="9">
        <f t="shared" si="8"/>
        <v>310.04228000000001</v>
      </c>
      <c r="J39" s="9">
        <f t="shared" si="9"/>
        <v>257.93371999999999</v>
      </c>
      <c r="K39" s="9">
        <f t="shared" si="10"/>
        <v>0</v>
      </c>
      <c r="L39" s="30">
        <f t="shared" si="11"/>
        <v>0</v>
      </c>
    </row>
    <row r="40" spans="1:12" x14ac:dyDescent="0.35">
      <c r="A40" s="9"/>
      <c r="K40">
        <v>1</v>
      </c>
      <c r="L40">
        <v>1</v>
      </c>
    </row>
    <row r="41" spans="1:12" x14ac:dyDescent="0.35">
      <c r="A41" s="9"/>
    </row>
    <row r="42" spans="1:12" x14ac:dyDescent="0.35">
      <c r="A42" s="28" t="s">
        <v>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35">
      <c r="A43" s="9"/>
      <c r="B43" s="77" t="s">
        <v>4</v>
      </c>
      <c r="C43" s="77"/>
      <c r="D43" s="77"/>
      <c r="E43" s="77"/>
      <c r="F43" s="9"/>
      <c r="G43" s="77" t="s">
        <v>8</v>
      </c>
      <c r="H43" s="77"/>
      <c r="I43" s="77"/>
      <c r="J43" s="77"/>
      <c r="K43" s="9"/>
      <c r="L43" s="9"/>
    </row>
    <row r="44" spans="1:12" ht="58" x14ac:dyDescent="0.35">
      <c r="A44" s="9"/>
      <c r="B44" s="27" t="s">
        <v>5</v>
      </c>
      <c r="C44" s="27" t="s">
        <v>6</v>
      </c>
      <c r="D44" s="14" t="s">
        <v>28</v>
      </c>
      <c r="E44" s="14" t="s">
        <v>29</v>
      </c>
      <c r="F44" s="9"/>
      <c r="G44" s="27" t="s">
        <v>7</v>
      </c>
      <c r="H44" s="27" t="s">
        <v>6</v>
      </c>
      <c r="I44" s="14" t="s">
        <v>28</v>
      </c>
      <c r="J44" s="14" t="s">
        <v>30</v>
      </c>
      <c r="K44" s="27" t="s">
        <v>31</v>
      </c>
      <c r="L44" s="27" t="s">
        <v>32</v>
      </c>
    </row>
    <row r="45" spans="1:12" x14ac:dyDescent="0.35">
      <c r="A45" s="34">
        <v>1</v>
      </c>
      <c r="B45" s="34">
        <v>316.61099999999999</v>
      </c>
      <c r="C45" s="34">
        <v>11.932000000000016</v>
      </c>
      <c r="D45" s="9">
        <f>B45+C45*1.96</f>
        <v>339.99772000000002</v>
      </c>
      <c r="E45" s="9">
        <f>B45-C45*1.96</f>
        <v>293.22427999999996</v>
      </c>
      <c r="F45" s="9"/>
      <c r="G45" s="34">
        <v>446.15899999999999</v>
      </c>
      <c r="H45" s="34">
        <v>22.158999999999992</v>
      </c>
      <c r="I45" s="9">
        <f>G45+H45*1.96</f>
        <v>489.59063999999995</v>
      </c>
      <c r="J45" s="9">
        <f>G45-H45</f>
        <v>424</v>
      </c>
      <c r="K45" s="29">
        <f>IF((J45&gt;D45),1,0)</f>
        <v>1</v>
      </c>
      <c r="L45" s="9">
        <f>IF((E45&gt;I45),1,0)</f>
        <v>0</v>
      </c>
    </row>
    <row r="46" spans="1:12" x14ac:dyDescent="0.35">
      <c r="A46" s="34">
        <v>2</v>
      </c>
      <c r="B46" s="16">
        <v>291.584</v>
      </c>
      <c r="C46" s="16">
        <v>20.118999999999971</v>
      </c>
      <c r="D46" s="9">
        <f t="shared" ref="D46:D62" si="12">B46+C46*1.96</f>
        <v>331.01723999999996</v>
      </c>
      <c r="E46" s="9">
        <f t="shared" ref="E46:E62" si="13">B46-C46*1.96</f>
        <v>252.15076000000005</v>
      </c>
      <c r="F46" s="9"/>
      <c r="G46" s="16">
        <v>411.30399999999997</v>
      </c>
      <c r="H46" s="16">
        <v>19.114000000000033</v>
      </c>
      <c r="I46" s="9">
        <f t="shared" ref="I46:I62" si="14">G46+H46*1.96</f>
        <v>448.76744000000002</v>
      </c>
      <c r="J46" s="9">
        <f t="shared" ref="J46:J62" si="15">G46-H46</f>
        <v>392.18999999999994</v>
      </c>
      <c r="K46" s="29">
        <f t="shared" ref="K46:K58" si="16">IF((J46&gt;D46),1,0)</f>
        <v>1</v>
      </c>
      <c r="L46" s="9">
        <f t="shared" ref="L46:L58" si="17">IF((E46&gt;I46),1,0)</f>
        <v>0</v>
      </c>
    </row>
    <row r="47" spans="1:12" x14ac:dyDescent="0.35">
      <c r="A47" s="34">
        <v>3</v>
      </c>
      <c r="B47" s="34">
        <v>535.20500000000004</v>
      </c>
      <c r="C47" s="34">
        <v>44.060000000000059</v>
      </c>
      <c r="D47" s="9">
        <f t="shared" si="12"/>
        <v>621.5626000000002</v>
      </c>
      <c r="E47" s="9">
        <f t="shared" si="13"/>
        <v>448.84739999999994</v>
      </c>
      <c r="F47" s="9"/>
      <c r="G47" s="34">
        <v>478.18599999999998</v>
      </c>
      <c r="H47" s="34">
        <v>34.988999999999976</v>
      </c>
      <c r="I47" s="9">
        <f t="shared" si="14"/>
        <v>546.76443999999992</v>
      </c>
      <c r="J47" s="9">
        <f t="shared" si="15"/>
        <v>443.197</v>
      </c>
      <c r="K47" s="9">
        <f t="shared" si="16"/>
        <v>0</v>
      </c>
      <c r="L47" s="9">
        <f t="shared" si="17"/>
        <v>0</v>
      </c>
    </row>
    <row r="48" spans="1:12" x14ac:dyDescent="0.35">
      <c r="A48" s="34">
        <v>4</v>
      </c>
      <c r="B48" s="34">
        <v>164.78899999999999</v>
      </c>
      <c r="C48" s="34">
        <v>8.6379999999999768</v>
      </c>
      <c r="D48" s="9">
        <f t="shared" si="12"/>
        <v>181.71947999999995</v>
      </c>
      <c r="E48" s="9">
        <f t="shared" si="13"/>
        <v>147.85852000000003</v>
      </c>
      <c r="F48" s="9"/>
      <c r="G48" s="34">
        <v>258.24400000000003</v>
      </c>
      <c r="H48" s="34">
        <v>18.847999999999956</v>
      </c>
      <c r="I48" s="9">
        <f t="shared" si="14"/>
        <v>295.18607999999995</v>
      </c>
      <c r="J48" s="9">
        <f t="shared" si="15"/>
        <v>239.39600000000007</v>
      </c>
      <c r="K48" s="29">
        <f t="shared" si="16"/>
        <v>1</v>
      </c>
      <c r="L48" s="9">
        <f t="shared" si="17"/>
        <v>0</v>
      </c>
    </row>
    <row r="49" spans="1:12" x14ac:dyDescent="0.35">
      <c r="A49" s="34">
        <v>5</v>
      </c>
      <c r="B49" s="34">
        <v>258.99</v>
      </c>
      <c r="C49" s="34">
        <v>7.3580000000000041</v>
      </c>
      <c r="D49" s="9">
        <f t="shared" si="12"/>
        <v>273.41167999999999</v>
      </c>
      <c r="E49" s="9">
        <f t="shared" si="13"/>
        <v>244.56832</v>
      </c>
      <c r="F49" s="9"/>
      <c r="G49" s="34">
        <v>274.52</v>
      </c>
      <c r="H49" s="34">
        <v>12.263000000000034</v>
      </c>
      <c r="I49" s="9">
        <f t="shared" si="14"/>
        <v>298.55548000000005</v>
      </c>
      <c r="J49" s="9">
        <f t="shared" si="15"/>
        <v>262.25699999999995</v>
      </c>
      <c r="K49" s="9">
        <f t="shared" si="16"/>
        <v>0</v>
      </c>
      <c r="L49" s="9">
        <f t="shared" si="17"/>
        <v>0</v>
      </c>
    </row>
    <row r="50" spans="1:12" x14ac:dyDescent="0.35">
      <c r="A50" s="34">
        <v>6</v>
      </c>
      <c r="B50" s="34">
        <v>385.60399999999998</v>
      </c>
      <c r="C50" s="34">
        <v>12.338999999999999</v>
      </c>
      <c r="D50" s="9">
        <f t="shared" si="12"/>
        <v>409.78843999999998</v>
      </c>
      <c r="E50" s="9">
        <f t="shared" si="13"/>
        <v>361.41955999999999</v>
      </c>
      <c r="F50" s="9"/>
      <c r="G50" s="34">
        <v>498.20100000000002</v>
      </c>
      <c r="H50" s="34">
        <v>15.423999999999978</v>
      </c>
      <c r="I50" s="9">
        <f t="shared" si="14"/>
        <v>528.43204000000003</v>
      </c>
      <c r="J50" s="9">
        <f t="shared" si="15"/>
        <v>482.77700000000004</v>
      </c>
      <c r="K50" s="29">
        <f t="shared" si="16"/>
        <v>1</v>
      </c>
      <c r="L50" s="9">
        <f t="shared" si="17"/>
        <v>0</v>
      </c>
    </row>
    <row r="51" spans="1:12" x14ac:dyDescent="0.35">
      <c r="A51" s="34">
        <v>7</v>
      </c>
      <c r="B51" s="34">
        <v>284.16000000000003</v>
      </c>
      <c r="C51" s="34">
        <v>12.881000000000029</v>
      </c>
      <c r="D51" s="9">
        <f t="shared" si="12"/>
        <v>309.40676000000008</v>
      </c>
      <c r="E51" s="9">
        <f t="shared" si="13"/>
        <v>258.91323999999997</v>
      </c>
      <c r="F51" s="9"/>
      <c r="G51" s="34">
        <v>382.10399999999998</v>
      </c>
      <c r="H51" s="34">
        <v>18.035000000000025</v>
      </c>
      <c r="I51" s="9">
        <f t="shared" si="14"/>
        <v>417.45260000000002</v>
      </c>
      <c r="J51" s="9">
        <f t="shared" si="15"/>
        <v>364.06899999999996</v>
      </c>
      <c r="K51" s="29">
        <f t="shared" si="16"/>
        <v>1</v>
      </c>
      <c r="L51" s="9">
        <f t="shared" si="17"/>
        <v>0</v>
      </c>
    </row>
    <row r="52" spans="1:12" x14ac:dyDescent="0.35">
      <c r="A52" s="34">
        <v>8</v>
      </c>
      <c r="B52" s="34">
        <v>281.28300000000002</v>
      </c>
      <c r="C52" s="34">
        <v>23.529999999999973</v>
      </c>
      <c r="D52" s="9">
        <f t="shared" si="12"/>
        <v>327.40179999999998</v>
      </c>
      <c r="E52" s="9">
        <f t="shared" si="13"/>
        <v>235.16420000000008</v>
      </c>
      <c r="F52" s="9"/>
      <c r="G52" s="34">
        <v>201.07</v>
      </c>
      <c r="H52" s="34">
        <v>20.320999999999998</v>
      </c>
      <c r="I52" s="9">
        <f t="shared" si="14"/>
        <v>240.89915999999999</v>
      </c>
      <c r="J52" s="9">
        <f t="shared" si="15"/>
        <v>180.749</v>
      </c>
      <c r="K52" s="9">
        <f t="shared" si="16"/>
        <v>0</v>
      </c>
      <c r="L52" s="30">
        <f t="shared" si="17"/>
        <v>0</v>
      </c>
    </row>
    <row r="53" spans="1:12" x14ac:dyDescent="0.35">
      <c r="A53" s="34">
        <v>9</v>
      </c>
      <c r="B53" s="34">
        <v>294.54500000000002</v>
      </c>
      <c r="C53" s="34">
        <v>15.37700000000001</v>
      </c>
      <c r="D53" s="9">
        <f t="shared" si="12"/>
        <v>324.68392000000006</v>
      </c>
      <c r="E53" s="9">
        <f t="shared" si="13"/>
        <v>264.40607999999997</v>
      </c>
      <c r="F53" s="9"/>
      <c r="G53" s="34">
        <v>243.26599999999999</v>
      </c>
      <c r="H53" s="34">
        <v>16.662999999999982</v>
      </c>
      <c r="I53" s="9">
        <f t="shared" si="14"/>
        <v>275.92547999999994</v>
      </c>
      <c r="J53" s="9">
        <f t="shared" si="15"/>
        <v>226.60300000000001</v>
      </c>
      <c r="K53" s="9">
        <f t="shared" si="16"/>
        <v>0</v>
      </c>
      <c r="L53" s="30">
        <f t="shared" si="17"/>
        <v>0</v>
      </c>
    </row>
    <row r="54" spans="1:12" x14ac:dyDescent="0.35">
      <c r="A54" s="34">
        <v>10</v>
      </c>
      <c r="B54" s="34">
        <v>344.44400000000002</v>
      </c>
      <c r="C54" s="34">
        <v>18.519000000000005</v>
      </c>
      <c r="D54" s="9">
        <f t="shared" si="12"/>
        <v>380.74124</v>
      </c>
      <c r="E54" s="9">
        <f t="shared" si="13"/>
        <v>308.14676000000003</v>
      </c>
      <c r="F54" s="9"/>
      <c r="G54" s="34">
        <v>246.91399999999999</v>
      </c>
      <c r="H54" s="34">
        <v>25.925999999999988</v>
      </c>
      <c r="I54" s="9">
        <f t="shared" si="14"/>
        <v>297.72895999999997</v>
      </c>
      <c r="J54" s="9">
        <f t="shared" si="15"/>
        <v>220.988</v>
      </c>
      <c r="K54" s="9">
        <f t="shared" si="16"/>
        <v>0</v>
      </c>
      <c r="L54" s="29">
        <f t="shared" si="17"/>
        <v>1</v>
      </c>
    </row>
    <row r="55" spans="1:12" x14ac:dyDescent="0.35">
      <c r="A55" s="34">
        <v>11</v>
      </c>
      <c r="B55" s="34">
        <v>368.73399999999998</v>
      </c>
      <c r="C55" s="34">
        <v>25.758000000000038</v>
      </c>
      <c r="D55" s="9">
        <f t="shared" si="12"/>
        <v>419.21968000000004</v>
      </c>
      <c r="E55" s="9">
        <f t="shared" si="13"/>
        <v>318.24831999999992</v>
      </c>
      <c r="F55" s="9"/>
      <c r="G55" s="34">
        <v>358.89499999999998</v>
      </c>
      <c r="H55" s="34">
        <v>20.85899999999998</v>
      </c>
      <c r="I55" s="9">
        <f t="shared" si="14"/>
        <v>399.77863999999994</v>
      </c>
      <c r="J55" s="9">
        <f t="shared" si="15"/>
        <v>338.036</v>
      </c>
      <c r="K55" s="9">
        <f t="shared" si="16"/>
        <v>0</v>
      </c>
      <c r="L55" s="9">
        <f t="shared" si="17"/>
        <v>0</v>
      </c>
    </row>
    <row r="56" spans="1:12" x14ac:dyDescent="0.35">
      <c r="A56" s="34">
        <v>12</v>
      </c>
      <c r="B56" s="34">
        <v>311.82100000000003</v>
      </c>
      <c r="C56" s="34">
        <v>21.725000000000023</v>
      </c>
      <c r="D56" s="9">
        <f t="shared" si="12"/>
        <v>354.40200000000004</v>
      </c>
      <c r="E56" s="9">
        <f t="shared" si="13"/>
        <v>269.24</v>
      </c>
      <c r="F56" s="9"/>
      <c r="G56" s="34">
        <v>357.827</v>
      </c>
      <c r="H56" s="34">
        <v>35.783000000000015</v>
      </c>
      <c r="I56" s="9">
        <f t="shared" si="14"/>
        <v>427.96168</v>
      </c>
      <c r="J56" s="9">
        <f t="shared" si="15"/>
        <v>322.04399999999998</v>
      </c>
      <c r="K56" s="9">
        <f t="shared" si="16"/>
        <v>0</v>
      </c>
      <c r="L56" s="9">
        <f t="shared" si="17"/>
        <v>0</v>
      </c>
    </row>
    <row r="57" spans="1:12" x14ac:dyDescent="0.35">
      <c r="A57" s="34">
        <v>13</v>
      </c>
      <c r="B57" s="34">
        <v>394.43799999999999</v>
      </c>
      <c r="C57" s="34">
        <v>18.134999999999991</v>
      </c>
      <c r="D57" s="9">
        <f t="shared" si="12"/>
        <v>429.98259999999999</v>
      </c>
      <c r="E57" s="9">
        <f t="shared" si="13"/>
        <v>358.89339999999999</v>
      </c>
      <c r="F57" s="9"/>
      <c r="G57" s="34">
        <v>314.12700000000001</v>
      </c>
      <c r="H57" s="34">
        <v>11.658000000000015</v>
      </c>
      <c r="I57" s="9">
        <f t="shared" si="14"/>
        <v>336.97668000000004</v>
      </c>
      <c r="J57" s="9">
        <f t="shared" si="15"/>
        <v>302.46899999999999</v>
      </c>
      <c r="K57" s="9">
        <f t="shared" si="16"/>
        <v>0</v>
      </c>
      <c r="L57" s="29">
        <f t="shared" si="17"/>
        <v>1</v>
      </c>
    </row>
    <row r="58" spans="1:12" x14ac:dyDescent="0.35">
      <c r="A58" s="34">
        <v>14</v>
      </c>
      <c r="B58" s="34">
        <v>362.53800000000001</v>
      </c>
      <c r="C58" s="34">
        <v>24.168999999999983</v>
      </c>
      <c r="D58" s="9">
        <f t="shared" si="12"/>
        <v>409.90923999999995</v>
      </c>
      <c r="E58" s="9">
        <f t="shared" si="13"/>
        <v>315.16676000000007</v>
      </c>
      <c r="F58" s="9"/>
      <c r="G58" s="34">
        <v>334.74299999999999</v>
      </c>
      <c r="H58" s="34">
        <v>14.500999999999976</v>
      </c>
      <c r="I58" s="9">
        <f t="shared" si="14"/>
        <v>363.16495999999995</v>
      </c>
      <c r="J58" s="9">
        <f t="shared" si="15"/>
        <v>320.24200000000002</v>
      </c>
      <c r="K58" s="9">
        <f t="shared" si="16"/>
        <v>0</v>
      </c>
      <c r="L58" s="9">
        <f t="shared" si="17"/>
        <v>0</v>
      </c>
    </row>
    <row r="59" spans="1:12" x14ac:dyDescent="0.35">
      <c r="A59" s="34">
        <v>15</v>
      </c>
      <c r="B59" s="9">
        <v>189.38499999999999</v>
      </c>
      <c r="C59" s="9">
        <v>33.449000000000012</v>
      </c>
      <c r="D59" s="9">
        <f t="shared" si="12"/>
        <v>254.94504000000001</v>
      </c>
      <c r="E59" s="9">
        <f t="shared" si="13"/>
        <v>123.82495999999996</v>
      </c>
      <c r="G59" s="34">
        <v>186.03700000000001</v>
      </c>
      <c r="H59" s="34">
        <v>51.831999999999994</v>
      </c>
      <c r="I59" s="9">
        <f t="shared" si="14"/>
        <v>287.62772000000001</v>
      </c>
      <c r="J59" s="9">
        <f t="shared" si="15"/>
        <v>134.20500000000001</v>
      </c>
      <c r="K59" s="9">
        <f>IF((J59&gt;D59),1,0)</f>
        <v>0</v>
      </c>
      <c r="L59" s="9">
        <f>IF((E59&gt;I59),1,0)</f>
        <v>0</v>
      </c>
    </row>
    <row r="60" spans="1:12" x14ac:dyDescent="0.35">
      <c r="A60" s="34">
        <v>16</v>
      </c>
      <c r="B60" s="9">
        <v>234.738</v>
      </c>
      <c r="C60" s="9">
        <v>52.801999999999992</v>
      </c>
      <c r="D60" s="9">
        <f t="shared" si="12"/>
        <v>338.22991999999999</v>
      </c>
      <c r="E60" s="9">
        <f t="shared" si="13"/>
        <v>131.24608000000001</v>
      </c>
      <c r="G60" s="9">
        <v>307.34500000000003</v>
      </c>
      <c r="H60" s="9">
        <v>51.151999999999987</v>
      </c>
      <c r="I60" s="9">
        <f t="shared" si="14"/>
        <v>407.60291999999998</v>
      </c>
      <c r="J60" s="9">
        <f t="shared" si="15"/>
        <v>256.19300000000004</v>
      </c>
      <c r="K60" s="9">
        <f t="shared" ref="K60:K62" si="18">IF((J60&gt;D60),1,0)</f>
        <v>0</v>
      </c>
      <c r="L60" s="9">
        <f t="shared" ref="L60:L62" si="19">IF((E60&gt;I60),1,0)</f>
        <v>0</v>
      </c>
    </row>
    <row r="61" spans="1:12" x14ac:dyDescent="0.35">
      <c r="A61" s="34">
        <v>17</v>
      </c>
      <c r="B61" s="9">
        <v>199.52099999999999</v>
      </c>
      <c r="C61" s="9">
        <v>68.915999999999997</v>
      </c>
      <c r="D61" s="9">
        <f t="shared" si="12"/>
        <v>334.59636</v>
      </c>
      <c r="E61" s="9">
        <f t="shared" si="13"/>
        <v>64.445639999999997</v>
      </c>
      <c r="G61" s="9">
        <v>387.01499999999999</v>
      </c>
      <c r="H61" s="9">
        <v>38.461000000000013</v>
      </c>
      <c r="I61" s="9">
        <f t="shared" si="14"/>
        <v>462.39855999999997</v>
      </c>
      <c r="J61" s="9">
        <f t="shared" si="15"/>
        <v>348.55399999999997</v>
      </c>
      <c r="K61" s="29">
        <f t="shared" si="18"/>
        <v>1</v>
      </c>
      <c r="L61" s="9">
        <f t="shared" si="19"/>
        <v>0</v>
      </c>
    </row>
    <row r="62" spans="1:12" x14ac:dyDescent="0.35">
      <c r="A62" s="34">
        <v>18</v>
      </c>
      <c r="B62" s="9">
        <v>346.53500000000003</v>
      </c>
      <c r="C62" s="9">
        <v>28.466000000000008</v>
      </c>
      <c r="D62" s="9">
        <f t="shared" si="12"/>
        <v>402.32836000000003</v>
      </c>
      <c r="E62" s="9">
        <f t="shared" si="13"/>
        <v>290.74164000000002</v>
      </c>
      <c r="G62" s="9">
        <v>393.56400000000002</v>
      </c>
      <c r="H62" s="9">
        <v>22.277999999999963</v>
      </c>
      <c r="I62" s="9">
        <f t="shared" si="14"/>
        <v>437.22887999999995</v>
      </c>
      <c r="J62" s="9">
        <f t="shared" si="15"/>
        <v>371.28600000000006</v>
      </c>
      <c r="K62" s="9">
        <f t="shared" si="18"/>
        <v>0</v>
      </c>
      <c r="L62" s="9">
        <f t="shared" si="19"/>
        <v>0</v>
      </c>
    </row>
    <row r="63" spans="1:12" x14ac:dyDescent="0.35">
      <c r="A63" s="9"/>
      <c r="K63">
        <v>6</v>
      </c>
      <c r="L63">
        <v>2</v>
      </c>
    </row>
    <row r="64" spans="1:12" x14ac:dyDescent="0.35">
      <c r="A64" s="9"/>
    </row>
    <row r="65" spans="1:12" x14ac:dyDescent="0.35">
      <c r="A65" s="28" t="s">
        <v>10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35">
      <c r="A66" s="9"/>
      <c r="B66" s="77" t="s">
        <v>4</v>
      </c>
      <c r="C66" s="77"/>
      <c r="D66" s="77"/>
      <c r="E66" s="77"/>
      <c r="F66" s="9"/>
      <c r="G66" s="77" t="s">
        <v>8</v>
      </c>
      <c r="H66" s="77"/>
      <c r="I66" s="77"/>
      <c r="J66" s="77"/>
      <c r="K66" s="9"/>
      <c r="L66" s="9"/>
    </row>
    <row r="67" spans="1:12" ht="58" x14ac:dyDescent="0.35">
      <c r="A67" s="9"/>
      <c r="B67" s="27" t="s">
        <v>5</v>
      </c>
      <c r="C67" s="27" t="s">
        <v>6</v>
      </c>
      <c r="D67" s="14" t="s">
        <v>28</v>
      </c>
      <c r="E67" s="14" t="s">
        <v>29</v>
      </c>
      <c r="F67" s="9"/>
      <c r="G67" s="27" t="s">
        <v>7</v>
      </c>
      <c r="H67" s="27" t="s">
        <v>6</v>
      </c>
      <c r="I67" s="14" t="s">
        <v>28</v>
      </c>
      <c r="J67" s="14" t="s">
        <v>30</v>
      </c>
      <c r="K67" s="27" t="s">
        <v>31</v>
      </c>
      <c r="L67" s="27" t="s">
        <v>32</v>
      </c>
    </row>
    <row r="68" spans="1:12" x14ac:dyDescent="0.35">
      <c r="A68" s="34">
        <v>1</v>
      </c>
      <c r="B68" s="34">
        <v>186.65299999999999</v>
      </c>
      <c r="C68" s="34">
        <v>11.926999999999992</v>
      </c>
      <c r="D68" s="9">
        <f>B68+C68*1.96</f>
        <v>210.02991999999998</v>
      </c>
      <c r="E68" s="9">
        <f>B68-C68*1.96</f>
        <v>163.27608000000001</v>
      </c>
      <c r="F68" s="9"/>
      <c r="G68" s="34">
        <v>292.32600000000002</v>
      </c>
      <c r="H68" s="34">
        <v>17.04200000000003</v>
      </c>
      <c r="I68" s="9">
        <f>G68+H68*1.96</f>
        <v>325.72832000000005</v>
      </c>
      <c r="J68" s="9">
        <f>G68-H68*1.96</f>
        <v>258.92367999999999</v>
      </c>
      <c r="K68" s="29">
        <f>IF((J68&gt;D68),1,0)</f>
        <v>1</v>
      </c>
      <c r="L68" s="9">
        <f>IF((E68&gt;I68),1,0)</f>
        <v>0</v>
      </c>
    </row>
    <row r="69" spans="1:12" x14ac:dyDescent="0.35">
      <c r="A69" s="34">
        <v>2</v>
      </c>
      <c r="B69" s="16">
        <v>204.898</v>
      </c>
      <c r="C69" s="16">
        <v>13.075999999999993</v>
      </c>
      <c r="D69" s="9">
        <f t="shared" ref="D69:D85" si="20">B69+C69*1.96</f>
        <v>230.52695999999997</v>
      </c>
      <c r="E69" s="9">
        <f t="shared" ref="E69:E85" si="21">B69-C69*1.96</f>
        <v>179.26904000000002</v>
      </c>
      <c r="F69" s="9"/>
      <c r="G69" s="16">
        <v>245.137</v>
      </c>
      <c r="H69" s="16">
        <v>22.132999999999981</v>
      </c>
      <c r="I69" s="9">
        <f t="shared" ref="I69:I85" si="22">G69+H69*1.96</f>
        <v>288.51767999999998</v>
      </c>
      <c r="J69" s="9">
        <f t="shared" ref="J69:J85" si="23">G69-H69*1.96</f>
        <v>201.75632000000004</v>
      </c>
      <c r="K69" s="30">
        <f t="shared" ref="K69:K81" si="24">IF((J69&gt;D69),1,0)</f>
        <v>0</v>
      </c>
      <c r="L69" s="9">
        <f t="shared" ref="L69:L81" si="25">IF((E69&gt;I69),1,0)</f>
        <v>0</v>
      </c>
    </row>
    <row r="70" spans="1:12" x14ac:dyDescent="0.35">
      <c r="A70" s="34">
        <v>3</v>
      </c>
      <c r="B70" s="34">
        <v>256.58699999999999</v>
      </c>
      <c r="C70" s="34">
        <v>16.845999999999975</v>
      </c>
      <c r="D70" s="9">
        <f t="shared" si="20"/>
        <v>289.60515999999996</v>
      </c>
      <c r="E70" s="9">
        <f t="shared" si="21"/>
        <v>223.56884000000002</v>
      </c>
      <c r="F70" s="9"/>
      <c r="G70" s="34">
        <v>251.404</v>
      </c>
      <c r="H70" s="34">
        <v>29.805999999999983</v>
      </c>
      <c r="I70" s="9">
        <f t="shared" si="22"/>
        <v>309.82375999999999</v>
      </c>
      <c r="J70" s="9">
        <f t="shared" si="23"/>
        <v>192.98424000000003</v>
      </c>
      <c r="K70" s="9">
        <f t="shared" si="24"/>
        <v>0</v>
      </c>
      <c r="L70" s="9">
        <f t="shared" si="25"/>
        <v>0</v>
      </c>
    </row>
    <row r="71" spans="1:12" x14ac:dyDescent="0.35">
      <c r="A71" s="34">
        <v>4</v>
      </c>
      <c r="B71" s="34">
        <v>123.82</v>
      </c>
      <c r="C71" s="34">
        <v>9.4269999999999925</v>
      </c>
      <c r="D71" s="9">
        <f t="shared" si="20"/>
        <v>142.29691999999997</v>
      </c>
      <c r="E71" s="9">
        <f t="shared" si="21"/>
        <v>105.34308000000001</v>
      </c>
      <c r="F71" s="9"/>
      <c r="G71" s="34">
        <v>200.785</v>
      </c>
      <c r="H71" s="34">
        <v>29.055000000000007</v>
      </c>
      <c r="I71" s="9">
        <f t="shared" si="22"/>
        <v>257.7328</v>
      </c>
      <c r="J71" s="9">
        <f t="shared" si="23"/>
        <v>143.8372</v>
      </c>
      <c r="K71" s="29">
        <f t="shared" si="24"/>
        <v>1</v>
      </c>
      <c r="L71" s="9">
        <f t="shared" si="25"/>
        <v>0</v>
      </c>
    </row>
    <row r="72" spans="1:12" x14ac:dyDescent="0.35">
      <c r="A72" s="34">
        <v>5</v>
      </c>
      <c r="B72" s="34">
        <v>213.89599999999999</v>
      </c>
      <c r="C72" s="34">
        <v>8.1739999999999782</v>
      </c>
      <c r="D72" s="9">
        <f t="shared" si="20"/>
        <v>229.91703999999993</v>
      </c>
      <c r="E72" s="9">
        <f t="shared" si="21"/>
        <v>197.87496000000004</v>
      </c>
      <c r="F72" s="9"/>
      <c r="G72" s="34">
        <v>231.05799999999999</v>
      </c>
      <c r="H72" s="34">
        <v>17.168000000000006</v>
      </c>
      <c r="I72" s="9">
        <f t="shared" si="22"/>
        <v>264.70728000000003</v>
      </c>
      <c r="J72" s="9">
        <f t="shared" si="23"/>
        <v>197.40871999999999</v>
      </c>
      <c r="K72" s="9">
        <f t="shared" si="24"/>
        <v>0</v>
      </c>
      <c r="L72" s="9">
        <f t="shared" si="25"/>
        <v>0</v>
      </c>
    </row>
    <row r="73" spans="1:12" x14ac:dyDescent="0.35">
      <c r="A73" s="34">
        <v>6</v>
      </c>
      <c r="B73" s="34">
        <v>228.27799999999999</v>
      </c>
      <c r="C73" s="34">
        <v>16.966999999999985</v>
      </c>
      <c r="D73" s="9">
        <f t="shared" si="20"/>
        <v>261.53331999999995</v>
      </c>
      <c r="E73" s="9">
        <f t="shared" si="21"/>
        <v>195.02268000000004</v>
      </c>
      <c r="F73" s="9"/>
      <c r="G73" s="34">
        <v>297.68599999999998</v>
      </c>
      <c r="H73" s="34">
        <v>13.882000000000005</v>
      </c>
      <c r="I73" s="9">
        <f t="shared" si="22"/>
        <v>324.89472000000001</v>
      </c>
      <c r="J73" s="9">
        <f t="shared" si="23"/>
        <v>270.47727999999995</v>
      </c>
      <c r="K73" s="29">
        <f t="shared" si="24"/>
        <v>1</v>
      </c>
      <c r="L73" s="9">
        <f t="shared" si="25"/>
        <v>0</v>
      </c>
    </row>
    <row r="74" spans="1:12" x14ac:dyDescent="0.35">
      <c r="A74" s="34">
        <v>7</v>
      </c>
      <c r="B74" s="34">
        <v>221.65199999999999</v>
      </c>
      <c r="C74" s="34">
        <v>7.7259999999999991</v>
      </c>
      <c r="D74" s="9">
        <f t="shared" si="20"/>
        <v>236.79495999999997</v>
      </c>
      <c r="E74" s="9">
        <f t="shared" si="21"/>
        <v>206.50904</v>
      </c>
      <c r="F74" s="9"/>
      <c r="G74" s="34">
        <v>304.12099999999998</v>
      </c>
      <c r="H74" s="34">
        <v>25.778999999999996</v>
      </c>
      <c r="I74" s="9">
        <f t="shared" si="22"/>
        <v>354.64783999999997</v>
      </c>
      <c r="J74" s="9">
        <f t="shared" si="23"/>
        <v>253.59415999999999</v>
      </c>
      <c r="K74" s="29">
        <f t="shared" si="24"/>
        <v>1</v>
      </c>
      <c r="L74" s="9">
        <f t="shared" si="25"/>
        <v>0</v>
      </c>
    </row>
    <row r="75" spans="1:12" x14ac:dyDescent="0.35">
      <c r="A75" s="34">
        <v>8</v>
      </c>
      <c r="B75" s="34">
        <v>267.38</v>
      </c>
      <c r="C75" s="34">
        <v>11.76400000000001</v>
      </c>
      <c r="D75" s="9">
        <f t="shared" si="20"/>
        <v>290.43744000000004</v>
      </c>
      <c r="E75" s="9">
        <f t="shared" si="21"/>
        <v>244.32255999999998</v>
      </c>
      <c r="F75" s="9"/>
      <c r="G75" s="34">
        <v>160.428</v>
      </c>
      <c r="H75" s="34">
        <v>17.111999999999995</v>
      </c>
      <c r="I75" s="9">
        <f t="shared" si="22"/>
        <v>193.96751999999998</v>
      </c>
      <c r="J75" s="9">
        <f t="shared" si="23"/>
        <v>126.88848000000002</v>
      </c>
      <c r="K75" s="9">
        <f t="shared" si="24"/>
        <v>0</v>
      </c>
      <c r="L75" s="29">
        <f t="shared" si="25"/>
        <v>1</v>
      </c>
    </row>
    <row r="76" spans="1:12" x14ac:dyDescent="0.35">
      <c r="A76" s="34">
        <v>9</v>
      </c>
      <c r="B76" s="34">
        <v>239.732</v>
      </c>
      <c r="C76" s="34">
        <v>12.817000000000007</v>
      </c>
      <c r="D76" s="9">
        <f t="shared" si="20"/>
        <v>264.85332</v>
      </c>
      <c r="E76" s="9">
        <f t="shared" si="21"/>
        <v>214.61067999999997</v>
      </c>
      <c r="F76" s="9"/>
      <c r="G76" s="34">
        <v>205.12799999999999</v>
      </c>
      <c r="H76" s="34">
        <v>12.825000000000017</v>
      </c>
      <c r="I76" s="9">
        <f t="shared" si="22"/>
        <v>230.26500000000001</v>
      </c>
      <c r="J76" s="9">
        <f t="shared" si="23"/>
        <v>179.99099999999996</v>
      </c>
      <c r="K76" s="9">
        <f t="shared" si="24"/>
        <v>0</v>
      </c>
      <c r="L76" s="30">
        <f t="shared" si="25"/>
        <v>0</v>
      </c>
    </row>
    <row r="77" spans="1:12" x14ac:dyDescent="0.35">
      <c r="A77" s="34">
        <v>10</v>
      </c>
      <c r="B77" s="34">
        <v>330.86399999999998</v>
      </c>
      <c r="C77" s="34">
        <v>23.45700000000005</v>
      </c>
      <c r="D77" s="9">
        <f t="shared" si="20"/>
        <v>376.83972000000006</v>
      </c>
      <c r="E77" s="9">
        <f t="shared" si="21"/>
        <v>284.8882799999999</v>
      </c>
      <c r="F77" s="9"/>
      <c r="G77" s="34">
        <v>241.97499999999999</v>
      </c>
      <c r="H77" s="34">
        <v>24.691999999999979</v>
      </c>
      <c r="I77" s="9">
        <f t="shared" si="22"/>
        <v>290.37131999999997</v>
      </c>
      <c r="J77" s="9">
        <f t="shared" si="23"/>
        <v>193.57868000000002</v>
      </c>
      <c r="K77" s="9">
        <f t="shared" si="24"/>
        <v>0</v>
      </c>
      <c r="L77" s="30">
        <f t="shared" si="25"/>
        <v>0</v>
      </c>
    </row>
    <row r="78" spans="1:12" x14ac:dyDescent="0.35">
      <c r="A78" s="34">
        <v>11</v>
      </c>
      <c r="B78" s="34">
        <v>326.39699999999999</v>
      </c>
      <c r="C78" s="34">
        <v>30.675000000000011</v>
      </c>
      <c r="D78" s="9">
        <f t="shared" si="20"/>
        <v>386.52</v>
      </c>
      <c r="E78" s="9">
        <f t="shared" si="21"/>
        <v>266.274</v>
      </c>
      <c r="F78" s="9"/>
      <c r="G78" s="34">
        <v>304.31200000000001</v>
      </c>
      <c r="H78" s="34">
        <v>28.228000000000009</v>
      </c>
      <c r="I78" s="9">
        <f t="shared" si="22"/>
        <v>359.63888000000003</v>
      </c>
      <c r="J78" s="9">
        <f t="shared" si="23"/>
        <v>248.98511999999999</v>
      </c>
      <c r="K78" s="9">
        <f t="shared" si="24"/>
        <v>0</v>
      </c>
      <c r="L78" s="9">
        <f t="shared" si="25"/>
        <v>0</v>
      </c>
    </row>
    <row r="79" spans="1:12" x14ac:dyDescent="0.35">
      <c r="A79" s="34">
        <v>12</v>
      </c>
      <c r="B79" s="34">
        <v>213.41900000000001</v>
      </c>
      <c r="C79" s="34">
        <v>11.50200000000001</v>
      </c>
      <c r="D79" s="9">
        <f t="shared" si="20"/>
        <v>235.96292000000003</v>
      </c>
      <c r="E79" s="9">
        <f t="shared" si="21"/>
        <v>190.87508</v>
      </c>
      <c r="F79" s="9"/>
      <c r="G79" s="34">
        <v>328.435</v>
      </c>
      <c r="H79" s="34">
        <v>30.670000000000016</v>
      </c>
      <c r="I79" s="9">
        <f t="shared" si="22"/>
        <v>388.54820000000001</v>
      </c>
      <c r="J79" s="9">
        <f t="shared" si="23"/>
        <v>268.3218</v>
      </c>
      <c r="K79" s="29">
        <f t="shared" si="24"/>
        <v>1</v>
      </c>
      <c r="L79" s="9">
        <f t="shared" si="25"/>
        <v>0</v>
      </c>
    </row>
    <row r="80" spans="1:12" x14ac:dyDescent="0.35">
      <c r="A80" s="34">
        <v>13</v>
      </c>
      <c r="B80" s="34">
        <v>330.32600000000002</v>
      </c>
      <c r="C80" s="34">
        <v>16.831000000000017</v>
      </c>
      <c r="D80" s="9">
        <f t="shared" si="20"/>
        <v>363.31476000000004</v>
      </c>
      <c r="E80" s="9">
        <f t="shared" si="21"/>
        <v>297.33724000000001</v>
      </c>
      <c r="F80" s="9"/>
      <c r="G80" s="34">
        <v>395.09300000000002</v>
      </c>
      <c r="H80" s="34">
        <v>31.087999999999965</v>
      </c>
      <c r="I80" s="9">
        <f t="shared" si="22"/>
        <v>456.02547999999996</v>
      </c>
      <c r="J80" s="9">
        <f t="shared" si="23"/>
        <v>334.16052000000008</v>
      </c>
      <c r="K80" s="30">
        <f t="shared" si="24"/>
        <v>0</v>
      </c>
      <c r="L80" s="9">
        <f t="shared" si="25"/>
        <v>0</v>
      </c>
    </row>
    <row r="81" spans="1:12" x14ac:dyDescent="0.35">
      <c r="A81" s="34">
        <v>14</v>
      </c>
      <c r="B81" s="34">
        <v>333.53500000000003</v>
      </c>
      <c r="C81" s="34">
        <v>21.751999999999953</v>
      </c>
      <c r="D81" s="9">
        <f t="shared" si="20"/>
        <v>376.16891999999996</v>
      </c>
      <c r="E81" s="9">
        <f t="shared" si="21"/>
        <v>290.90108000000009</v>
      </c>
      <c r="F81" s="9"/>
      <c r="G81" s="34">
        <v>297.28100000000001</v>
      </c>
      <c r="H81" s="34">
        <v>15.70999999999998</v>
      </c>
      <c r="I81" s="9">
        <f t="shared" si="22"/>
        <v>328.07259999999997</v>
      </c>
      <c r="J81" s="9">
        <f t="shared" si="23"/>
        <v>266.48940000000005</v>
      </c>
      <c r="K81" s="9">
        <f t="shared" si="24"/>
        <v>0</v>
      </c>
      <c r="L81" s="9">
        <f t="shared" si="25"/>
        <v>0</v>
      </c>
    </row>
    <row r="82" spans="1:12" x14ac:dyDescent="0.35">
      <c r="A82" s="34">
        <v>15</v>
      </c>
      <c r="B82" s="9">
        <v>156.374</v>
      </c>
      <c r="C82" s="9">
        <v>25.079000000000008</v>
      </c>
      <c r="D82" s="9">
        <f t="shared" si="20"/>
        <v>205.52884</v>
      </c>
      <c r="E82" s="9">
        <f t="shared" si="21"/>
        <v>107.21915999999999</v>
      </c>
      <c r="G82" s="34">
        <v>151.35300000000001</v>
      </c>
      <c r="H82" s="34">
        <v>23.423000000000002</v>
      </c>
      <c r="I82" s="9">
        <f t="shared" si="22"/>
        <v>197.26208000000003</v>
      </c>
      <c r="J82" s="9">
        <f t="shared" si="23"/>
        <v>105.44392000000001</v>
      </c>
      <c r="K82" s="9">
        <f>IF((J82&gt;D82),1,0)</f>
        <v>0</v>
      </c>
      <c r="L82" s="9">
        <f>IF((E82&gt;I82),1,0)</f>
        <v>0</v>
      </c>
    </row>
    <row r="83" spans="1:12" x14ac:dyDescent="0.35">
      <c r="A83" s="34">
        <v>16</v>
      </c>
      <c r="B83" s="9">
        <v>205.446</v>
      </c>
      <c r="C83" s="9">
        <v>34.650000000000006</v>
      </c>
      <c r="D83" s="9">
        <f t="shared" si="20"/>
        <v>273.36</v>
      </c>
      <c r="E83" s="9">
        <f t="shared" si="21"/>
        <v>137.53199999999998</v>
      </c>
      <c r="G83" s="9">
        <v>264.85500000000002</v>
      </c>
      <c r="H83" s="9">
        <v>74.25</v>
      </c>
      <c r="I83" s="9">
        <f t="shared" si="22"/>
        <v>410.38499999999999</v>
      </c>
      <c r="J83" s="9">
        <f t="shared" si="23"/>
        <v>119.32500000000002</v>
      </c>
      <c r="K83" s="9">
        <f t="shared" ref="K83:K85" si="26">IF((J83&gt;D83),1,0)</f>
        <v>0</v>
      </c>
      <c r="L83" s="9">
        <f t="shared" ref="L83:L85" si="27">IF((E83&gt;I83),1,0)</f>
        <v>0</v>
      </c>
    </row>
    <row r="84" spans="1:12" x14ac:dyDescent="0.35">
      <c r="A84" s="34">
        <v>17</v>
      </c>
      <c r="B84" s="9">
        <v>177.88</v>
      </c>
      <c r="C84" s="9">
        <v>68.915999999999997</v>
      </c>
      <c r="D84" s="9">
        <f t="shared" si="20"/>
        <v>312.95535999999998</v>
      </c>
      <c r="E84" s="9">
        <f t="shared" si="21"/>
        <v>42.804640000000006</v>
      </c>
      <c r="G84" s="9">
        <v>384.61200000000002</v>
      </c>
      <c r="H84" s="9">
        <v>44.863</v>
      </c>
      <c r="I84" s="9">
        <f t="shared" si="22"/>
        <v>472.54348000000005</v>
      </c>
      <c r="J84" s="9">
        <f t="shared" si="23"/>
        <v>296.68052</v>
      </c>
      <c r="K84" s="30">
        <f t="shared" si="26"/>
        <v>0</v>
      </c>
      <c r="L84" s="9">
        <f t="shared" si="27"/>
        <v>0</v>
      </c>
    </row>
    <row r="85" spans="1:12" x14ac:dyDescent="0.35">
      <c r="A85" s="34">
        <v>18</v>
      </c>
      <c r="B85" s="9">
        <v>346.53500000000003</v>
      </c>
      <c r="C85" s="9">
        <v>28.466000000000008</v>
      </c>
      <c r="D85" s="9">
        <f t="shared" si="20"/>
        <v>402.32836000000003</v>
      </c>
      <c r="E85" s="9">
        <f t="shared" si="21"/>
        <v>290.74164000000002</v>
      </c>
      <c r="G85" s="9">
        <v>393.56400000000002</v>
      </c>
      <c r="H85" s="9">
        <v>22.277999999999963</v>
      </c>
      <c r="I85" s="9">
        <f t="shared" si="22"/>
        <v>437.22887999999995</v>
      </c>
      <c r="J85" s="9">
        <f t="shared" si="23"/>
        <v>349.8991200000001</v>
      </c>
      <c r="K85" s="9">
        <f t="shared" si="26"/>
        <v>0</v>
      </c>
      <c r="L85" s="9">
        <f t="shared" si="27"/>
        <v>0</v>
      </c>
    </row>
    <row r="86" spans="1:12" x14ac:dyDescent="0.35">
      <c r="A86" s="9"/>
      <c r="K86" s="9">
        <v>5</v>
      </c>
      <c r="L86">
        <v>1</v>
      </c>
    </row>
    <row r="87" spans="1:12" x14ac:dyDescent="0.35">
      <c r="A87" s="9"/>
    </row>
    <row r="88" spans="1:12" x14ac:dyDescent="0.35">
      <c r="A88" s="28" t="s">
        <v>12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x14ac:dyDescent="0.35">
      <c r="A89" s="9"/>
      <c r="B89" s="77" t="s">
        <v>4</v>
      </c>
      <c r="C89" s="77"/>
      <c r="D89" s="77"/>
      <c r="E89" s="77"/>
      <c r="F89" s="9"/>
      <c r="G89" s="77" t="s">
        <v>8</v>
      </c>
      <c r="H89" s="77"/>
      <c r="I89" s="77"/>
      <c r="J89" s="77"/>
      <c r="K89" s="9"/>
      <c r="L89" s="9"/>
    </row>
    <row r="90" spans="1:12" ht="58" x14ac:dyDescent="0.35">
      <c r="A90" s="9"/>
      <c r="B90" s="27" t="s">
        <v>5</v>
      </c>
      <c r="C90" s="27" t="s">
        <v>6</v>
      </c>
      <c r="D90" s="14" t="s">
        <v>28</v>
      </c>
      <c r="E90" s="14" t="s">
        <v>29</v>
      </c>
      <c r="F90" s="9"/>
      <c r="G90" s="27" t="s">
        <v>7</v>
      </c>
      <c r="H90" s="27" t="s">
        <v>6</v>
      </c>
      <c r="I90" s="14" t="s">
        <v>28</v>
      </c>
      <c r="J90" s="14" t="s">
        <v>30</v>
      </c>
      <c r="K90" s="27" t="s">
        <v>31</v>
      </c>
      <c r="L90" s="27" t="s">
        <v>32</v>
      </c>
    </row>
    <row r="91" spans="1:12" x14ac:dyDescent="0.35">
      <c r="A91" s="34">
        <v>1</v>
      </c>
      <c r="B91" s="16">
        <v>163.48099999999999</v>
      </c>
      <c r="C91" s="16">
        <v>9.054000000000002</v>
      </c>
      <c r="D91" s="9">
        <f>B91+C91*1.96</f>
        <v>181.22684000000001</v>
      </c>
      <c r="E91" s="9">
        <f>B91-C91*1.96</f>
        <v>145.73515999999998</v>
      </c>
      <c r="F91" s="9"/>
      <c r="G91" s="16">
        <v>200.70400000000001</v>
      </c>
      <c r="H91" s="16">
        <v>20.120999999999981</v>
      </c>
      <c r="I91" s="9">
        <f>G91+H91*1.96</f>
        <v>240.14115999999996</v>
      </c>
      <c r="J91" s="9">
        <f>G91-H91*1.96</f>
        <v>161.26684000000006</v>
      </c>
      <c r="K91" s="30">
        <f t="shared" ref="K91:K102" si="28">IF((J91&gt;D91),1,0)</f>
        <v>0</v>
      </c>
      <c r="L91" s="30">
        <f t="shared" ref="L91:L102" si="29">IF((E91&gt;I91),1,0)</f>
        <v>0</v>
      </c>
    </row>
    <row r="92" spans="1:12" x14ac:dyDescent="0.35">
      <c r="A92" s="34">
        <v>2</v>
      </c>
      <c r="B92" s="34">
        <v>181.42500000000001</v>
      </c>
      <c r="C92" s="34">
        <v>10.367000000000019</v>
      </c>
      <c r="D92" s="9">
        <f t="shared" ref="D92:D106" si="30">B92+C92*1.96</f>
        <v>201.74432000000004</v>
      </c>
      <c r="E92" s="9">
        <f t="shared" ref="E92:E106" si="31">B92-C92*1.96</f>
        <v>161.10567999999998</v>
      </c>
      <c r="F92" s="9"/>
      <c r="G92" s="34">
        <v>191.79300000000001</v>
      </c>
      <c r="H92" s="34">
        <v>9.070999999999998</v>
      </c>
      <c r="I92" s="9">
        <f t="shared" ref="I92:I106" si="32">G92+H92*1.96</f>
        <v>209.57216</v>
      </c>
      <c r="J92" s="9">
        <f t="shared" ref="J92:J106" si="33">G92-H92*1.96</f>
        <v>174.01384000000002</v>
      </c>
      <c r="K92" s="30">
        <f t="shared" si="28"/>
        <v>0</v>
      </c>
      <c r="L92" s="30">
        <f t="shared" si="29"/>
        <v>0</v>
      </c>
    </row>
    <row r="93" spans="1:12" x14ac:dyDescent="0.35">
      <c r="A93" s="34">
        <v>3</v>
      </c>
      <c r="B93" s="34">
        <v>104.839</v>
      </c>
      <c r="C93" s="34">
        <v>4.7150000000000034</v>
      </c>
      <c r="D93" s="9">
        <f t="shared" si="30"/>
        <v>114.0804</v>
      </c>
      <c r="E93" s="9">
        <f t="shared" si="31"/>
        <v>95.5976</v>
      </c>
      <c r="F93" s="9"/>
      <c r="G93" s="34">
        <v>147.249</v>
      </c>
      <c r="H93" s="34">
        <v>31.414999999999992</v>
      </c>
      <c r="I93" s="9">
        <f t="shared" si="32"/>
        <v>208.82239999999999</v>
      </c>
      <c r="J93" s="9">
        <f t="shared" si="33"/>
        <v>85.675600000000003</v>
      </c>
      <c r="K93" s="30">
        <f t="shared" si="28"/>
        <v>0</v>
      </c>
      <c r="L93" s="30">
        <f t="shared" si="29"/>
        <v>0</v>
      </c>
    </row>
    <row r="94" spans="1:12" x14ac:dyDescent="0.35">
      <c r="A94" s="34">
        <v>4</v>
      </c>
      <c r="B94" s="34">
        <v>173.70599999999999</v>
      </c>
      <c r="C94" s="34">
        <v>6.5409999999999968</v>
      </c>
      <c r="D94" s="9">
        <f t="shared" si="30"/>
        <v>186.52635999999998</v>
      </c>
      <c r="E94" s="9">
        <f t="shared" si="31"/>
        <v>160.88564</v>
      </c>
      <c r="F94" s="9"/>
      <c r="G94" s="34">
        <v>185.148</v>
      </c>
      <c r="H94" s="34">
        <v>7.3569999999999993</v>
      </c>
      <c r="I94" s="9">
        <f t="shared" si="32"/>
        <v>199.56772000000001</v>
      </c>
      <c r="J94" s="9">
        <f t="shared" si="33"/>
        <v>170.72827999999998</v>
      </c>
      <c r="K94" s="30">
        <f t="shared" si="28"/>
        <v>0</v>
      </c>
      <c r="L94" s="30">
        <f t="shared" si="29"/>
        <v>0</v>
      </c>
    </row>
    <row r="95" spans="1:12" x14ac:dyDescent="0.35">
      <c r="A95" s="34">
        <v>5</v>
      </c>
      <c r="B95" s="34">
        <v>115.681</v>
      </c>
      <c r="C95" s="34">
        <v>13.881999999999991</v>
      </c>
      <c r="D95" s="9">
        <f t="shared" si="30"/>
        <v>142.88971999999998</v>
      </c>
      <c r="E95" s="9">
        <f t="shared" si="31"/>
        <v>88.472280000000012</v>
      </c>
      <c r="F95" s="9"/>
      <c r="G95" s="34">
        <v>144.98699999999999</v>
      </c>
      <c r="H95" s="34">
        <v>10.796999999999997</v>
      </c>
      <c r="I95" s="9">
        <f t="shared" si="32"/>
        <v>166.14911999999998</v>
      </c>
      <c r="J95" s="9">
        <f t="shared" si="33"/>
        <v>123.82488000000001</v>
      </c>
      <c r="K95" s="30">
        <f t="shared" si="28"/>
        <v>0</v>
      </c>
      <c r="L95" s="30">
        <f t="shared" si="29"/>
        <v>0</v>
      </c>
    </row>
    <row r="96" spans="1:12" x14ac:dyDescent="0.35">
      <c r="A96" s="34">
        <v>6</v>
      </c>
      <c r="B96" s="34">
        <v>172.04300000000001</v>
      </c>
      <c r="C96" s="34">
        <v>10.302999999999997</v>
      </c>
      <c r="D96" s="9">
        <f t="shared" si="30"/>
        <v>192.23687999999999</v>
      </c>
      <c r="E96" s="9">
        <f t="shared" si="31"/>
        <v>151.84912000000003</v>
      </c>
      <c r="F96" s="9"/>
      <c r="G96" s="34">
        <v>218.435</v>
      </c>
      <c r="H96" s="34">
        <v>24.484999999999985</v>
      </c>
      <c r="I96" s="9">
        <f t="shared" si="32"/>
        <v>266.42559999999997</v>
      </c>
      <c r="J96" s="9">
        <f t="shared" si="33"/>
        <v>170.44440000000003</v>
      </c>
      <c r="K96" s="30">
        <f t="shared" si="28"/>
        <v>0</v>
      </c>
      <c r="L96" s="30">
        <f t="shared" si="29"/>
        <v>0</v>
      </c>
    </row>
    <row r="97" spans="1:12" x14ac:dyDescent="0.35">
      <c r="A97" s="34">
        <v>7</v>
      </c>
      <c r="B97" s="34">
        <v>165.696</v>
      </c>
      <c r="C97" s="34">
        <v>14.093999999999994</v>
      </c>
      <c r="D97" s="9">
        <f t="shared" si="30"/>
        <v>193.32023999999998</v>
      </c>
      <c r="E97" s="9">
        <f t="shared" si="31"/>
        <v>138.07176000000001</v>
      </c>
      <c r="F97" s="9"/>
      <c r="G97" s="34">
        <v>163.13200000000001</v>
      </c>
      <c r="H97" s="34">
        <v>10.256</v>
      </c>
      <c r="I97" s="9">
        <f t="shared" si="32"/>
        <v>183.23376000000002</v>
      </c>
      <c r="J97" s="9">
        <f t="shared" si="33"/>
        <v>143.03023999999999</v>
      </c>
      <c r="K97" s="30">
        <f t="shared" si="28"/>
        <v>0</v>
      </c>
      <c r="L97" s="30">
        <f t="shared" si="29"/>
        <v>0</v>
      </c>
    </row>
    <row r="98" spans="1:12" x14ac:dyDescent="0.35">
      <c r="A98" s="34">
        <v>8</v>
      </c>
      <c r="B98" s="34">
        <v>265.43200000000002</v>
      </c>
      <c r="C98" s="34">
        <v>16.048999999999978</v>
      </c>
      <c r="D98" s="9">
        <f t="shared" si="30"/>
        <v>296.88803999999999</v>
      </c>
      <c r="E98" s="9">
        <f t="shared" si="31"/>
        <v>233.97596000000007</v>
      </c>
      <c r="F98" s="9"/>
      <c r="G98" s="34">
        <v>245.679</v>
      </c>
      <c r="H98" s="34">
        <v>27.159999999999997</v>
      </c>
      <c r="I98" s="9">
        <f t="shared" si="32"/>
        <v>298.9126</v>
      </c>
      <c r="J98" s="9">
        <f t="shared" si="33"/>
        <v>192.44540000000001</v>
      </c>
      <c r="K98" s="30">
        <f t="shared" si="28"/>
        <v>0</v>
      </c>
      <c r="L98" s="30">
        <f t="shared" si="29"/>
        <v>0</v>
      </c>
    </row>
    <row r="99" spans="1:12" x14ac:dyDescent="0.35">
      <c r="A99" s="34">
        <v>9</v>
      </c>
      <c r="B99" s="34">
        <v>269.34500000000003</v>
      </c>
      <c r="C99" s="34">
        <v>30.673999999999978</v>
      </c>
      <c r="D99" s="9">
        <f t="shared" si="30"/>
        <v>329.46603999999996</v>
      </c>
      <c r="E99" s="9">
        <f t="shared" si="31"/>
        <v>209.22396000000006</v>
      </c>
      <c r="F99" s="9"/>
      <c r="G99" s="34">
        <v>250.93299999999999</v>
      </c>
      <c r="H99" s="34">
        <v>31.885999999999996</v>
      </c>
      <c r="I99" s="9">
        <f t="shared" si="32"/>
        <v>313.42955999999998</v>
      </c>
      <c r="J99" s="9">
        <f t="shared" si="33"/>
        <v>188.43644</v>
      </c>
      <c r="K99" s="30">
        <f t="shared" si="28"/>
        <v>0</v>
      </c>
      <c r="L99" s="30">
        <f t="shared" si="29"/>
        <v>0</v>
      </c>
    </row>
    <row r="100" spans="1:12" x14ac:dyDescent="0.35">
      <c r="A100" s="34">
        <v>10</v>
      </c>
      <c r="B100" s="34">
        <v>157.18799999999999</v>
      </c>
      <c r="C100" s="34">
        <v>6.3889999999999816</v>
      </c>
      <c r="D100" s="9">
        <f t="shared" si="30"/>
        <v>169.71043999999995</v>
      </c>
      <c r="E100" s="9">
        <f t="shared" si="31"/>
        <v>144.66556000000003</v>
      </c>
      <c r="F100" s="9"/>
      <c r="G100" s="34">
        <v>264.53699999999998</v>
      </c>
      <c r="H100" s="34">
        <v>30.671000000000049</v>
      </c>
      <c r="I100" s="9">
        <f t="shared" si="32"/>
        <v>324.65216000000009</v>
      </c>
      <c r="J100" s="9">
        <f t="shared" si="33"/>
        <v>204.42183999999989</v>
      </c>
      <c r="K100" s="29">
        <f t="shared" si="28"/>
        <v>1</v>
      </c>
      <c r="L100" s="30">
        <f t="shared" si="29"/>
        <v>0</v>
      </c>
    </row>
    <row r="101" spans="1:12" x14ac:dyDescent="0.35">
      <c r="A101" s="34">
        <v>11</v>
      </c>
      <c r="B101" s="34">
        <v>266.2</v>
      </c>
      <c r="C101" s="34">
        <v>16.823999999999984</v>
      </c>
      <c r="D101" s="9">
        <f t="shared" si="30"/>
        <v>299.17503999999997</v>
      </c>
      <c r="E101" s="9">
        <f t="shared" si="31"/>
        <v>233.22496000000001</v>
      </c>
      <c r="F101" s="9"/>
      <c r="G101" s="34">
        <v>429.42</v>
      </c>
      <c r="H101" s="34">
        <v>19.430000000000007</v>
      </c>
      <c r="I101" s="9">
        <f t="shared" si="32"/>
        <v>467.50280000000004</v>
      </c>
      <c r="J101" s="9">
        <f t="shared" si="33"/>
        <v>391.3372</v>
      </c>
      <c r="K101" s="29">
        <f t="shared" si="28"/>
        <v>1</v>
      </c>
      <c r="L101" s="30">
        <f t="shared" si="29"/>
        <v>0</v>
      </c>
    </row>
    <row r="102" spans="1:12" x14ac:dyDescent="0.35">
      <c r="A102" s="34">
        <v>12</v>
      </c>
      <c r="B102" s="34">
        <v>259.81900000000002</v>
      </c>
      <c r="C102" s="34">
        <v>27.793999999999983</v>
      </c>
      <c r="D102" s="9">
        <f t="shared" si="30"/>
        <v>314.29523999999998</v>
      </c>
      <c r="E102" s="9">
        <f t="shared" si="31"/>
        <v>205.34276000000006</v>
      </c>
      <c r="F102" s="9"/>
      <c r="G102" s="34">
        <v>264.65300000000002</v>
      </c>
      <c r="H102" s="34">
        <v>18.12700000000001</v>
      </c>
      <c r="I102" s="9">
        <f t="shared" si="32"/>
        <v>300.18192000000005</v>
      </c>
      <c r="J102" s="9">
        <f t="shared" si="33"/>
        <v>229.12407999999999</v>
      </c>
      <c r="K102" s="30">
        <f t="shared" si="28"/>
        <v>0</v>
      </c>
      <c r="L102" s="30">
        <f t="shared" si="29"/>
        <v>0</v>
      </c>
    </row>
    <row r="103" spans="1:12" x14ac:dyDescent="0.35">
      <c r="A103" s="34">
        <v>13</v>
      </c>
      <c r="B103" s="9">
        <v>130.02799999999999</v>
      </c>
      <c r="C103" s="9">
        <v>21.739000000000004</v>
      </c>
      <c r="D103" s="9">
        <f t="shared" si="30"/>
        <v>172.63643999999999</v>
      </c>
      <c r="E103" s="9">
        <f t="shared" si="31"/>
        <v>87.41955999999999</v>
      </c>
      <c r="G103" s="34">
        <v>133.38</v>
      </c>
      <c r="H103" s="34">
        <v>13.378</v>
      </c>
      <c r="I103" s="9">
        <f t="shared" si="32"/>
        <v>159.60087999999999</v>
      </c>
      <c r="J103" s="9">
        <f t="shared" si="33"/>
        <v>107.15912</v>
      </c>
      <c r="K103" s="30">
        <f>IF((J103&gt;D103),1,0)</f>
        <v>0</v>
      </c>
      <c r="L103" s="30">
        <f>IF((E103&gt;I103),1,0)</f>
        <v>0</v>
      </c>
    </row>
    <row r="104" spans="1:12" x14ac:dyDescent="0.35">
      <c r="A104" s="34">
        <v>14</v>
      </c>
      <c r="B104" s="9">
        <v>172.86</v>
      </c>
      <c r="C104" s="9">
        <v>28.056000000000012</v>
      </c>
      <c r="D104" s="9">
        <f t="shared" si="30"/>
        <v>227.84976000000003</v>
      </c>
      <c r="E104" s="9">
        <f t="shared" si="31"/>
        <v>117.87024</v>
      </c>
      <c r="G104" s="9">
        <v>235.56700000000001</v>
      </c>
      <c r="H104" s="9">
        <v>80.853999999999985</v>
      </c>
      <c r="I104" s="9">
        <f t="shared" si="32"/>
        <v>394.04084</v>
      </c>
      <c r="J104" s="9">
        <f t="shared" si="33"/>
        <v>77.09316000000004</v>
      </c>
      <c r="K104" s="30">
        <f t="shared" ref="K104:K106" si="34">IF((J104&gt;D104),1,0)</f>
        <v>0</v>
      </c>
      <c r="L104" s="30">
        <f t="shared" ref="L104:L106" si="35">IF((E104&gt;I104),1,0)</f>
        <v>0</v>
      </c>
    </row>
    <row r="105" spans="1:12" x14ac:dyDescent="0.35">
      <c r="A105" s="34">
        <v>15</v>
      </c>
      <c r="B105" s="9">
        <v>173.88</v>
      </c>
      <c r="C105" s="9">
        <v>44.87700000000001</v>
      </c>
      <c r="D105" s="9">
        <f t="shared" si="30"/>
        <v>261.83892000000003</v>
      </c>
      <c r="E105" s="9">
        <f t="shared" si="31"/>
        <v>85.921079999999975</v>
      </c>
      <c r="G105" s="9">
        <v>340.529</v>
      </c>
      <c r="H105" s="9">
        <v>27.249000000000024</v>
      </c>
      <c r="I105" s="9">
        <f t="shared" si="32"/>
        <v>393.93704000000002</v>
      </c>
      <c r="J105" s="9">
        <f t="shared" si="33"/>
        <v>287.12095999999997</v>
      </c>
      <c r="K105" s="29">
        <f t="shared" si="34"/>
        <v>1</v>
      </c>
      <c r="L105" s="30">
        <f t="shared" si="35"/>
        <v>0</v>
      </c>
    </row>
    <row r="106" spans="1:12" x14ac:dyDescent="0.35">
      <c r="A106" s="34">
        <v>16</v>
      </c>
      <c r="B106" s="9">
        <v>211.63399999999999</v>
      </c>
      <c r="C106" s="9">
        <v>32.178999999999974</v>
      </c>
      <c r="D106" s="9">
        <f t="shared" si="30"/>
        <v>274.70483999999993</v>
      </c>
      <c r="E106" s="9">
        <f t="shared" si="31"/>
        <v>148.56316000000004</v>
      </c>
      <c r="G106" s="9">
        <v>409.65300000000002</v>
      </c>
      <c r="H106" s="9">
        <v>49.504999999999995</v>
      </c>
      <c r="I106" s="9">
        <f t="shared" si="32"/>
        <v>506.68280000000004</v>
      </c>
      <c r="J106" s="9">
        <f t="shared" si="33"/>
        <v>312.6232</v>
      </c>
      <c r="K106" s="29">
        <f t="shared" si="34"/>
        <v>1</v>
      </c>
      <c r="L106" s="30">
        <f t="shared" si="35"/>
        <v>0</v>
      </c>
    </row>
    <row r="107" spans="1:12" x14ac:dyDescent="0.35">
      <c r="A107" s="9"/>
      <c r="K107">
        <v>4</v>
      </c>
      <c r="L107">
        <v>0</v>
      </c>
    </row>
    <row r="108" spans="1:12" x14ac:dyDescent="0.35">
      <c r="A108" s="9"/>
    </row>
    <row r="109" spans="1:12" x14ac:dyDescent="0.35">
      <c r="A109" s="28" t="s">
        <v>14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x14ac:dyDescent="0.35">
      <c r="A110" s="9"/>
      <c r="B110" s="77" t="s">
        <v>4</v>
      </c>
      <c r="C110" s="77"/>
      <c r="D110" s="77"/>
      <c r="E110" s="77"/>
      <c r="F110" s="9"/>
      <c r="G110" s="77" t="s">
        <v>8</v>
      </c>
      <c r="H110" s="77"/>
      <c r="I110" s="77"/>
      <c r="J110" s="77"/>
      <c r="K110" s="9"/>
      <c r="L110" s="9"/>
    </row>
    <row r="111" spans="1:12" ht="58" x14ac:dyDescent="0.35">
      <c r="A111" s="9"/>
      <c r="B111" s="27" t="s">
        <v>5</v>
      </c>
      <c r="C111" s="27" t="s">
        <v>6</v>
      </c>
      <c r="D111" s="14" t="s">
        <v>28</v>
      </c>
      <c r="E111" s="14" t="s">
        <v>29</v>
      </c>
      <c r="F111" s="9"/>
      <c r="G111" s="27" t="s">
        <v>7</v>
      </c>
      <c r="H111" s="27" t="s">
        <v>6</v>
      </c>
      <c r="I111" s="14" t="s">
        <v>28</v>
      </c>
      <c r="J111" s="14" t="s">
        <v>30</v>
      </c>
      <c r="K111" s="27" t="s">
        <v>31</v>
      </c>
      <c r="L111" s="27" t="s">
        <v>32</v>
      </c>
    </row>
    <row r="112" spans="1:12" x14ac:dyDescent="0.35">
      <c r="A112" s="34">
        <v>1</v>
      </c>
      <c r="B112" s="16">
        <v>102.283</v>
      </c>
      <c r="C112" s="16">
        <v>13.644000000000005</v>
      </c>
      <c r="D112" s="9">
        <f>B112+C112*1.96</f>
        <v>129.02524</v>
      </c>
      <c r="E112" s="9">
        <f>B112-C112*1.96</f>
        <v>75.540759999999992</v>
      </c>
      <c r="F112" s="9"/>
      <c r="G112" s="16">
        <v>139.77099999999999</v>
      </c>
      <c r="H112" s="16">
        <v>11.931999999999988</v>
      </c>
      <c r="I112" s="9">
        <f>G112+H112*1.96</f>
        <v>163.15771999999996</v>
      </c>
      <c r="J112" s="9">
        <f>G112-H112*1.96</f>
        <v>116.38428000000002</v>
      </c>
      <c r="K112" s="30">
        <f t="shared" ref="K112:K129" si="36">IF((J112&gt;D112),1,0)</f>
        <v>0</v>
      </c>
      <c r="L112" s="30">
        <f t="shared" ref="L112:L129" si="37">IF((E112&gt;I112),1,0)</f>
        <v>0</v>
      </c>
    </row>
    <row r="113" spans="1:12" x14ac:dyDescent="0.35">
      <c r="A113" s="34">
        <v>2</v>
      </c>
      <c r="B113" s="34">
        <v>127.09699999999999</v>
      </c>
      <c r="C113" s="34">
        <v>4.0240000000000151</v>
      </c>
      <c r="D113" s="9">
        <f t="shared" ref="D113:D129" si="38">B113+C113*1.96</f>
        <v>134.98404000000002</v>
      </c>
      <c r="E113" s="9">
        <f t="shared" ref="E113:E129" si="39">B113-C113*1.96</f>
        <v>119.20995999999997</v>
      </c>
      <c r="F113" s="9"/>
      <c r="G113" s="34">
        <v>162.30799999999999</v>
      </c>
      <c r="H113" s="34">
        <v>12.072000000000003</v>
      </c>
      <c r="I113" s="9">
        <f t="shared" ref="I113:I129" si="40">G113+H113*1.96</f>
        <v>185.96912</v>
      </c>
      <c r="J113" s="9">
        <f t="shared" ref="J113:J129" si="41">G113-H113*1.96</f>
        <v>138.64687999999998</v>
      </c>
      <c r="K113" s="29">
        <f t="shared" si="36"/>
        <v>1</v>
      </c>
      <c r="L113" s="30">
        <f t="shared" si="37"/>
        <v>0</v>
      </c>
    </row>
    <row r="114" spans="1:12" x14ac:dyDescent="0.35">
      <c r="A114" s="34">
        <v>3</v>
      </c>
      <c r="B114" s="34">
        <v>163.28299999999999</v>
      </c>
      <c r="C114" s="34">
        <v>12.958999999999975</v>
      </c>
      <c r="D114" s="9">
        <f t="shared" si="38"/>
        <v>188.68263999999994</v>
      </c>
      <c r="E114" s="9">
        <f t="shared" si="39"/>
        <v>137.88336000000004</v>
      </c>
      <c r="F114" s="9"/>
      <c r="G114" s="34">
        <v>165.875</v>
      </c>
      <c r="H114" s="34">
        <v>9.070999999999998</v>
      </c>
      <c r="I114" s="9">
        <f t="shared" si="40"/>
        <v>183.65415999999999</v>
      </c>
      <c r="J114" s="9">
        <f t="shared" si="41"/>
        <v>148.09584000000001</v>
      </c>
      <c r="K114" s="30">
        <f t="shared" si="36"/>
        <v>0</v>
      </c>
      <c r="L114" s="30">
        <f t="shared" si="37"/>
        <v>0</v>
      </c>
    </row>
    <row r="115" spans="1:12" x14ac:dyDescent="0.35">
      <c r="A115" s="34">
        <v>4</v>
      </c>
      <c r="B115" s="34">
        <v>90.572000000000003</v>
      </c>
      <c r="C115" s="34">
        <v>7.8530000000000086</v>
      </c>
      <c r="D115" s="9">
        <f t="shared" si="38"/>
        <v>105.96388000000002</v>
      </c>
      <c r="E115" s="9">
        <f t="shared" si="39"/>
        <v>75.180119999999988</v>
      </c>
      <c r="F115" s="9"/>
      <c r="G115" s="34">
        <v>107.06399999999999</v>
      </c>
      <c r="H115" s="34">
        <v>21.206000000000017</v>
      </c>
      <c r="I115" s="9">
        <f t="shared" si="40"/>
        <v>148.62776000000002</v>
      </c>
      <c r="J115" s="9">
        <f t="shared" si="41"/>
        <v>65.500239999999962</v>
      </c>
      <c r="K115" s="30">
        <f t="shared" si="36"/>
        <v>0</v>
      </c>
      <c r="L115" s="30">
        <f t="shared" si="37"/>
        <v>0</v>
      </c>
    </row>
    <row r="116" spans="1:12" x14ac:dyDescent="0.35">
      <c r="A116" s="34">
        <v>5</v>
      </c>
      <c r="B116" s="34">
        <v>144.959</v>
      </c>
      <c r="C116" s="34">
        <v>12.265999999999991</v>
      </c>
      <c r="D116" s="9">
        <f t="shared" si="38"/>
        <v>169.00036</v>
      </c>
      <c r="E116" s="9">
        <f t="shared" si="39"/>
        <v>120.91764000000002</v>
      </c>
      <c r="F116" s="9"/>
      <c r="G116" s="34">
        <v>154.76499999999999</v>
      </c>
      <c r="H116" s="34">
        <v>15.531000000000006</v>
      </c>
      <c r="I116" s="9">
        <f t="shared" si="40"/>
        <v>185.20576</v>
      </c>
      <c r="J116" s="9">
        <f t="shared" si="41"/>
        <v>124.32423999999997</v>
      </c>
      <c r="K116" s="30">
        <f t="shared" si="36"/>
        <v>0</v>
      </c>
      <c r="L116" s="30">
        <f t="shared" si="37"/>
        <v>0</v>
      </c>
    </row>
    <row r="117" spans="1:12" x14ac:dyDescent="0.35">
      <c r="A117" s="34">
        <v>6</v>
      </c>
      <c r="B117" s="34">
        <v>84.832999999999998</v>
      </c>
      <c r="C117" s="34">
        <v>9.2549999999999955</v>
      </c>
      <c r="D117" s="9">
        <f t="shared" si="38"/>
        <v>102.97279999999999</v>
      </c>
      <c r="E117" s="9">
        <f t="shared" si="39"/>
        <v>66.693200000000004</v>
      </c>
      <c r="F117" s="9"/>
      <c r="G117" s="34">
        <v>94.087000000000003</v>
      </c>
      <c r="H117" s="34">
        <v>10.796999999999997</v>
      </c>
      <c r="I117" s="9">
        <f t="shared" si="40"/>
        <v>115.24912</v>
      </c>
      <c r="J117" s="9">
        <f t="shared" si="41"/>
        <v>72.924880000000002</v>
      </c>
      <c r="K117" s="30">
        <f t="shared" si="36"/>
        <v>0</v>
      </c>
      <c r="L117" s="30">
        <f t="shared" si="37"/>
        <v>0</v>
      </c>
    </row>
    <row r="118" spans="1:12" x14ac:dyDescent="0.35">
      <c r="A118" s="34">
        <v>7</v>
      </c>
      <c r="B118" s="34">
        <v>148.202</v>
      </c>
      <c r="C118" s="34">
        <v>11.591999999999985</v>
      </c>
      <c r="D118" s="9">
        <f t="shared" si="38"/>
        <v>170.92231999999996</v>
      </c>
      <c r="E118" s="9">
        <f t="shared" si="39"/>
        <v>125.48168000000003</v>
      </c>
      <c r="F118" s="9"/>
      <c r="G118" s="34">
        <v>146.90700000000001</v>
      </c>
      <c r="H118" s="34">
        <v>23.207999999999998</v>
      </c>
      <c r="I118" s="9">
        <f t="shared" si="40"/>
        <v>192.39467999999999</v>
      </c>
      <c r="J118" s="9">
        <f t="shared" si="41"/>
        <v>101.41932000000001</v>
      </c>
      <c r="K118" s="30">
        <f t="shared" si="36"/>
        <v>0</v>
      </c>
      <c r="L118" s="30">
        <f t="shared" si="37"/>
        <v>0</v>
      </c>
    </row>
    <row r="119" spans="1:12" x14ac:dyDescent="0.35">
      <c r="A119" s="34">
        <v>8</v>
      </c>
      <c r="B119" s="34">
        <v>185.02699999999999</v>
      </c>
      <c r="C119" s="34">
        <v>9.625</v>
      </c>
      <c r="D119" s="9">
        <f t="shared" si="38"/>
        <v>203.892</v>
      </c>
      <c r="E119" s="9">
        <f t="shared" si="39"/>
        <v>166.16199999999998</v>
      </c>
      <c r="F119" s="9"/>
      <c r="G119" s="34">
        <v>111.23</v>
      </c>
      <c r="H119" s="34">
        <v>7.487000000000009</v>
      </c>
      <c r="I119" s="9">
        <f t="shared" si="40"/>
        <v>125.90452000000002</v>
      </c>
      <c r="J119" s="9">
        <f t="shared" si="41"/>
        <v>96.555479999999989</v>
      </c>
      <c r="K119" s="30">
        <f t="shared" si="36"/>
        <v>0</v>
      </c>
      <c r="L119" s="29">
        <f t="shared" si="37"/>
        <v>1</v>
      </c>
    </row>
    <row r="120" spans="1:12" x14ac:dyDescent="0.35">
      <c r="A120" s="34">
        <v>9</v>
      </c>
      <c r="B120" s="34">
        <v>146.785</v>
      </c>
      <c r="C120" s="34">
        <v>10.256</v>
      </c>
      <c r="D120" s="9">
        <f t="shared" si="38"/>
        <v>166.88675999999998</v>
      </c>
      <c r="E120" s="9">
        <f t="shared" si="39"/>
        <v>126.68324</v>
      </c>
      <c r="F120" s="9"/>
      <c r="G120" s="34">
        <v>151.91399999999999</v>
      </c>
      <c r="H120" s="34">
        <v>8.9780000000000086</v>
      </c>
      <c r="I120" s="9">
        <f t="shared" si="40"/>
        <v>169.51088000000001</v>
      </c>
      <c r="J120" s="9">
        <f t="shared" si="41"/>
        <v>134.31711999999996</v>
      </c>
      <c r="K120" s="30">
        <f t="shared" si="36"/>
        <v>0</v>
      </c>
      <c r="L120" s="30">
        <f t="shared" si="37"/>
        <v>0</v>
      </c>
    </row>
    <row r="121" spans="1:12" x14ac:dyDescent="0.35">
      <c r="A121" s="34">
        <v>10</v>
      </c>
      <c r="B121" s="34">
        <v>187.654</v>
      </c>
      <c r="C121" s="34">
        <v>13.581000000000017</v>
      </c>
      <c r="D121" s="9">
        <f t="shared" si="38"/>
        <v>214.27276000000003</v>
      </c>
      <c r="E121" s="9">
        <f t="shared" si="39"/>
        <v>161.03523999999996</v>
      </c>
      <c r="F121" s="9"/>
      <c r="G121" s="34">
        <v>240.74100000000001</v>
      </c>
      <c r="H121" s="34">
        <v>27.159999999999997</v>
      </c>
      <c r="I121" s="9">
        <f t="shared" si="40"/>
        <v>293.97460000000001</v>
      </c>
      <c r="J121" s="9">
        <f t="shared" si="41"/>
        <v>187.50740000000002</v>
      </c>
      <c r="K121" s="30">
        <f t="shared" si="36"/>
        <v>0</v>
      </c>
      <c r="L121" s="30">
        <f t="shared" si="37"/>
        <v>0</v>
      </c>
    </row>
    <row r="122" spans="1:12" x14ac:dyDescent="0.35">
      <c r="A122" s="34">
        <v>11</v>
      </c>
      <c r="B122" s="34">
        <v>206.15799999999999</v>
      </c>
      <c r="C122" s="34">
        <v>19.632000000000005</v>
      </c>
      <c r="D122" s="9">
        <f t="shared" si="38"/>
        <v>244.63672</v>
      </c>
      <c r="E122" s="9">
        <f t="shared" si="39"/>
        <v>167.67927999999998</v>
      </c>
      <c r="F122" s="9"/>
      <c r="G122" s="34">
        <v>208.61199999999999</v>
      </c>
      <c r="H122" s="34">
        <v>22.092999999999989</v>
      </c>
      <c r="I122" s="9">
        <f t="shared" si="40"/>
        <v>251.91427999999996</v>
      </c>
      <c r="J122" s="9">
        <f t="shared" si="41"/>
        <v>165.30972000000003</v>
      </c>
      <c r="K122" s="30">
        <f t="shared" si="36"/>
        <v>0</v>
      </c>
      <c r="L122" s="30">
        <f t="shared" si="37"/>
        <v>0</v>
      </c>
    </row>
    <row r="123" spans="1:12" x14ac:dyDescent="0.35">
      <c r="A123" s="34">
        <v>12</v>
      </c>
      <c r="B123" s="34">
        <v>132.90700000000001</v>
      </c>
      <c r="C123" s="34">
        <v>7.6670000000000158</v>
      </c>
      <c r="D123" s="9">
        <f t="shared" si="38"/>
        <v>147.93432000000004</v>
      </c>
      <c r="E123" s="9">
        <f t="shared" si="39"/>
        <v>117.87967999999998</v>
      </c>
      <c r="F123" s="9"/>
      <c r="G123" s="34">
        <v>203.19499999999999</v>
      </c>
      <c r="H123" s="34">
        <v>30.671000000000021</v>
      </c>
      <c r="I123" s="9">
        <f t="shared" si="40"/>
        <v>263.31016000000005</v>
      </c>
      <c r="J123" s="9">
        <f t="shared" si="41"/>
        <v>143.07983999999996</v>
      </c>
      <c r="K123" s="30">
        <f t="shared" si="36"/>
        <v>0</v>
      </c>
      <c r="L123" s="30">
        <f t="shared" si="37"/>
        <v>0</v>
      </c>
    </row>
    <row r="124" spans="1:12" x14ac:dyDescent="0.35">
      <c r="A124" s="34">
        <v>13</v>
      </c>
      <c r="B124" s="9">
        <v>213.74600000000001</v>
      </c>
      <c r="C124" s="9">
        <v>23.316000000000003</v>
      </c>
      <c r="D124" s="9">
        <f t="shared" si="38"/>
        <v>259.44535999999999</v>
      </c>
      <c r="E124" s="9">
        <f t="shared" si="39"/>
        <v>168.04664</v>
      </c>
      <c r="G124" s="34">
        <v>435.24900000000002</v>
      </c>
      <c r="H124" s="34">
        <v>32.375</v>
      </c>
      <c r="I124" s="9">
        <f t="shared" si="40"/>
        <v>498.70400000000001</v>
      </c>
      <c r="J124" s="9">
        <f t="shared" si="41"/>
        <v>371.79400000000004</v>
      </c>
      <c r="K124" s="29">
        <f t="shared" si="36"/>
        <v>1</v>
      </c>
      <c r="L124" s="30">
        <f t="shared" si="37"/>
        <v>0</v>
      </c>
    </row>
    <row r="125" spans="1:12" x14ac:dyDescent="0.35">
      <c r="A125" s="34">
        <v>14</v>
      </c>
      <c r="B125" s="9">
        <v>241.69200000000001</v>
      </c>
      <c r="C125" s="9">
        <v>26.586000000000013</v>
      </c>
      <c r="D125" s="9">
        <f t="shared" si="38"/>
        <v>293.80056000000002</v>
      </c>
      <c r="E125" s="9">
        <f t="shared" si="39"/>
        <v>189.58344</v>
      </c>
      <c r="G125" s="9">
        <v>241.69200000000001</v>
      </c>
      <c r="H125" s="9">
        <v>19.336000000000013</v>
      </c>
      <c r="I125" s="9">
        <f t="shared" si="40"/>
        <v>279.59056000000004</v>
      </c>
      <c r="J125" s="9">
        <f t="shared" si="41"/>
        <v>203.79343999999998</v>
      </c>
      <c r="K125" s="30">
        <f t="shared" si="36"/>
        <v>0</v>
      </c>
      <c r="L125" s="30">
        <f t="shared" si="37"/>
        <v>0</v>
      </c>
    </row>
    <row r="126" spans="1:12" x14ac:dyDescent="0.35">
      <c r="A126" s="34">
        <v>15</v>
      </c>
      <c r="B126" s="9">
        <v>118.756</v>
      </c>
      <c r="C126" s="9">
        <v>11.701999999999998</v>
      </c>
      <c r="D126" s="9">
        <f t="shared" si="38"/>
        <v>141.69191999999998</v>
      </c>
      <c r="E126" s="9">
        <f t="shared" si="39"/>
        <v>95.820080000000004</v>
      </c>
      <c r="G126" s="9">
        <v>122.096</v>
      </c>
      <c r="H126" s="9">
        <v>13.378</v>
      </c>
      <c r="I126" s="9">
        <f t="shared" si="40"/>
        <v>148.31688</v>
      </c>
      <c r="J126" s="9">
        <f t="shared" si="41"/>
        <v>95.87512000000001</v>
      </c>
      <c r="K126" s="30">
        <f t="shared" si="36"/>
        <v>0</v>
      </c>
      <c r="L126" s="30">
        <f t="shared" si="37"/>
        <v>0</v>
      </c>
    </row>
    <row r="127" spans="1:12" x14ac:dyDescent="0.35">
      <c r="A127" s="34">
        <v>16</v>
      </c>
      <c r="B127" s="9">
        <v>158.41999999999999</v>
      </c>
      <c r="C127" s="9">
        <v>23.094999999999999</v>
      </c>
      <c r="D127" s="9">
        <f t="shared" si="38"/>
        <v>203.68619999999999</v>
      </c>
      <c r="E127" s="9">
        <f t="shared" si="39"/>
        <v>113.15379999999999</v>
      </c>
      <c r="G127" s="9">
        <v>193.07300000000001</v>
      </c>
      <c r="H127" s="9">
        <v>57.756</v>
      </c>
      <c r="I127" s="9">
        <f t="shared" si="40"/>
        <v>306.27476000000001</v>
      </c>
      <c r="J127" s="9">
        <f t="shared" si="41"/>
        <v>79.871240000000014</v>
      </c>
      <c r="K127" s="30">
        <f t="shared" si="36"/>
        <v>0</v>
      </c>
      <c r="L127" s="30">
        <f t="shared" si="37"/>
        <v>0</v>
      </c>
    </row>
    <row r="128" spans="1:12" x14ac:dyDescent="0.35">
      <c r="A128" s="34">
        <v>17</v>
      </c>
      <c r="B128">
        <v>149.02099999999999</v>
      </c>
      <c r="C128">
        <v>64.09399999999998</v>
      </c>
      <c r="D128" s="9">
        <f t="shared" si="38"/>
        <v>274.64523999999994</v>
      </c>
      <c r="E128" s="9">
        <f t="shared" si="39"/>
        <v>23.396760000000029</v>
      </c>
      <c r="G128">
        <v>302.86900000000003</v>
      </c>
      <c r="H128">
        <v>25.640999999999963</v>
      </c>
      <c r="I128" s="9">
        <f t="shared" si="40"/>
        <v>353.12535999999994</v>
      </c>
      <c r="J128" s="9">
        <f t="shared" si="41"/>
        <v>252.61264000000011</v>
      </c>
      <c r="K128" s="30">
        <f t="shared" si="36"/>
        <v>0</v>
      </c>
      <c r="L128" s="30">
        <f t="shared" si="37"/>
        <v>0</v>
      </c>
    </row>
    <row r="129" spans="1:12" x14ac:dyDescent="0.35">
      <c r="A129" s="34">
        <v>18</v>
      </c>
      <c r="B129">
        <v>185.64400000000001</v>
      </c>
      <c r="C129">
        <v>24.753000000000014</v>
      </c>
      <c r="D129" s="9">
        <f t="shared" si="38"/>
        <v>234.15988000000004</v>
      </c>
      <c r="E129" s="9">
        <f t="shared" si="39"/>
        <v>137.12811999999997</v>
      </c>
      <c r="G129">
        <v>339.10899999999998</v>
      </c>
      <c r="H129">
        <v>55.69300000000004</v>
      </c>
      <c r="I129" s="9">
        <f t="shared" si="40"/>
        <v>448.26728000000003</v>
      </c>
      <c r="J129" s="9">
        <f t="shared" si="41"/>
        <v>229.9507199999999</v>
      </c>
      <c r="K129" s="30">
        <f t="shared" si="36"/>
        <v>0</v>
      </c>
      <c r="L129" s="30">
        <f t="shared" si="37"/>
        <v>0</v>
      </c>
    </row>
    <row r="130" spans="1:12" x14ac:dyDescent="0.35">
      <c r="A130" s="9"/>
      <c r="K130">
        <v>2</v>
      </c>
      <c r="L130">
        <v>1</v>
      </c>
    </row>
  </sheetData>
  <mergeCells count="12">
    <mergeCell ref="B2:E2"/>
    <mergeCell ref="G2:J2"/>
    <mergeCell ref="B24:E24"/>
    <mergeCell ref="G24:J24"/>
    <mergeCell ref="B43:E43"/>
    <mergeCell ref="G43:J43"/>
    <mergeCell ref="B66:E66"/>
    <mergeCell ref="G66:J66"/>
    <mergeCell ref="B89:E89"/>
    <mergeCell ref="G89:J89"/>
    <mergeCell ref="B110:E110"/>
    <mergeCell ref="G110:J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fasting</vt:lpstr>
      <vt:lpstr>15 minutes</vt:lpstr>
      <vt:lpstr>30 minutes</vt:lpstr>
      <vt:lpstr>60 minutes</vt:lpstr>
      <vt:lpstr>90 minutes</vt:lpstr>
      <vt:lpstr>120 minutes</vt:lpstr>
      <vt:lpstr>95% CI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2020-06-23T09:57:43Z</dcterms:modified>
</cp:coreProperties>
</file>