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8_{5C7A49BB-32F9-42D2-9A48-49AB9E20E6C9}" xr6:coauthVersionLast="45" xr6:coauthVersionMax="45" xr10:uidLastSave="{00000000-0000-0000-0000-000000000000}"/>
  <bookViews>
    <workbookView xWindow="-110" yWindow="-110" windowWidth="19420" windowHeight="10420" activeTab="4" xr2:uid="{00000000-000D-0000-FFFF-FFFF00000000}"/>
  </bookViews>
  <sheets>
    <sheet name="120 minutes" sheetId="1" r:id="rId1"/>
    <sheet name="60 minutes" sheetId="3" r:id="rId2"/>
    <sheet name="90 minutes" sheetId="4" r:id="rId3"/>
    <sheet name="30 minutes" sheetId="2" r:id="rId4"/>
    <sheet name="fasting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9" i="1" l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M108" i="1"/>
  <c r="M123" i="1" s="1"/>
  <c r="L108" i="1"/>
  <c r="L123" i="1" s="1"/>
  <c r="L96" i="4"/>
  <c r="M96" i="4"/>
  <c r="L97" i="4"/>
  <c r="M97" i="4"/>
  <c r="L98" i="4"/>
  <c r="M98" i="4"/>
  <c r="L99" i="4"/>
  <c r="M99" i="4"/>
  <c r="L100" i="4"/>
  <c r="M100" i="4"/>
  <c r="L101" i="4"/>
  <c r="M101" i="4"/>
  <c r="L102" i="4"/>
  <c r="M102" i="4"/>
  <c r="L103" i="4"/>
  <c r="M103" i="4"/>
  <c r="L104" i="4"/>
  <c r="M104" i="4"/>
  <c r="L105" i="4"/>
  <c r="M105" i="4"/>
  <c r="L106" i="4"/>
  <c r="M106" i="4"/>
  <c r="L107" i="4"/>
  <c r="M107" i="4"/>
  <c r="M95" i="4"/>
  <c r="M108" i="4" s="1"/>
  <c r="L95" i="4"/>
  <c r="L108" i="4" s="1"/>
  <c r="L102" i="3"/>
  <c r="L115" i="3" s="1"/>
  <c r="M102" i="3"/>
  <c r="M115" i="3" s="1"/>
  <c r="L103" i="3"/>
  <c r="M103" i="3"/>
  <c r="L104" i="3"/>
  <c r="M104" i="3"/>
  <c r="L105" i="3"/>
  <c r="M105" i="3"/>
  <c r="L106" i="3"/>
  <c r="M106" i="3"/>
  <c r="L107" i="3"/>
  <c r="M107" i="3"/>
  <c r="L108" i="3"/>
  <c r="M108" i="3"/>
  <c r="L109" i="3"/>
  <c r="M109" i="3"/>
  <c r="L110" i="3"/>
  <c r="M110" i="3"/>
  <c r="L111" i="3"/>
  <c r="M111" i="3"/>
  <c r="L112" i="3"/>
  <c r="M112" i="3"/>
  <c r="L113" i="3"/>
  <c r="M113" i="3"/>
  <c r="L114" i="3"/>
  <c r="M114" i="3"/>
  <c r="M101" i="3"/>
  <c r="L101" i="3"/>
  <c r="L106" i="2"/>
  <c r="M106" i="2"/>
  <c r="L107" i="2"/>
  <c r="M107" i="2"/>
  <c r="L108" i="2"/>
  <c r="M108" i="2"/>
  <c r="L109" i="2"/>
  <c r="M109" i="2"/>
  <c r="L110" i="2"/>
  <c r="M110" i="2"/>
  <c r="L111" i="2"/>
  <c r="M111" i="2"/>
  <c r="L112" i="2"/>
  <c r="M112" i="2"/>
  <c r="L113" i="2"/>
  <c r="M113" i="2"/>
  <c r="L114" i="2"/>
  <c r="M114" i="2"/>
  <c r="L115" i="2"/>
  <c r="M115" i="2"/>
  <c r="L116" i="2"/>
  <c r="M116" i="2"/>
  <c r="L117" i="2"/>
  <c r="M117" i="2"/>
  <c r="L118" i="2"/>
  <c r="M118" i="2"/>
  <c r="M105" i="2"/>
  <c r="M119" i="2" s="1"/>
  <c r="L105" i="2"/>
  <c r="L119" i="2" s="1"/>
  <c r="L98" i="5"/>
  <c r="M98" i="5"/>
  <c r="L99" i="5"/>
  <c r="M99" i="5"/>
  <c r="L100" i="5"/>
  <c r="M100" i="5"/>
  <c r="L101" i="5"/>
  <c r="M101" i="5"/>
  <c r="L102" i="5"/>
  <c r="M102" i="5"/>
  <c r="L89" i="5"/>
  <c r="M89" i="5"/>
  <c r="L90" i="5"/>
  <c r="M90" i="5"/>
  <c r="L91" i="5"/>
  <c r="M91" i="5"/>
  <c r="L92" i="5"/>
  <c r="M92" i="5"/>
  <c r="L93" i="5"/>
  <c r="M93" i="5"/>
  <c r="L94" i="5"/>
  <c r="M94" i="5"/>
  <c r="L95" i="5"/>
  <c r="M95" i="5"/>
  <c r="L96" i="5"/>
  <c r="M96" i="5"/>
  <c r="L97" i="5"/>
  <c r="M97" i="5"/>
  <c r="M88" i="5"/>
  <c r="M103" i="5" s="1"/>
  <c r="L88" i="5"/>
  <c r="L103" i="5" s="1"/>
  <c r="K110" i="1" l="1"/>
  <c r="J112" i="1"/>
  <c r="K112" i="1"/>
  <c r="K114" i="1"/>
  <c r="J116" i="1"/>
  <c r="K116" i="1"/>
  <c r="K118" i="1"/>
  <c r="J120" i="1"/>
  <c r="K120" i="1"/>
  <c r="K122" i="1"/>
  <c r="H109" i="1"/>
  <c r="I109" i="1"/>
  <c r="J109" i="1" s="1"/>
  <c r="H110" i="1"/>
  <c r="I110" i="1"/>
  <c r="H111" i="1"/>
  <c r="I111" i="1"/>
  <c r="J111" i="1" s="1"/>
  <c r="H112" i="1"/>
  <c r="I112" i="1"/>
  <c r="H113" i="1"/>
  <c r="I113" i="1"/>
  <c r="J113" i="1" s="1"/>
  <c r="H114" i="1"/>
  <c r="I114" i="1"/>
  <c r="H115" i="1"/>
  <c r="I115" i="1"/>
  <c r="J115" i="1" s="1"/>
  <c r="H116" i="1"/>
  <c r="I116" i="1"/>
  <c r="H117" i="1"/>
  <c r="I117" i="1"/>
  <c r="J117" i="1" s="1"/>
  <c r="H118" i="1"/>
  <c r="I118" i="1"/>
  <c r="H119" i="1"/>
  <c r="I119" i="1"/>
  <c r="J119" i="1" s="1"/>
  <c r="H120" i="1"/>
  <c r="I120" i="1"/>
  <c r="H121" i="1"/>
  <c r="I121" i="1"/>
  <c r="J121" i="1" s="1"/>
  <c r="H122" i="1"/>
  <c r="I122" i="1"/>
  <c r="D109" i="1"/>
  <c r="E109" i="1"/>
  <c r="K109" i="1" s="1"/>
  <c r="D110" i="1"/>
  <c r="J110" i="1" s="1"/>
  <c r="E110" i="1"/>
  <c r="D111" i="1"/>
  <c r="E111" i="1"/>
  <c r="K111" i="1" s="1"/>
  <c r="D112" i="1"/>
  <c r="E112" i="1"/>
  <c r="D113" i="1"/>
  <c r="E113" i="1"/>
  <c r="K113" i="1" s="1"/>
  <c r="D114" i="1"/>
  <c r="J114" i="1" s="1"/>
  <c r="E114" i="1"/>
  <c r="D115" i="1"/>
  <c r="E115" i="1"/>
  <c r="K115" i="1" s="1"/>
  <c r="D116" i="1"/>
  <c r="E116" i="1"/>
  <c r="D117" i="1"/>
  <c r="E117" i="1"/>
  <c r="K117" i="1" s="1"/>
  <c r="D118" i="1"/>
  <c r="J118" i="1" s="1"/>
  <c r="E118" i="1"/>
  <c r="D119" i="1"/>
  <c r="E119" i="1"/>
  <c r="K119" i="1" s="1"/>
  <c r="D120" i="1"/>
  <c r="E120" i="1"/>
  <c r="D121" i="1"/>
  <c r="E121" i="1"/>
  <c r="K121" i="1" s="1"/>
  <c r="D122" i="1"/>
  <c r="J122" i="1" s="1"/>
  <c r="E122" i="1"/>
  <c r="I108" i="1"/>
  <c r="J108" i="1" s="1"/>
  <c r="H108" i="1"/>
  <c r="E108" i="1"/>
  <c r="K108" i="1" s="1"/>
  <c r="D108" i="1"/>
  <c r="J103" i="3"/>
  <c r="K103" i="3"/>
  <c r="J107" i="3"/>
  <c r="K107" i="3"/>
  <c r="J111" i="3"/>
  <c r="K111" i="3"/>
  <c r="H102" i="3"/>
  <c r="K102" i="3" s="1"/>
  <c r="I102" i="3"/>
  <c r="J102" i="3" s="1"/>
  <c r="H103" i="3"/>
  <c r="I103" i="3"/>
  <c r="H104" i="3"/>
  <c r="I104" i="3"/>
  <c r="J104" i="3" s="1"/>
  <c r="H105" i="3"/>
  <c r="I105" i="3"/>
  <c r="J105" i="3" s="1"/>
  <c r="H106" i="3"/>
  <c r="K106" i="3" s="1"/>
  <c r="I106" i="3"/>
  <c r="J106" i="3" s="1"/>
  <c r="H107" i="3"/>
  <c r="I107" i="3"/>
  <c r="H108" i="3"/>
  <c r="I108" i="3"/>
  <c r="J108" i="3" s="1"/>
  <c r="H109" i="3"/>
  <c r="I109" i="3"/>
  <c r="J109" i="3" s="1"/>
  <c r="H110" i="3"/>
  <c r="K110" i="3" s="1"/>
  <c r="I110" i="3"/>
  <c r="J110" i="3" s="1"/>
  <c r="H111" i="3"/>
  <c r="I111" i="3"/>
  <c r="H112" i="3"/>
  <c r="I112" i="3"/>
  <c r="J112" i="3" s="1"/>
  <c r="H113" i="3"/>
  <c r="I113" i="3"/>
  <c r="J113" i="3" s="1"/>
  <c r="H114" i="3"/>
  <c r="K114" i="3" s="1"/>
  <c r="I114" i="3"/>
  <c r="J114" i="3" s="1"/>
  <c r="D102" i="3"/>
  <c r="E102" i="3"/>
  <c r="D103" i="3"/>
  <c r="E103" i="3"/>
  <c r="D104" i="3"/>
  <c r="E104" i="3"/>
  <c r="K104" i="3" s="1"/>
  <c r="D105" i="3"/>
  <c r="E105" i="3"/>
  <c r="K105" i="3" s="1"/>
  <c r="D106" i="3"/>
  <c r="E106" i="3"/>
  <c r="D107" i="3"/>
  <c r="E107" i="3"/>
  <c r="D108" i="3"/>
  <c r="E108" i="3"/>
  <c r="K108" i="3" s="1"/>
  <c r="D109" i="3"/>
  <c r="E109" i="3"/>
  <c r="K109" i="3" s="1"/>
  <c r="D110" i="3"/>
  <c r="E110" i="3"/>
  <c r="D111" i="3"/>
  <c r="E111" i="3"/>
  <c r="D112" i="3"/>
  <c r="E112" i="3"/>
  <c r="K112" i="3" s="1"/>
  <c r="D113" i="3"/>
  <c r="E113" i="3"/>
  <c r="K113" i="3" s="1"/>
  <c r="D114" i="3"/>
  <c r="E114" i="3"/>
  <c r="I101" i="3"/>
  <c r="H101" i="3"/>
  <c r="E101" i="3"/>
  <c r="K101" i="3" s="1"/>
  <c r="K115" i="3" s="1"/>
  <c r="D101" i="3"/>
  <c r="J101" i="3" s="1"/>
  <c r="J115" i="3" s="1"/>
  <c r="H96" i="4"/>
  <c r="I96" i="4"/>
  <c r="J96" i="4" s="1"/>
  <c r="H97" i="4"/>
  <c r="I97" i="4"/>
  <c r="J97" i="4" s="1"/>
  <c r="H98" i="4"/>
  <c r="I98" i="4"/>
  <c r="J98" i="4" s="1"/>
  <c r="H99" i="4"/>
  <c r="I99" i="4"/>
  <c r="J99" i="4" s="1"/>
  <c r="H100" i="4"/>
  <c r="I100" i="4"/>
  <c r="J100" i="4" s="1"/>
  <c r="H101" i="4"/>
  <c r="I101" i="4"/>
  <c r="J101" i="4" s="1"/>
  <c r="H102" i="4"/>
  <c r="I102" i="4"/>
  <c r="J102" i="4" s="1"/>
  <c r="H103" i="4"/>
  <c r="I103" i="4"/>
  <c r="J103" i="4" s="1"/>
  <c r="H104" i="4"/>
  <c r="I104" i="4"/>
  <c r="J104" i="4" s="1"/>
  <c r="H105" i="4"/>
  <c r="I105" i="4"/>
  <c r="J105" i="4" s="1"/>
  <c r="H106" i="4"/>
  <c r="I106" i="4"/>
  <c r="J106" i="4" s="1"/>
  <c r="H107" i="4"/>
  <c r="I107" i="4"/>
  <c r="J107" i="4" s="1"/>
  <c r="D96" i="4"/>
  <c r="E96" i="4"/>
  <c r="K96" i="4" s="1"/>
  <c r="D97" i="4"/>
  <c r="E97" i="4"/>
  <c r="K97" i="4" s="1"/>
  <c r="D98" i="4"/>
  <c r="E98" i="4"/>
  <c r="K98" i="4" s="1"/>
  <c r="D99" i="4"/>
  <c r="E99" i="4"/>
  <c r="K99" i="4" s="1"/>
  <c r="D100" i="4"/>
  <c r="E100" i="4"/>
  <c r="K100" i="4" s="1"/>
  <c r="D101" i="4"/>
  <c r="E101" i="4"/>
  <c r="K101" i="4" s="1"/>
  <c r="D102" i="4"/>
  <c r="E102" i="4"/>
  <c r="K102" i="4" s="1"/>
  <c r="D103" i="4"/>
  <c r="E103" i="4"/>
  <c r="K103" i="4" s="1"/>
  <c r="D104" i="4"/>
  <c r="E104" i="4"/>
  <c r="K104" i="4" s="1"/>
  <c r="D105" i="4"/>
  <c r="E105" i="4"/>
  <c r="K105" i="4" s="1"/>
  <c r="D106" i="4"/>
  <c r="E106" i="4"/>
  <c r="K106" i="4" s="1"/>
  <c r="D107" i="4"/>
  <c r="E107" i="4"/>
  <c r="K107" i="4" s="1"/>
  <c r="I95" i="4"/>
  <c r="J95" i="4" s="1"/>
  <c r="H95" i="4"/>
  <c r="E95" i="4"/>
  <c r="K95" i="4" s="1"/>
  <c r="D95" i="4"/>
  <c r="H106" i="2"/>
  <c r="I106" i="2"/>
  <c r="J106" i="2" s="1"/>
  <c r="H107" i="2"/>
  <c r="I107" i="2"/>
  <c r="J107" i="2" s="1"/>
  <c r="H108" i="2"/>
  <c r="I108" i="2"/>
  <c r="J108" i="2" s="1"/>
  <c r="H109" i="2"/>
  <c r="I109" i="2"/>
  <c r="H110" i="2"/>
  <c r="I110" i="2"/>
  <c r="J110" i="2" s="1"/>
  <c r="H111" i="2"/>
  <c r="I111" i="2"/>
  <c r="J111" i="2" s="1"/>
  <c r="H112" i="2"/>
  <c r="I112" i="2"/>
  <c r="J112" i="2" s="1"/>
  <c r="H113" i="2"/>
  <c r="I113" i="2"/>
  <c r="H114" i="2"/>
  <c r="I114" i="2"/>
  <c r="J114" i="2" s="1"/>
  <c r="H115" i="2"/>
  <c r="I115" i="2"/>
  <c r="J115" i="2" s="1"/>
  <c r="H116" i="2"/>
  <c r="I116" i="2"/>
  <c r="J116" i="2" s="1"/>
  <c r="H117" i="2"/>
  <c r="I117" i="2"/>
  <c r="H118" i="2"/>
  <c r="I118" i="2"/>
  <c r="J118" i="2" s="1"/>
  <c r="I105" i="2"/>
  <c r="J105" i="2" s="1"/>
  <c r="H105" i="2"/>
  <c r="D106" i="2"/>
  <c r="E106" i="2"/>
  <c r="K106" i="2" s="1"/>
  <c r="D107" i="2"/>
  <c r="E107" i="2"/>
  <c r="K107" i="2" s="1"/>
  <c r="D108" i="2"/>
  <c r="E108" i="2"/>
  <c r="K108" i="2" s="1"/>
  <c r="D109" i="2"/>
  <c r="J109" i="2" s="1"/>
  <c r="E109" i="2"/>
  <c r="K109" i="2" s="1"/>
  <c r="D110" i="2"/>
  <c r="E110" i="2"/>
  <c r="K110" i="2" s="1"/>
  <c r="D111" i="2"/>
  <c r="E111" i="2"/>
  <c r="K111" i="2" s="1"/>
  <c r="D112" i="2"/>
  <c r="E112" i="2"/>
  <c r="K112" i="2" s="1"/>
  <c r="D113" i="2"/>
  <c r="J113" i="2" s="1"/>
  <c r="E113" i="2"/>
  <c r="K113" i="2" s="1"/>
  <c r="D114" i="2"/>
  <c r="E114" i="2"/>
  <c r="K114" i="2" s="1"/>
  <c r="D115" i="2"/>
  <c r="E115" i="2"/>
  <c r="K115" i="2" s="1"/>
  <c r="D116" i="2"/>
  <c r="E116" i="2"/>
  <c r="K116" i="2" s="1"/>
  <c r="D117" i="2"/>
  <c r="J117" i="2" s="1"/>
  <c r="E117" i="2"/>
  <c r="K117" i="2" s="1"/>
  <c r="D118" i="2"/>
  <c r="E118" i="2"/>
  <c r="K118" i="2" s="1"/>
  <c r="E105" i="2"/>
  <c r="K105" i="2" s="1"/>
  <c r="D105" i="2"/>
  <c r="J89" i="5"/>
  <c r="K89" i="5"/>
  <c r="J91" i="5"/>
  <c r="K91" i="5"/>
  <c r="J93" i="5"/>
  <c r="K93" i="5"/>
  <c r="J95" i="5"/>
  <c r="K95" i="5"/>
  <c r="J97" i="5"/>
  <c r="K97" i="5"/>
  <c r="J99" i="5"/>
  <c r="K99" i="5"/>
  <c r="J101" i="5"/>
  <c r="K101" i="5"/>
  <c r="K88" i="5"/>
  <c r="J88" i="5"/>
  <c r="H89" i="5"/>
  <c r="I89" i="5"/>
  <c r="H90" i="5"/>
  <c r="I90" i="5"/>
  <c r="J90" i="5" s="1"/>
  <c r="H91" i="5"/>
  <c r="I91" i="5"/>
  <c r="H92" i="5"/>
  <c r="I92" i="5"/>
  <c r="J92" i="5" s="1"/>
  <c r="H93" i="5"/>
  <c r="I93" i="5"/>
  <c r="H94" i="5"/>
  <c r="I94" i="5"/>
  <c r="J94" i="5" s="1"/>
  <c r="H95" i="5"/>
  <c r="I95" i="5"/>
  <c r="H96" i="5"/>
  <c r="I96" i="5"/>
  <c r="J96" i="5" s="1"/>
  <c r="H97" i="5"/>
  <c r="I97" i="5"/>
  <c r="H98" i="5"/>
  <c r="I98" i="5"/>
  <c r="J98" i="5" s="1"/>
  <c r="H99" i="5"/>
  <c r="I99" i="5"/>
  <c r="H100" i="5"/>
  <c r="I100" i="5"/>
  <c r="J100" i="5" s="1"/>
  <c r="H101" i="5"/>
  <c r="I101" i="5"/>
  <c r="H102" i="5"/>
  <c r="I102" i="5"/>
  <c r="J102" i="5" s="1"/>
  <c r="D89" i="5"/>
  <c r="E89" i="5"/>
  <c r="D90" i="5"/>
  <c r="E90" i="5"/>
  <c r="K90" i="5" s="1"/>
  <c r="D91" i="5"/>
  <c r="E91" i="5"/>
  <c r="D92" i="5"/>
  <c r="E92" i="5"/>
  <c r="K92" i="5" s="1"/>
  <c r="D93" i="5"/>
  <c r="E93" i="5"/>
  <c r="D94" i="5"/>
  <c r="E94" i="5"/>
  <c r="K94" i="5" s="1"/>
  <c r="D95" i="5"/>
  <c r="E95" i="5"/>
  <c r="D96" i="5"/>
  <c r="E96" i="5"/>
  <c r="K96" i="5" s="1"/>
  <c r="D97" i="5"/>
  <c r="E97" i="5"/>
  <c r="D98" i="5"/>
  <c r="E98" i="5"/>
  <c r="K98" i="5" s="1"/>
  <c r="D99" i="5"/>
  <c r="E99" i="5"/>
  <c r="D100" i="5"/>
  <c r="E100" i="5"/>
  <c r="K100" i="5" s="1"/>
  <c r="D101" i="5"/>
  <c r="E101" i="5"/>
  <c r="D102" i="5"/>
  <c r="E102" i="5"/>
  <c r="K102" i="5" s="1"/>
  <c r="I88" i="5"/>
  <c r="H88" i="5"/>
  <c r="E88" i="5"/>
  <c r="D88" i="5"/>
  <c r="I27" i="1" l="1"/>
  <c r="K27" i="1"/>
  <c r="M27" i="1"/>
  <c r="H28" i="1"/>
  <c r="I28" i="1"/>
  <c r="J28" i="1"/>
  <c r="I29" i="1"/>
  <c r="K29" i="1"/>
  <c r="M29" i="1"/>
  <c r="H30" i="1"/>
  <c r="I30" i="1"/>
  <c r="I31" i="1"/>
  <c r="K31" i="1"/>
  <c r="H32" i="1"/>
  <c r="I32" i="1"/>
  <c r="J32" i="1"/>
  <c r="H33" i="1"/>
  <c r="I33" i="1"/>
  <c r="K33" i="1"/>
  <c r="M33" i="1"/>
  <c r="H34" i="1"/>
  <c r="I34" i="1"/>
  <c r="J34" i="1"/>
  <c r="K34" i="1"/>
  <c r="M34" i="1"/>
  <c r="I35" i="1"/>
  <c r="K35" i="1"/>
  <c r="M35" i="1"/>
  <c r="H36" i="1"/>
  <c r="I36" i="1"/>
  <c r="J36" i="1"/>
  <c r="I37" i="1"/>
  <c r="K37" i="1"/>
  <c r="M37" i="1"/>
  <c r="H38" i="1"/>
  <c r="I38" i="1"/>
  <c r="I39" i="1"/>
  <c r="K39" i="1"/>
  <c r="H40" i="1"/>
  <c r="I40" i="1"/>
  <c r="J40" i="1"/>
  <c r="M26" i="1"/>
  <c r="K26" i="1"/>
  <c r="I26" i="1"/>
  <c r="H26" i="1"/>
  <c r="F27" i="1"/>
  <c r="H27" i="1" s="1"/>
  <c r="F28" i="1"/>
  <c r="F29" i="1"/>
  <c r="H29" i="1" s="1"/>
  <c r="F30" i="1"/>
  <c r="J30" i="1" s="1"/>
  <c r="F31" i="1"/>
  <c r="H31" i="1" s="1"/>
  <c r="F32" i="1"/>
  <c r="F33" i="1"/>
  <c r="J33" i="1" s="1"/>
  <c r="F34" i="1"/>
  <c r="F35" i="1"/>
  <c r="H35" i="1" s="1"/>
  <c r="F36" i="1"/>
  <c r="F37" i="1"/>
  <c r="H37" i="1" s="1"/>
  <c r="F38" i="1"/>
  <c r="J38" i="1" s="1"/>
  <c r="F39" i="1"/>
  <c r="H39" i="1" s="1"/>
  <c r="F40" i="1"/>
  <c r="F26" i="1"/>
  <c r="J26" i="1" s="1"/>
  <c r="C27" i="1"/>
  <c r="C28" i="1"/>
  <c r="K28" i="1" s="1"/>
  <c r="C29" i="1"/>
  <c r="C30" i="1"/>
  <c r="K30" i="1" s="1"/>
  <c r="C31" i="1"/>
  <c r="M31" i="1" s="1"/>
  <c r="C32" i="1"/>
  <c r="K32" i="1" s="1"/>
  <c r="C33" i="1"/>
  <c r="C34" i="1"/>
  <c r="C35" i="1"/>
  <c r="C36" i="1"/>
  <c r="K36" i="1" s="1"/>
  <c r="C37" i="1"/>
  <c r="C38" i="1"/>
  <c r="K38" i="1" s="1"/>
  <c r="C39" i="1"/>
  <c r="M39" i="1" s="1"/>
  <c r="C40" i="1"/>
  <c r="M40" i="1" s="1"/>
  <c r="C26" i="1"/>
  <c r="I23" i="4"/>
  <c r="J23" i="4"/>
  <c r="H24" i="4"/>
  <c r="I24" i="4"/>
  <c r="K24" i="4"/>
  <c r="M24" i="4"/>
  <c r="I25" i="4"/>
  <c r="J25" i="4"/>
  <c r="K25" i="4"/>
  <c r="M25" i="4"/>
  <c r="I26" i="4"/>
  <c r="K26" i="4"/>
  <c r="M26" i="4"/>
  <c r="I27" i="4"/>
  <c r="J27" i="4"/>
  <c r="I28" i="4"/>
  <c r="K28" i="4"/>
  <c r="M28" i="4"/>
  <c r="H29" i="4"/>
  <c r="I29" i="4"/>
  <c r="J29" i="4"/>
  <c r="H30" i="4"/>
  <c r="I30" i="4"/>
  <c r="J30" i="4"/>
  <c r="K30" i="4"/>
  <c r="I31" i="4"/>
  <c r="J31" i="4"/>
  <c r="H32" i="4"/>
  <c r="I32" i="4"/>
  <c r="K32" i="4"/>
  <c r="M32" i="4"/>
  <c r="I33" i="4"/>
  <c r="J33" i="4"/>
  <c r="K33" i="4"/>
  <c r="M33" i="4"/>
  <c r="I34" i="4"/>
  <c r="K34" i="4"/>
  <c r="M34" i="4"/>
  <c r="M22" i="4"/>
  <c r="K22" i="4"/>
  <c r="J22" i="4"/>
  <c r="I22" i="4"/>
  <c r="F23" i="4"/>
  <c r="H23" i="4" s="1"/>
  <c r="F24" i="4"/>
  <c r="J24" i="4" s="1"/>
  <c r="F25" i="4"/>
  <c r="H25" i="4" s="1"/>
  <c r="F26" i="4"/>
  <c r="H26" i="4" s="1"/>
  <c r="F27" i="4"/>
  <c r="H27" i="4" s="1"/>
  <c r="F28" i="4"/>
  <c r="H28" i="4" s="1"/>
  <c r="F29" i="4"/>
  <c r="F30" i="4"/>
  <c r="F31" i="4"/>
  <c r="H31" i="4" s="1"/>
  <c r="F32" i="4"/>
  <c r="J32" i="4" s="1"/>
  <c r="F33" i="4"/>
  <c r="H33" i="4" s="1"/>
  <c r="F34" i="4"/>
  <c r="H34" i="4" s="1"/>
  <c r="F22" i="4"/>
  <c r="H22" i="4" s="1"/>
  <c r="C23" i="4"/>
  <c r="K23" i="4" s="1"/>
  <c r="C24" i="4"/>
  <c r="C25" i="4"/>
  <c r="C26" i="4"/>
  <c r="C27" i="4"/>
  <c r="K27" i="4" s="1"/>
  <c r="C28" i="4"/>
  <c r="C29" i="4"/>
  <c r="K29" i="4" s="1"/>
  <c r="C30" i="4"/>
  <c r="M30" i="4" s="1"/>
  <c r="C31" i="4"/>
  <c r="M31" i="4" s="1"/>
  <c r="C32" i="4"/>
  <c r="C33" i="4"/>
  <c r="C34" i="4"/>
  <c r="C22" i="4"/>
  <c r="H25" i="3"/>
  <c r="I25" i="3"/>
  <c r="J25" i="3"/>
  <c r="K25" i="3"/>
  <c r="I26" i="3"/>
  <c r="K26" i="3"/>
  <c r="M26" i="3"/>
  <c r="H27" i="3"/>
  <c r="I27" i="3"/>
  <c r="I28" i="3"/>
  <c r="K28" i="3"/>
  <c r="M28" i="3"/>
  <c r="I29" i="3"/>
  <c r="I30" i="3"/>
  <c r="H31" i="3"/>
  <c r="I31" i="3"/>
  <c r="J31" i="3"/>
  <c r="H32" i="3"/>
  <c r="I32" i="3"/>
  <c r="H33" i="3"/>
  <c r="I33" i="3"/>
  <c r="J33" i="3"/>
  <c r="K33" i="3"/>
  <c r="I34" i="3"/>
  <c r="K34" i="3"/>
  <c r="M34" i="3"/>
  <c r="H35" i="3"/>
  <c r="I35" i="3"/>
  <c r="I36" i="3"/>
  <c r="K36" i="3"/>
  <c r="M36" i="3"/>
  <c r="I37" i="3"/>
  <c r="K24" i="3"/>
  <c r="I24" i="3"/>
  <c r="F25" i="3"/>
  <c r="F26" i="3"/>
  <c r="J26" i="3" s="1"/>
  <c r="F27" i="3"/>
  <c r="J27" i="3" s="1"/>
  <c r="F28" i="3"/>
  <c r="H28" i="3" s="1"/>
  <c r="F29" i="3"/>
  <c r="H29" i="3" s="1"/>
  <c r="F30" i="3"/>
  <c r="H30" i="3" s="1"/>
  <c r="F31" i="3"/>
  <c r="F32" i="3"/>
  <c r="J32" i="3" s="1"/>
  <c r="F33" i="3"/>
  <c r="F34" i="3"/>
  <c r="J34" i="3" s="1"/>
  <c r="F35" i="3"/>
  <c r="J35" i="3" s="1"/>
  <c r="F36" i="3"/>
  <c r="J36" i="3" s="1"/>
  <c r="F37" i="3"/>
  <c r="H37" i="3" s="1"/>
  <c r="F24" i="3"/>
  <c r="J24" i="3" s="1"/>
  <c r="C25" i="3"/>
  <c r="M25" i="3" s="1"/>
  <c r="C26" i="3"/>
  <c r="C27" i="3"/>
  <c r="M27" i="3" s="1"/>
  <c r="C28" i="3"/>
  <c r="C29" i="3"/>
  <c r="M29" i="3" s="1"/>
  <c r="C30" i="3"/>
  <c r="K30" i="3" s="1"/>
  <c r="C31" i="3"/>
  <c r="M31" i="3" s="1"/>
  <c r="C32" i="3"/>
  <c r="C33" i="3"/>
  <c r="M33" i="3" s="1"/>
  <c r="C34" i="3"/>
  <c r="C35" i="3"/>
  <c r="M35" i="3" s="1"/>
  <c r="C36" i="3"/>
  <c r="C37" i="3"/>
  <c r="K37" i="3" s="1"/>
  <c r="C24" i="3"/>
  <c r="M24" i="3" s="1"/>
  <c r="H28" i="2"/>
  <c r="I28" i="2"/>
  <c r="I29" i="2"/>
  <c r="K29" i="2"/>
  <c r="M29" i="2"/>
  <c r="I30" i="2"/>
  <c r="I31" i="2"/>
  <c r="J31" i="2"/>
  <c r="H32" i="2"/>
  <c r="I32" i="2"/>
  <c r="J32" i="2"/>
  <c r="H33" i="2"/>
  <c r="I33" i="2"/>
  <c r="H34" i="2"/>
  <c r="I34" i="2"/>
  <c r="J34" i="2"/>
  <c r="K34" i="2"/>
  <c r="I35" i="2"/>
  <c r="K35" i="2"/>
  <c r="M35" i="2"/>
  <c r="H36" i="2"/>
  <c r="I36" i="2"/>
  <c r="I37" i="2"/>
  <c r="K37" i="2"/>
  <c r="M37" i="2"/>
  <c r="I38" i="2"/>
  <c r="I39" i="2"/>
  <c r="H40" i="2"/>
  <c r="I40" i="2"/>
  <c r="J40" i="2"/>
  <c r="M27" i="2"/>
  <c r="I27" i="2"/>
  <c r="H27" i="2"/>
  <c r="F28" i="2"/>
  <c r="J28" i="2" s="1"/>
  <c r="F29" i="2"/>
  <c r="H29" i="2" s="1"/>
  <c r="F30" i="2"/>
  <c r="H30" i="2" s="1"/>
  <c r="F31" i="2"/>
  <c r="H31" i="2" s="1"/>
  <c r="F32" i="2"/>
  <c r="F33" i="2"/>
  <c r="J33" i="2" s="1"/>
  <c r="F34" i="2"/>
  <c r="F35" i="2"/>
  <c r="H35" i="2" s="1"/>
  <c r="F36" i="2"/>
  <c r="J36" i="2" s="1"/>
  <c r="F37" i="2"/>
  <c r="H37" i="2" s="1"/>
  <c r="F38" i="2"/>
  <c r="H38" i="2" s="1"/>
  <c r="F39" i="2"/>
  <c r="H39" i="2" s="1"/>
  <c r="F40" i="2"/>
  <c r="F27" i="2"/>
  <c r="J27" i="2" s="1"/>
  <c r="C28" i="2"/>
  <c r="M28" i="2" s="1"/>
  <c r="C29" i="2"/>
  <c r="C30" i="2"/>
  <c r="K30" i="2" s="1"/>
  <c r="C31" i="2"/>
  <c r="K31" i="2" s="1"/>
  <c r="C32" i="2"/>
  <c r="K32" i="2" s="1"/>
  <c r="C33" i="2"/>
  <c r="C34" i="2"/>
  <c r="M34" i="2" s="1"/>
  <c r="C35" i="2"/>
  <c r="C36" i="2"/>
  <c r="M36" i="2" s="1"/>
  <c r="C37" i="2"/>
  <c r="C38" i="2"/>
  <c r="K38" i="2" s="1"/>
  <c r="C39" i="2"/>
  <c r="K39" i="2" s="1"/>
  <c r="C40" i="2"/>
  <c r="K40" i="2" s="1"/>
  <c r="C27" i="2"/>
  <c r="K27" i="2" s="1"/>
  <c r="I6" i="5"/>
  <c r="K6" i="5"/>
  <c r="M6" i="5"/>
  <c r="H7" i="5"/>
  <c r="I7" i="5"/>
  <c r="J7" i="5"/>
  <c r="I8" i="5"/>
  <c r="K8" i="5"/>
  <c r="M8" i="5"/>
  <c r="H9" i="5"/>
  <c r="I9" i="5"/>
  <c r="I10" i="5"/>
  <c r="K10" i="5"/>
  <c r="I11" i="5"/>
  <c r="J11" i="5"/>
  <c r="H12" i="5"/>
  <c r="I12" i="5"/>
  <c r="M12" i="5"/>
  <c r="H13" i="5"/>
  <c r="I13" i="5"/>
  <c r="J13" i="5"/>
  <c r="K13" i="5"/>
  <c r="M13" i="5"/>
  <c r="I14" i="5"/>
  <c r="K14" i="5"/>
  <c r="M14" i="5"/>
  <c r="H15" i="5"/>
  <c r="I15" i="5"/>
  <c r="J15" i="5"/>
  <c r="I16" i="5"/>
  <c r="K16" i="5"/>
  <c r="M16" i="5"/>
  <c r="H17" i="5"/>
  <c r="I17" i="5"/>
  <c r="I18" i="5"/>
  <c r="K18" i="5"/>
  <c r="I19" i="5"/>
  <c r="J19" i="5"/>
  <c r="M5" i="5"/>
  <c r="K5" i="5"/>
  <c r="I5" i="5"/>
  <c r="H5" i="5"/>
  <c r="F6" i="5"/>
  <c r="H6" i="5" s="1"/>
  <c r="F7" i="5"/>
  <c r="F8" i="5"/>
  <c r="H8" i="5" s="1"/>
  <c r="F9" i="5"/>
  <c r="J9" i="5" s="1"/>
  <c r="F10" i="5"/>
  <c r="F11" i="5"/>
  <c r="H11" i="5" s="1"/>
  <c r="F12" i="5"/>
  <c r="J12" i="5" s="1"/>
  <c r="F13" i="5"/>
  <c r="F14" i="5"/>
  <c r="H14" i="5" s="1"/>
  <c r="F15" i="5"/>
  <c r="F16" i="5"/>
  <c r="J16" i="5" s="1"/>
  <c r="F17" i="5"/>
  <c r="J17" i="5" s="1"/>
  <c r="F18" i="5"/>
  <c r="F19" i="5"/>
  <c r="H19" i="5" s="1"/>
  <c r="F5" i="5"/>
  <c r="J5" i="5" s="1"/>
  <c r="C6" i="5"/>
  <c r="C7" i="5"/>
  <c r="K7" i="5" s="1"/>
  <c r="C8" i="5"/>
  <c r="C9" i="5"/>
  <c r="M9" i="5" s="1"/>
  <c r="C10" i="5"/>
  <c r="M10" i="5" s="1"/>
  <c r="C11" i="5"/>
  <c r="C12" i="5"/>
  <c r="K12" i="5" s="1"/>
  <c r="C13" i="5"/>
  <c r="C14" i="5"/>
  <c r="C15" i="5"/>
  <c r="K15" i="5" s="1"/>
  <c r="C16" i="5"/>
  <c r="C17" i="5"/>
  <c r="K17" i="5" s="1"/>
  <c r="C18" i="5"/>
  <c r="M18" i="5" s="1"/>
  <c r="C19" i="5"/>
  <c r="C5" i="5"/>
  <c r="M33" i="2" l="1"/>
  <c r="K33" i="2"/>
  <c r="M32" i="3"/>
  <c r="K32" i="3"/>
  <c r="K19" i="5"/>
  <c r="M19" i="5"/>
  <c r="K11" i="5"/>
  <c r="M11" i="5"/>
  <c r="J18" i="5"/>
  <c r="H18" i="5"/>
  <c r="H10" i="5"/>
  <c r="J10" i="5"/>
  <c r="J39" i="2"/>
  <c r="M40" i="2"/>
  <c r="M32" i="2"/>
  <c r="J39" i="1"/>
  <c r="J29" i="2"/>
  <c r="K31" i="3"/>
  <c r="J28" i="3"/>
  <c r="M23" i="4"/>
  <c r="M32" i="1"/>
  <c r="J8" i="5"/>
  <c r="M38" i="2"/>
  <c r="K31" i="4"/>
  <c r="J28" i="4"/>
  <c r="K40" i="1"/>
  <c r="J37" i="1"/>
  <c r="J29" i="1"/>
  <c r="M17" i="5"/>
  <c r="J35" i="2"/>
  <c r="H36" i="3"/>
  <c r="K29" i="3"/>
  <c r="M30" i="1"/>
  <c r="H16" i="5"/>
  <c r="K9" i="5"/>
  <c r="J6" i="5"/>
  <c r="J38" i="2"/>
  <c r="J30" i="2"/>
  <c r="J37" i="3"/>
  <c r="J29" i="3"/>
  <c r="M15" i="5"/>
  <c r="M7" i="5"/>
  <c r="M39" i="2"/>
  <c r="K36" i="2"/>
  <c r="M31" i="2"/>
  <c r="K28" i="2"/>
  <c r="H24" i="3"/>
  <c r="K35" i="3"/>
  <c r="H34" i="3"/>
  <c r="M30" i="3"/>
  <c r="K27" i="3"/>
  <c r="H26" i="3"/>
  <c r="M27" i="4"/>
  <c r="M36" i="1"/>
  <c r="M28" i="1"/>
  <c r="J30" i="3"/>
  <c r="J31" i="1"/>
  <c r="J37" i="2"/>
  <c r="M30" i="2"/>
  <c r="M37" i="3"/>
  <c r="M29" i="4"/>
  <c r="M38" i="1"/>
  <c r="J14" i="5"/>
  <c r="J34" i="4"/>
  <c r="J26" i="4"/>
  <c r="J35" i="1"/>
  <c r="J27" i="1"/>
  <c r="X16" i="4"/>
  <c r="V16" i="4"/>
  <c r="U16" i="4"/>
  <c r="T16" i="4"/>
  <c r="S16" i="4"/>
  <c r="Q16" i="4"/>
  <c r="O16" i="4"/>
  <c r="N16" i="4"/>
  <c r="M16" i="4"/>
  <c r="L16" i="4"/>
  <c r="X15" i="4"/>
  <c r="V15" i="4"/>
  <c r="U15" i="4"/>
  <c r="T15" i="4"/>
  <c r="S15" i="4"/>
  <c r="Q15" i="4"/>
  <c r="O15" i="4"/>
  <c r="N15" i="4"/>
  <c r="M15" i="4"/>
  <c r="L15" i="4"/>
  <c r="X14" i="4"/>
  <c r="V14" i="4"/>
  <c r="U14" i="4"/>
  <c r="T14" i="4"/>
  <c r="S14" i="4"/>
  <c r="Q14" i="4"/>
  <c r="O14" i="4"/>
  <c r="N14" i="4"/>
  <c r="M14" i="4"/>
  <c r="L14" i="4"/>
  <c r="X13" i="4"/>
  <c r="V13" i="4"/>
  <c r="U13" i="4"/>
  <c r="T13" i="4"/>
  <c r="S13" i="4"/>
  <c r="Q13" i="4"/>
  <c r="O13" i="4"/>
  <c r="N13" i="4"/>
  <c r="M13" i="4"/>
  <c r="L13" i="4"/>
  <c r="X12" i="4"/>
  <c r="V12" i="4"/>
  <c r="U12" i="4"/>
  <c r="T12" i="4"/>
  <c r="S12" i="4"/>
  <c r="Q12" i="4"/>
  <c r="O12" i="4"/>
  <c r="N12" i="4"/>
  <c r="M12" i="4"/>
  <c r="L12" i="4"/>
  <c r="X11" i="4"/>
  <c r="V11" i="4"/>
  <c r="U11" i="4"/>
  <c r="T11" i="4"/>
  <c r="S11" i="4"/>
  <c r="Q11" i="4"/>
  <c r="O11" i="4"/>
  <c r="N11" i="4"/>
  <c r="M11" i="4"/>
  <c r="L11" i="4"/>
  <c r="X10" i="4"/>
  <c r="V10" i="4"/>
  <c r="U10" i="4"/>
  <c r="T10" i="4"/>
  <c r="S10" i="4"/>
  <c r="Q10" i="4"/>
  <c r="O10" i="4"/>
  <c r="N10" i="4"/>
  <c r="M10" i="4"/>
  <c r="L10" i="4"/>
  <c r="X9" i="4"/>
  <c r="V9" i="4"/>
  <c r="U9" i="4"/>
  <c r="T9" i="4"/>
  <c r="S9" i="4"/>
  <c r="Q9" i="4"/>
  <c r="O9" i="4"/>
  <c r="N9" i="4"/>
  <c r="M9" i="4"/>
  <c r="L9" i="4"/>
  <c r="X8" i="4"/>
  <c r="V8" i="4"/>
  <c r="U8" i="4"/>
  <c r="T8" i="4"/>
  <c r="S8" i="4"/>
  <c r="Q8" i="4"/>
  <c r="O8" i="4"/>
  <c r="N8" i="4"/>
  <c r="M8" i="4"/>
  <c r="L8" i="4"/>
  <c r="X7" i="4"/>
  <c r="V7" i="4"/>
  <c r="U7" i="4"/>
  <c r="T7" i="4"/>
  <c r="S7" i="4"/>
  <c r="Q7" i="4"/>
  <c r="O7" i="4"/>
  <c r="N7" i="4"/>
  <c r="M7" i="4"/>
  <c r="L7" i="4"/>
  <c r="X6" i="4"/>
  <c r="V6" i="4"/>
  <c r="U6" i="4"/>
  <c r="T6" i="4"/>
  <c r="S6" i="4"/>
  <c r="Q6" i="4"/>
  <c r="O6" i="4"/>
  <c r="N6" i="4"/>
  <c r="M6" i="4"/>
  <c r="L6" i="4"/>
  <c r="X5" i="4"/>
  <c r="V5" i="4"/>
  <c r="U5" i="4"/>
  <c r="T5" i="4"/>
  <c r="S5" i="4"/>
  <c r="Q5" i="4"/>
  <c r="O5" i="4"/>
  <c r="N5" i="4"/>
  <c r="M5" i="4"/>
  <c r="L5" i="4"/>
  <c r="X4" i="4"/>
  <c r="V4" i="4"/>
  <c r="U4" i="4"/>
  <c r="T4" i="4"/>
  <c r="S4" i="4"/>
  <c r="Q4" i="4"/>
  <c r="O4" i="4"/>
  <c r="N4" i="4"/>
  <c r="M4" i="4"/>
  <c r="L4" i="4"/>
  <c r="X17" i="3"/>
  <c r="V17" i="3"/>
  <c r="U17" i="3"/>
  <c r="T17" i="3"/>
  <c r="S17" i="3"/>
  <c r="Q17" i="3"/>
  <c r="O17" i="3"/>
  <c r="N17" i="3"/>
  <c r="M17" i="3"/>
  <c r="L17" i="3"/>
  <c r="X16" i="3"/>
  <c r="V16" i="3"/>
  <c r="U16" i="3"/>
  <c r="T16" i="3"/>
  <c r="S16" i="3"/>
  <c r="Q16" i="3"/>
  <c r="O16" i="3"/>
  <c r="N16" i="3"/>
  <c r="M16" i="3"/>
  <c r="L16" i="3"/>
  <c r="X15" i="3"/>
  <c r="V15" i="3"/>
  <c r="U15" i="3"/>
  <c r="T15" i="3"/>
  <c r="S15" i="3"/>
  <c r="Q15" i="3"/>
  <c r="O15" i="3"/>
  <c r="N15" i="3"/>
  <c r="M15" i="3"/>
  <c r="L15" i="3"/>
  <c r="X14" i="3"/>
  <c r="V14" i="3"/>
  <c r="U14" i="3"/>
  <c r="T14" i="3"/>
  <c r="S14" i="3"/>
  <c r="Q14" i="3"/>
  <c r="O14" i="3"/>
  <c r="N14" i="3"/>
  <c r="M14" i="3"/>
  <c r="L14" i="3"/>
  <c r="X13" i="3"/>
  <c r="V13" i="3"/>
  <c r="U13" i="3"/>
  <c r="T13" i="3"/>
  <c r="S13" i="3"/>
  <c r="Q13" i="3"/>
  <c r="O13" i="3"/>
  <c r="N13" i="3"/>
  <c r="M13" i="3"/>
  <c r="L13" i="3"/>
  <c r="X12" i="3"/>
  <c r="V12" i="3"/>
  <c r="U12" i="3"/>
  <c r="T12" i="3"/>
  <c r="S12" i="3"/>
  <c r="Q12" i="3"/>
  <c r="O12" i="3"/>
  <c r="N12" i="3"/>
  <c r="M12" i="3"/>
  <c r="L12" i="3"/>
  <c r="X11" i="3"/>
  <c r="V11" i="3"/>
  <c r="U11" i="3"/>
  <c r="T11" i="3"/>
  <c r="S11" i="3"/>
  <c r="Q11" i="3"/>
  <c r="O11" i="3"/>
  <c r="N11" i="3"/>
  <c r="M11" i="3"/>
  <c r="L11" i="3"/>
  <c r="X10" i="3"/>
  <c r="V10" i="3"/>
  <c r="U10" i="3"/>
  <c r="T10" i="3"/>
  <c r="S10" i="3"/>
  <c r="Q10" i="3"/>
  <c r="O10" i="3"/>
  <c r="N10" i="3"/>
  <c r="M10" i="3"/>
  <c r="L10" i="3"/>
  <c r="X9" i="3"/>
  <c r="V9" i="3"/>
  <c r="U9" i="3"/>
  <c r="T9" i="3"/>
  <c r="S9" i="3"/>
  <c r="Q9" i="3"/>
  <c r="O9" i="3"/>
  <c r="N9" i="3"/>
  <c r="M9" i="3"/>
  <c r="L9" i="3"/>
  <c r="X8" i="3"/>
  <c r="V8" i="3"/>
  <c r="U8" i="3"/>
  <c r="T8" i="3"/>
  <c r="S8" i="3"/>
  <c r="Q8" i="3"/>
  <c r="O8" i="3"/>
  <c r="N8" i="3"/>
  <c r="M8" i="3"/>
  <c r="L8" i="3"/>
  <c r="X7" i="3"/>
  <c r="V7" i="3"/>
  <c r="U7" i="3"/>
  <c r="T7" i="3"/>
  <c r="S7" i="3"/>
  <c r="Q7" i="3"/>
  <c r="O7" i="3"/>
  <c r="N7" i="3"/>
  <c r="M7" i="3"/>
  <c r="L7" i="3"/>
  <c r="X6" i="3"/>
  <c r="V6" i="3"/>
  <c r="U6" i="3"/>
  <c r="T6" i="3"/>
  <c r="S6" i="3"/>
  <c r="Q6" i="3"/>
  <c r="O6" i="3"/>
  <c r="N6" i="3"/>
  <c r="M6" i="3"/>
  <c r="L6" i="3"/>
  <c r="X5" i="3"/>
  <c r="V5" i="3"/>
  <c r="U5" i="3"/>
  <c r="T5" i="3"/>
  <c r="S5" i="3"/>
  <c r="Q5" i="3"/>
  <c r="O5" i="3"/>
  <c r="N5" i="3"/>
  <c r="M5" i="3"/>
  <c r="L5" i="3"/>
  <c r="X4" i="3"/>
  <c r="V4" i="3"/>
  <c r="U4" i="3"/>
  <c r="T4" i="3"/>
  <c r="S4" i="3"/>
  <c r="Q4" i="3"/>
  <c r="O4" i="3"/>
  <c r="N4" i="3"/>
  <c r="M4" i="3"/>
  <c r="L4" i="3"/>
  <c r="W18" i="2" l="1"/>
  <c r="U18" i="2"/>
  <c r="T18" i="2"/>
  <c r="S18" i="2"/>
  <c r="R18" i="2"/>
  <c r="P18" i="2"/>
  <c r="N18" i="2"/>
  <c r="M18" i="2"/>
  <c r="L18" i="2"/>
  <c r="K18" i="2"/>
  <c r="W17" i="2"/>
  <c r="U17" i="2"/>
  <c r="T17" i="2"/>
  <c r="S17" i="2"/>
  <c r="R17" i="2"/>
  <c r="P17" i="2"/>
  <c r="N17" i="2"/>
  <c r="M17" i="2"/>
  <c r="L17" i="2"/>
  <c r="K17" i="2"/>
  <c r="W16" i="2"/>
  <c r="U16" i="2"/>
  <c r="T16" i="2"/>
  <c r="S16" i="2"/>
  <c r="R16" i="2"/>
  <c r="P16" i="2"/>
  <c r="N16" i="2"/>
  <c r="M16" i="2"/>
  <c r="L16" i="2"/>
  <c r="K16" i="2"/>
  <c r="W15" i="2"/>
  <c r="U15" i="2"/>
  <c r="T15" i="2"/>
  <c r="S15" i="2"/>
  <c r="R15" i="2"/>
  <c r="P15" i="2"/>
  <c r="N15" i="2"/>
  <c r="M15" i="2"/>
  <c r="L15" i="2"/>
  <c r="K15" i="2"/>
  <c r="W14" i="2"/>
  <c r="U14" i="2"/>
  <c r="T14" i="2"/>
  <c r="S14" i="2"/>
  <c r="R14" i="2"/>
  <c r="P14" i="2"/>
  <c r="N14" i="2"/>
  <c r="M14" i="2"/>
  <c r="L14" i="2"/>
  <c r="K14" i="2"/>
  <c r="W13" i="2"/>
  <c r="U13" i="2"/>
  <c r="T13" i="2"/>
  <c r="S13" i="2"/>
  <c r="R13" i="2"/>
  <c r="P13" i="2"/>
  <c r="N13" i="2"/>
  <c r="M13" i="2"/>
  <c r="L13" i="2"/>
  <c r="K13" i="2"/>
  <c r="W12" i="2"/>
  <c r="U12" i="2"/>
  <c r="T12" i="2"/>
  <c r="S12" i="2"/>
  <c r="R12" i="2"/>
  <c r="P12" i="2"/>
  <c r="N12" i="2"/>
  <c r="M12" i="2"/>
  <c r="L12" i="2"/>
  <c r="K12" i="2"/>
  <c r="W11" i="2"/>
  <c r="U11" i="2"/>
  <c r="T11" i="2"/>
  <c r="S11" i="2"/>
  <c r="R11" i="2"/>
  <c r="P11" i="2"/>
  <c r="N11" i="2"/>
  <c r="M11" i="2"/>
  <c r="L11" i="2"/>
  <c r="K11" i="2"/>
  <c r="W10" i="2"/>
  <c r="U10" i="2"/>
  <c r="T10" i="2"/>
  <c r="S10" i="2"/>
  <c r="R10" i="2"/>
  <c r="P10" i="2"/>
  <c r="N10" i="2"/>
  <c r="M10" i="2"/>
  <c r="L10" i="2"/>
  <c r="K10" i="2"/>
  <c r="W9" i="2"/>
  <c r="U9" i="2"/>
  <c r="T9" i="2"/>
  <c r="S9" i="2"/>
  <c r="R9" i="2"/>
  <c r="P9" i="2"/>
  <c r="N9" i="2"/>
  <c r="M9" i="2"/>
  <c r="L9" i="2"/>
  <c r="K9" i="2"/>
  <c r="W8" i="2"/>
  <c r="U8" i="2"/>
  <c r="T8" i="2"/>
  <c r="S8" i="2"/>
  <c r="R8" i="2"/>
  <c r="P8" i="2"/>
  <c r="N8" i="2"/>
  <c r="M8" i="2"/>
  <c r="L8" i="2"/>
  <c r="K8" i="2"/>
  <c r="W7" i="2"/>
  <c r="U7" i="2"/>
  <c r="T7" i="2"/>
  <c r="S7" i="2"/>
  <c r="R7" i="2"/>
  <c r="P7" i="2"/>
  <c r="N7" i="2"/>
  <c r="M7" i="2"/>
  <c r="L7" i="2"/>
  <c r="K7" i="2"/>
  <c r="W6" i="2"/>
  <c r="U6" i="2"/>
  <c r="T6" i="2"/>
  <c r="S6" i="2"/>
  <c r="R6" i="2"/>
  <c r="P6" i="2"/>
  <c r="N6" i="2"/>
  <c r="M6" i="2"/>
  <c r="L6" i="2"/>
  <c r="K6" i="2"/>
  <c r="W5" i="2"/>
  <c r="U5" i="2"/>
  <c r="T5" i="2"/>
  <c r="S5" i="2"/>
  <c r="R5" i="2"/>
  <c r="P5" i="2"/>
  <c r="N5" i="2"/>
  <c r="M5" i="2"/>
  <c r="L5" i="2"/>
  <c r="K5" i="2"/>
  <c r="X19" i="1"/>
  <c r="V19" i="1"/>
  <c r="U19" i="1"/>
  <c r="T19" i="1"/>
  <c r="S19" i="1"/>
  <c r="Q19" i="1"/>
  <c r="O19" i="1"/>
  <c r="N19" i="1"/>
  <c r="M19" i="1"/>
  <c r="L19" i="1"/>
  <c r="X18" i="1"/>
  <c r="V18" i="1"/>
  <c r="U18" i="1"/>
  <c r="T18" i="1"/>
  <c r="S18" i="1"/>
  <c r="Q18" i="1"/>
  <c r="O18" i="1"/>
  <c r="N18" i="1"/>
  <c r="M18" i="1"/>
  <c r="L18" i="1"/>
  <c r="X17" i="1"/>
  <c r="V17" i="1"/>
  <c r="U17" i="1"/>
  <c r="T17" i="1"/>
  <c r="S17" i="1"/>
  <c r="Q17" i="1"/>
  <c r="O17" i="1"/>
  <c r="N17" i="1"/>
  <c r="M17" i="1"/>
  <c r="L17" i="1"/>
  <c r="X16" i="1"/>
  <c r="V16" i="1"/>
  <c r="U16" i="1"/>
  <c r="T16" i="1"/>
  <c r="S16" i="1"/>
  <c r="Q16" i="1"/>
  <c r="O16" i="1"/>
  <c r="N16" i="1"/>
  <c r="M16" i="1"/>
  <c r="L16" i="1"/>
  <c r="X15" i="1"/>
  <c r="V15" i="1"/>
  <c r="U15" i="1"/>
  <c r="T15" i="1"/>
  <c r="S15" i="1"/>
  <c r="Q15" i="1"/>
  <c r="O15" i="1"/>
  <c r="N15" i="1"/>
  <c r="M15" i="1"/>
  <c r="L15" i="1"/>
  <c r="X14" i="1"/>
  <c r="V14" i="1"/>
  <c r="U14" i="1"/>
  <c r="T14" i="1"/>
  <c r="S14" i="1"/>
  <c r="Q14" i="1"/>
  <c r="O14" i="1"/>
  <c r="N14" i="1"/>
  <c r="M14" i="1"/>
  <c r="L14" i="1"/>
  <c r="X13" i="1"/>
  <c r="V13" i="1"/>
  <c r="U13" i="1"/>
  <c r="T13" i="1"/>
  <c r="S13" i="1"/>
  <c r="Q13" i="1"/>
  <c r="O13" i="1"/>
  <c r="N13" i="1"/>
  <c r="M13" i="1"/>
  <c r="L13" i="1"/>
  <c r="X12" i="1"/>
  <c r="V12" i="1"/>
  <c r="U12" i="1"/>
  <c r="T12" i="1"/>
  <c r="S12" i="1"/>
  <c r="Q12" i="1"/>
  <c r="O12" i="1"/>
  <c r="N12" i="1"/>
  <c r="M12" i="1"/>
  <c r="L12" i="1"/>
  <c r="X11" i="1"/>
  <c r="V11" i="1"/>
  <c r="U11" i="1"/>
  <c r="T11" i="1"/>
  <c r="S11" i="1"/>
  <c r="Q11" i="1"/>
  <c r="O11" i="1"/>
  <c r="N11" i="1"/>
  <c r="M11" i="1"/>
  <c r="L11" i="1"/>
  <c r="X10" i="1"/>
  <c r="V10" i="1"/>
  <c r="U10" i="1"/>
  <c r="T10" i="1"/>
  <c r="S10" i="1"/>
  <c r="Q10" i="1"/>
  <c r="O10" i="1"/>
  <c r="N10" i="1"/>
  <c r="M10" i="1"/>
  <c r="L10" i="1"/>
  <c r="X9" i="1"/>
  <c r="V9" i="1"/>
  <c r="U9" i="1"/>
  <c r="T9" i="1"/>
  <c r="S9" i="1"/>
  <c r="Q9" i="1"/>
  <c r="O9" i="1"/>
  <c r="N9" i="1"/>
  <c r="M9" i="1"/>
  <c r="L9" i="1"/>
  <c r="X8" i="1"/>
  <c r="V8" i="1"/>
  <c r="U8" i="1"/>
  <c r="T8" i="1"/>
  <c r="S8" i="1"/>
  <c r="Q8" i="1"/>
  <c r="O8" i="1"/>
  <c r="N8" i="1"/>
  <c r="M8" i="1"/>
  <c r="L8" i="1"/>
  <c r="X7" i="1"/>
  <c r="V7" i="1"/>
  <c r="U7" i="1"/>
  <c r="T7" i="1"/>
  <c r="S7" i="1"/>
  <c r="Q7" i="1"/>
  <c r="O7" i="1"/>
  <c r="N7" i="1"/>
  <c r="M7" i="1"/>
  <c r="L7" i="1"/>
  <c r="X6" i="1"/>
  <c r="V6" i="1"/>
  <c r="U6" i="1"/>
  <c r="T6" i="1"/>
  <c r="S6" i="1"/>
  <c r="Q6" i="1"/>
  <c r="O6" i="1"/>
  <c r="N6" i="1"/>
  <c r="M6" i="1"/>
  <c r="L6" i="1"/>
  <c r="X5" i="1"/>
  <c r="V5" i="1"/>
  <c r="U5" i="1"/>
  <c r="T5" i="1"/>
  <c r="S5" i="1"/>
  <c r="Q5" i="1"/>
  <c r="O5" i="1"/>
  <c r="N5" i="1"/>
  <c r="M5" i="1"/>
  <c r="L5" i="1"/>
</calcChain>
</file>

<file path=xl/sharedStrings.xml><?xml version="1.0" encoding="utf-8"?>
<sst xmlns="http://schemas.openxmlformats.org/spreadsheetml/2006/main" count="467" uniqueCount="73">
  <si>
    <t>Reference</t>
  </si>
  <si>
    <t>Treatment/condition</t>
  </si>
  <si>
    <t>0 minutes/fasting</t>
  </si>
  <si>
    <t>120 minutes/fed</t>
  </si>
  <si>
    <t>Placebo/Before treatment</t>
  </si>
  <si>
    <t xml:space="preserve">Placebo/After treatment </t>
  </si>
  <si>
    <t>mean</t>
  </si>
  <si>
    <t>SEM</t>
  </si>
  <si>
    <t xml:space="preserve">mean </t>
  </si>
  <si>
    <t>OCT</t>
  </si>
  <si>
    <t>151. Masden et al 2011</t>
  </si>
  <si>
    <t>OCT alone</t>
  </si>
  <si>
    <t xml:space="preserve">OCT with pegvisomat </t>
  </si>
  <si>
    <t>229. Breckenbridge et al 2007</t>
  </si>
  <si>
    <t>30 minutes/fed</t>
  </si>
  <si>
    <t>332. Ronchi et al 2002</t>
  </si>
  <si>
    <t>337. Parkinson et al 2002</t>
  </si>
  <si>
    <t>534. Giustina et al 1991</t>
  </si>
  <si>
    <r>
      <t>Insulin + 25</t>
    </r>
    <r>
      <rPr>
        <sz val="11"/>
        <color theme="1"/>
        <rFont val="Calibri"/>
        <family val="2"/>
      </rPr>
      <t>µg OCT</t>
    </r>
  </si>
  <si>
    <r>
      <t>Insulin + 50</t>
    </r>
    <r>
      <rPr>
        <sz val="11"/>
        <color theme="1"/>
        <rFont val="Calibri"/>
        <family val="2"/>
      </rPr>
      <t>µg OCT</t>
    </r>
  </si>
  <si>
    <r>
      <t>Insulin + 100</t>
    </r>
    <r>
      <rPr>
        <sz val="11"/>
        <color theme="1"/>
        <rFont val="Calibri"/>
        <family val="2"/>
      </rPr>
      <t>µg OCT</t>
    </r>
  </si>
  <si>
    <t>OCT treatment</t>
  </si>
  <si>
    <t>576. Candrina and Giustina 1988</t>
  </si>
  <si>
    <t>Insulin and OCT</t>
  </si>
  <si>
    <t>579. Williams et al 1988</t>
  </si>
  <si>
    <t>OCT treatment in diabetics</t>
  </si>
  <si>
    <t>590. Johnston et al 1986</t>
  </si>
  <si>
    <t>Non-diabetic</t>
  </si>
  <si>
    <t xml:space="preserve">Diabetic </t>
  </si>
  <si>
    <t>592. Davies et al 1986</t>
  </si>
  <si>
    <t xml:space="preserve">OCT treatment </t>
  </si>
  <si>
    <t>599. williams et al 1986</t>
  </si>
  <si>
    <r>
      <t>OCT treatment in diabetics (100</t>
    </r>
    <r>
      <rPr>
        <sz val="11"/>
        <color theme="1"/>
        <rFont val="Calibri"/>
        <family val="2"/>
      </rPr>
      <t>µg)</t>
    </r>
  </si>
  <si>
    <r>
      <t>OCT treatment in diabetics (5</t>
    </r>
    <r>
      <rPr>
        <sz val="11"/>
        <color theme="1"/>
        <rFont val="Calibri"/>
        <family val="2"/>
      </rPr>
      <t>µg)</t>
    </r>
  </si>
  <si>
    <t>0 minutes</t>
  </si>
  <si>
    <t>120 minutes</t>
  </si>
  <si>
    <t>Control</t>
  </si>
  <si>
    <t>-SEM Con</t>
  </si>
  <si>
    <t xml:space="preserve">Control </t>
  </si>
  <si>
    <t>+SEM Con</t>
  </si>
  <si>
    <t>OCT-Control</t>
  </si>
  <si>
    <t>(OCT-Con)-SEM Con</t>
  </si>
  <si>
    <t>(OCT-Con)</t>
  </si>
  <si>
    <t>(OCT-Con)+SEM Con</t>
  </si>
  <si>
    <t xml:space="preserve">120 minutes </t>
  </si>
  <si>
    <t>30 minutes</t>
  </si>
  <si>
    <t xml:space="preserve">30 minutes </t>
  </si>
  <si>
    <t>60 minutes/fed</t>
  </si>
  <si>
    <t>60 minutes</t>
  </si>
  <si>
    <t>90 minutes/fed</t>
  </si>
  <si>
    <t>90 minutes</t>
  </si>
  <si>
    <t xml:space="preserve">60 minutes </t>
  </si>
  <si>
    <t>l</t>
  </si>
  <si>
    <t xml:space="preserve">90 minutes </t>
  </si>
  <si>
    <t xml:space="preserve">95% CI </t>
  </si>
  <si>
    <t>95% CI</t>
  </si>
  <si>
    <t>-95% CI Con</t>
  </si>
  <si>
    <t>+95% CI Con</t>
  </si>
  <si>
    <t>(OCT-Con)-95% CI OCT</t>
  </si>
  <si>
    <t>(OCT-Con)+95% CI OCT</t>
  </si>
  <si>
    <t xml:space="preserve">Fasting </t>
  </si>
  <si>
    <t xml:space="preserve">Placebo/Before treatment </t>
  </si>
  <si>
    <t xml:space="preserve">120 minutes/fed </t>
  </si>
  <si>
    <t xml:space="preserve">upper bound </t>
  </si>
  <si>
    <t xml:space="preserve">lower bound </t>
  </si>
  <si>
    <t xml:space="preserve"> OCT &gt; control</t>
  </si>
  <si>
    <t>OCT &lt; Control</t>
  </si>
  <si>
    <t xml:space="preserve">only means compared </t>
  </si>
  <si>
    <t>OCT&gt;Con</t>
  </si>
  <si>
    <t>Con&gt; Oct</t>
  </si>
  <si>
    <t xml:space="preserve">Duration of fasting </t>
  </si>
  <si>
    <t>ON</t>
  </si>
  <si>
    <t>10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</si>
</sst>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Fill="1"/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2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9" xfId="0" applyBorder="1"/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Fill="1" applyBorder="1" applyAlignment="1">
      <alignment vertical="center"/>
    </xf>
    <xf numFmtId="0" fontId="0" fillId="0" borderId="8" xfId="0" applyFill="1" applyBorder="1"/>
    <xf numFmtId="0" fontId="0" fillId="0" borderId="0" xfId="0" applyFill="1" applyBorder="1" applyAlignment="1">
      <alignment wrapText="1"/>
    </xf>
    <xf numFmtId="0" fontId="0" fillId="0" borderId="4" xfId="0" applyFill="1" applyBorder="1"/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15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10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164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5" xfId="0" applyFill="1" applyBorder="1" applyAlignment="1"/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" xfId="0" quotePrefix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quotePrefix="1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0" xfId="0" applyBorder="1"/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" fillId="0" borderId="0" xfId="0" applyFont="1"/>
    <xf numFmtId="0" fontId="0" fillId="0" borderId="5" xfId="0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2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 applyAlignment="1"/>
    <xf numFmtId="0" fontId="0" fillId="2" borderId="2" xfId="0" applyFill="1" applyBorder="1" applyAlignment="1">
      <alignment vertical="center"/>
    </xf>
    <xf numFmtId="0" fontId="0" fillId="2" borderId="0" xfId="0" applyFill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12" xfId="0" applyBorder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2" fontId="0" fillId="0" borderId="0" xfId="0" applyNumberFormat="1"/>
    <xf numFmtId="0" fontId="0" fillId="0" borderId="0" xfId="0" applyAlignment="1">
      <alignment horizontal="right" vertical="top" wrapText="1"/>
    </xf>
    <xf numFmtId="2" fontId="0" fillId="0" borderId="0" xfId="0" applyNumberFormat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0" fontId="0" fillId="0" borderId="14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'120 minutes'!$AA$3</c:f>
              <c:strCache>
                <c:ptCount val="1"/>
                <c:pt idx="0">
                  <c:v>Control 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B54F-4ED1-B925-2422F5C88FBD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B54F-4ED1-B925-2422F5C88FBD}"/>
              </c:ext>
            </c:extLst>
          </c:dPt>
          <c:dPt>
            <c:idx val="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B54F-4ED1-B925-2422F5C88FBD}"/>
              </c:ext>
            </c:extLst>
          </c:dPt>
          <c:dPt>
            <c:idx val="1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B54F-4ED1-B925-2422F5C88FBD}"/>
              </c:ext>
            </c:extLst>
          </c:dPt>
          <c:dPt>
            <c:idx val="17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B54F-4ED1-B925-2422F5C88FBD}"/>
              </c:ext>
            </c:extLst>
          </c:dPt>
          <c:dPt>
            <c:idx val="22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B54F-4ED1-B925-2422F5C88FBD}"/>
              </c:ext>
            </c:extLst>
          </c:dPt>
          <c:dPt>
            <c:idx val="2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B54F-4ED1-B925-2422F5C88FBD}"/>
              </c:ext>
            </c:extLst>
          </c:dPt>
          <c:dPt>
            <c:idx val="2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B54F-4ED1-B925-2422F5C88FBD}"/>
              </c:ext>
            </c:extLst>
          </c:dPt>
          <c:dPt>
            <c:idx val="3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B54F-4ED1-B925-2422F5C88FBD}"/>
              </c:ext>
            </c:extLst>
          </c:dPt>
          <c:dPt>
            <c:idx val="37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B54F-4ED1-B925-2422F5C88FBD}"/>
              </c:ext>
            </c:extLst>
          </c:dPt>
          <c:dPt>
            <c:idx val="4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B54F-4ED1-B925-2422F5C88FBD}"/>
              </c:ext>
            </c:extLst>
          </c:dPt>
          <c:dPt>
            <c:idx val="4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B54F-4ED1-B925-2422F5C88FBD}"/>
              </c:ext>
            </c:extLst>
          </c:dPt>
          <c:dPt>
            <c:idx val="4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B54F-4ED1-B925-2422F5C88FBD}"/>
              </c:ext>
            </c:extLst>
          </c:dPt>
          <c:dPt>
            <c:idx val="5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B54F-4ED1-B925-2422F5C88FBD}"/>
              </c:ext>
            </c:extLst>
          </c:dPt>
          <c:dPt>
            <c:idx val="57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B54F-4ED1-B925-2422F5C88FBD}"/>
              </c:ext>
            </c:extLst>
          </c:dPt>
          <c:xVal>
            <c:numRef>
              <c:f>'120 minutes'!$AA$4:$AA$62</c:f>
              <c:numCache>
                <c:formatCode>General</c:formatCode>
                <c:ptCount val="59"/>
                <c:pt idx="0">
                  <c:v>-4.2435986583769143</c:v>
                </c:pt>
                <c:pt idx="1">
                  <c:v>0</c:v>
                </c:pt>
                <c:pt idx="2">
                  <c:v>4.2435986583769143</c:v>
                </c:pt>
                <c:pt idx="4">
                  <c:v>-5.5473600949178365</c:v>
                </c:pt>
                <c:pt idx="5">
                  <c:v>0</c:v>
                </c:pt>
                <c:pt idx="6">
                  <c:v>5.5473600949178365</c:v>
                </c:pt>
                <c:pt idx="8">
                  <c:v>-1.5748119067345954</c:v>
                </c:pt>
                <c:pt idx="9">
                  <c:v>0</c:v>
                </c:pt>
                <c:pt idx="10">
                  <c:v>1.5748119067345954</c:v>
                </c:pt>
                <c:pt idx="12">
                  <c:v>-9.5</c:v>
                </c:pt>
                <c:pt idx="13">
                  <c:v>0</c:v>
                </c:pt>
                <c:pt idx="14">
                  <c:v>9.5</c:v>
                </c:pt>
                <c:pt idx="16">
                  <c:v>-5.4408835420570725</c:v>
                </c:pt>
                <c:pt idx="17">
                  <c:v>0</c:v>
                </c:pt>
                <c:pt idx="18">
                  <c:v>5.4408835420570725</c:v>
                </c:pt>
                <c:pt idx="20">
                  <c:v>-0.2</c:v>
                </c:pt>
                <c:pt idx="21">
                  <c:v>0</c:v>
                </c:pt>
                <c:pt idx="22">
                  <c:v>0.2</c:v>
                </c:pt>
                <c:pt idx="24">
                  <c:v>-0.2</c:v>
                </c:pt>
                <c:pt idx="25">
                  <c:v>0</c:v>
                </c:pt>
                <c:pt idx="26">
                  <c:v>0.2</c:v>
                </c:pt>
                <c:pt idx="28">
                  <c:v>-0.2</c:v>
                </c:pt>
                <c:pt idx="29">
                  <c:v>0</c:v>
                </c:pt>
                <c:pt idx="30">
                  <c:v>0.2</c:v>
                </c:pt>
                <c:pt idx="32">
                  <c:v>-11.564000000000021</c:v>
                </c:pt>
                <c:pt idx="33">
                  <c:v>0</c:v>
                </c:pt>
                <c:pt idx="34">
                  <c:v>11.564000000000021</c:v>
                </c:pt>
                <c:pt idx="36">
                  <c:v>-36.180000000000028</c:v>
                </c:pt>
                <c:pt idx="37">
                  <c:v>0</c:v>
                </c:pt>
                <c:pt idx="38">
                  <c:v>36.180000000000028</c:v>
                </c:pt>
                <c:pt idx="40">
                  <c:v>-11.016000000000002</c:v>
                </c:pt>
                <c:pt idx="41">
                  <c:v>0</c:v>
                </c:pt>
                <c:pt idx="42">
                  <c:v>11.016000000000002</c:v>
                </c:pt>
                <c:pt idx="44">
                  <c:v>-6.9120000000000061</c:v>
                </c:pt>
                <c:pt idx="45">
                  <c:v>0</c:v>
                </c:pt>
                <c:pt idx="46">
                  <c:v>6.9120000000000061</c:v>
                </c:pt>
                <c:pt idx="48">
                  <c:v>-27.179999999999996</c:v>
                </c:pt>
                <c:pt idx="49">
                  <c:v>0</c:v>
                </c:pt>
                <c:pt idx="50">
                  <c:v>27.179999999999996</c:v>
                </c:pt>
                <c:pt idx="52">
                  <c:v>-12.852000000000007</c:v>
                </c:pt>
                <c:pt idx="53">
                  <c:v>0</c:v>
                </c:pt>
                <c:pt idx="54">
                  <c:v>12.852000000000007</c:v>
                </c:pt>
                <c:pt idx="56">
                  <c:v>-12.852000000000007</c:v>
                </c:pt>
                <c:pt idx="57">
                  <c:v>0</c:v>
                </c:pt>
                <c:pt idx="58">
                  <c:v>12.852000000000007</c:v>
                </c:pt>
              </c:numCache>
            </c:numRef>
          </c:xVal>
          <c:yVal>
            <c:numRef>
              <c:f>'120 minutes'!$Z$4:$Z$62</c:f>
              <c:numCache>
                <c:formatCode>General</c:formatCode>
                <c:ptCount val="5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54F-4ED1-B925-2422F5C88FBD}"/>
            </c:ext>
          </c:extLst>
        </c:ser>
        <c:ser>
          <c:idx val="1"/>
          <c:order val="1"/>
          <c:tx>
            <c:strRef>
              <c:f>'120 minutes'!$AB$3</c:f>
              <c:strCache>
                <c:ptCount val="1"/>
                <c:pt idx="0">
                  <c:v>OCT</c:v>
                </c:pt>
              </c:strCache>
            </c:strRef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B54F-4ED1-B925-2422F5C88FBD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B54F-4ED1-B925-2422F5C88FBD}"/>
              </c:ext>
            </c:extLst>
          </c:dPt>
          <c:dPt>
            <c:idx val="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B54F-4ED1-B925-2422F5C88FBD}"/>
              </c:ext>
            </c:extLst>
          </c:dPt>
          <c:dPt>
            <c:idx val="1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B54F-4ED1-B925-2422F5C88FBD}"/>
              </c:ext>
            </c:extLst>
          </c:dPt>
          <c:dPt>
            <c:idx val="17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B54F-4ED1-B925-2422F5C88FBD}"/>
              </c:ext>
            </c:extLst>
          </c:dPt>
          <c:dPt>
            <c:idx val="2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B54F-4ED1-B925-2422F5C88FBD}"/>
              </c:ext>
            </c:extLst>
          </c:dPt>
          <c:dPt>
            <c:idx val="2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B54F-4ED1-B925-2422F5C88FBD}"/>
              </c:ext>
            </c:extLst>
          </c:dPt>
          <c:dPt>
            <c:idx val="2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B54F-4ED1-B925-2422F5C88FBD}"/>
              </c:ext>
            </c:extLst>
          </c:dPt>
          <c:dPt>
            <c:idx val="3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B54F-4ED1-B925-2422F5C88FBD}"/>
              </c:ext>
            </c:extLst>
          </c:dPt>
          <c:dPt>
            <c:idx val="37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B54F-4ED1-B925-2422F5C88FBD}"/>
              </c:ext>
            </c:extLst>
          </c:dPt>
          <c:dPt>
            <c:idx val="4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B54F-4ED1-B925-2422F5C88FBD}"/>
              </c:ext>
            </c:extLst>
          </c:dPt>
          <c:dPt>
            <c:idx val="4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B54F-4ED1-B925-2422F5C88FBD}"/>
              </c:ext>
            </c:extLst>
          </c:dPt>
          <c:dPt>
            <c:idx val="4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B54F-4ED1-B925-2422F5C88FBD}"/>
              </c:ext>
            </c:extLst>
          </c:dPt>
          <c:dPt>
            <c:idx val="5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B54F-4ED1-B925-2422F5C88FBD}"/>
              </c:ext>
            </c:extLst>
          </c:dPt>
          <c:dPt>
            <c:idx val="57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B54F-4ED1-B925-2422F5C88FBD}"/>
              </c:ext>
            </c:extLst>
          </c:dPt>
          <c:xVal>
            <c:numRef>
              <c:f>'120 minutes'!$AB$4:$AB$62</c:f>
              <c:numCache>
                <c:formatCode>General</c:formatCode>
                <c:ptCount val="59"/>
                <c:pt idx="0">
                  <c:v>-12.012945844240798</c:v>
                </c:pt>
                <c:pt idx="1">
                  <c:v>-4.2380767342931307</c:v>
                </c:pt>
                <c:pt idx="2">
                  <c:v>3.536792375654537</c:v>
                </c:pt>
                <c:pt idx="4">
                  <c:v>-1.0678267747787018E-2</c:v>
                </c:pt>
                <c:pt idx="5">
                  <c:v>4.1591852877198647</c:v>
                </c:pt>
                <c:pt idx="6">
                  <c:v>8.3290488431875165</c:v>
                </c:pt>
                <c:pt idx="8">
                  <c:v>-2.0991931313288887</c:v>
                </c:pt>
                <c:pt idx="9">
                  <c:v>0</c:v>
                </c:pt>
                <c:pt idx="10">
                  <c:v>2.0991931313288887</c:v>
                </c:pt>
                <c:pt idx="12">
                  <c:v>-6</c:v>
                </c:pt>
                <c:pt idx="13">
                  <c:v>21</c:v>
                </c:pt>
                <c:pt idx="14">
                  <c:v>48</c:v>
                </c:pt>
                <c:pt idx="16">
                  <c:v>5.0941721723697162</c:v>
                </c:pt>
                <c:pt idx="17">
                  <c:v>10.185977714229367</c:v>
                </c:pt>
                <c:pt idx="18">
                  <c:v>15.277783256089016</c:v>
                </c:pt>
                <c:pt idx="20">
                  <c:v>2.1239999999999668</c:v>
                </c:pt>
                <c:pt idx="21">
                  <c:v>24.042999999999978</c:v>
                </c:pt>
                <c:pt idx="22">
                  <c:v>45.961999999999989</c:v>
                </c:pt>
                <c:pt idx="24">
                  <c:v>-20.858000000000004</c:v>
                </c:pt>
                <c:pt idx="25">
                  <c:v>-3.1779999999999973</c:v>
                </c:pt>
                <c:pt idx="26">
                  <c:v>14.50200000000001</c:v>
                </c:pt>
                <c:pt idx="28">
                  <c:v>-0.90500000000001246</c:v>
                </c:pt>
                <c:pt idx="29">
                  <c:v>-0.70500000000001251</c:v>
                </c:pt>
                <c:pt idx="30">
                  <c:v>-0.50500000000001255</c:v>
                </c:pt>
                <c:pt idx="32">
                  <c:v>4.8330000000000268</c:v>
                </c:pt>
                <c:pt idx="33">
                  <c:v>18.324000000000012</c:v>
                </c:pt>
                <c:pt idx="34">
                  <c:v>31.814999999999998</c:v>
                </c:pt>
                <c:pt idx="36">
                  <c:v>-85.032000000000039</c:v>
                </c:pt>
                <c:pt idx="37">
                  <c:v>-45.234000000000037</c:v>
                </c:pt>
                <c:pt idx="38">
                  <c:v>-5.4360000000000355</c:v>
                </c:pt>
                <c:pt idx="40">
                  <c:v>-7.3260000000000005</c:v>
                </c:pt>
                <c:pt idx="41">
                  <c:v>0</c:v>
                </c:pt>
                <c:pt idx="42">
                  <c:v>7.3260000000000005</c:v>
                </c:pt>
                <c:pt idx="44">
                  <c:v>-14.633999999999975</c:v>
                </c:pt>
                <c:pt idx="45">
                  <c:v>-3.0959999999999752</c:v>
                </c:pt>
                <c:pt idx="46">
                  <c:v>8.442000000000025</c:v>
                </c:pt>
                <c:pt idx="48">
                  <c:v>60.89400000000002</c:v>
                </c:pt>
                <c:pt idx="49">
                  <c:v>69.606000000000023</c:v>
                </c:pt>
                <c:pt idx="50">
                  <c:v>78.318000000000026</c:v>
                </c:pt>
                <c:pt idx="52">
                  <c:v>-18.377999999999989</c:v>
                </c:pt>
                <c:pt idx="53">
                  <c:v>-12.870000000000005</c:v>
                </c:pt>
                <c:pt idx="54">
                  <c:v>-7.3620000000000196</c:v>
                </c:pt>
                <c:pt idx="56">
                  <c:v>-45.917999999999971</c:v>
                </c:pt>
                <c:pt idx="57">
                  <c:v>-34.901999999999987</c:v>
                </c:pt>
                <c:pt idx="58">
                  <c:v>-23.886000000000003</c:v>
                </c:pt>
              </c:numCache>
            </c:numRef>
          </c:xVal>
          <c:yVal>
            <c:numRef>
              <c:f>'120 minutes'!$Z$4:$Z$62</c:f>
              <c:numCache>
                <c:formatCode>General</c:formatCode>
                <c:ptCount val="5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54F-4ED1-B925-2422F5C88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645896"/>
        <c:axId val="434306048"/>
      </c:scatterChart>
      <c:valAx>
        <c:axId val="434645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4306048"/>
        <c:crosses val="autoZero"/>
        <c:crossBetween val="midCat"/>
      </c:valAx>
      <c:valAx>
        <c:axId val="434306048"/>
        <c:scaling>
          <c:orientation val="minMax"/>
          <c:max val="15"/>
        </c:scaling>
        <c:delete val="1"/>
        <c:axPos val="l"/>
        <c:numFmt formatCode="General" sourceLinked="1"/>
        <c:majorTickMark val="none"/>
        <c:minorTickMark val="none"/>
        <c:tickLblPos val="nextTo"/>
        <c:crossAx val="434645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'30 minutes'!$Z$3</c:f>
              <c:strCache>
                <c:ptCount val="1"/>
                <c:pt idx="0">
                  <c:v>Control 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B3BE-4545-AA2E-502270466B85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B3BE-4545-AA2E-502270466B85}"/>
              </c:ext>
            </c:extLst>
          </c:dPt>
          <c:dPt>
            <c:idx val="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B3BE-4545-AA2E-502270466B85}"/>
              </c:ext>
            </c:extLst>
          </c:dPt>
          <c:dPt>
            <c:idx val="1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B3BE-4545-AA2E-502270466B85}"/>
              </c:ext>
            </c:extLst>
          </c:dPt>
          <c:dPt>
            <c:idx val="18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B3BE-4545-AA2E-502270466B85}"/>
              </c:ext>
            </c:extLst>
          </c:dPt>
          <c:dPt>
            <c:idx val="2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B3BE-4545-AA2E-502270466B85}"/>
              </c:ext>
            </c:extLst>
          </c:dPt>
          <c:dPt>
            <c:idx val="2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B3BE-4545-AA2E-502270466B85}"/>
              </c:ext>
            </c:extLst>
          </c:dPt>
          <c:dPt>
            <c:idx val="2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B3BE-4545-AA2E-502270466B85}"/>
              </c:ext>
            </c:extLst>
          </c:dPt>
          <c:dPt>
            <c:idx val="3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B3BE-4545-AA2E-502270466B85}"/>
              </c:ext>
            </c:extLst>
          </c:dPt>
          <c:dPt>
            <c:idx val="37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B3BE-4545-AA2E-502270466B85}"/>
              </c:ext>
            </c:extLst>
          </c:dPt>
          <c:dPt>
            <c:idx val="4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B3BE-4545-AA2E-502270466B85}"/>
              </c:ext>
            </c:extLst>
          </c:dPt>
          <c:dPt>
            <c:idx val="4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B3BE-4545-AA2E-502270466B85}"/>
              </c:ext>
            </c:extLst>
          </c:dPt>
          <c:dPt>
            <c:idx val="4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B3BE-4545-AA2E-502270466B85}"/>
              </c:ext>
            </c:extLst>
          </c:dPt>
          <c:dPt>
            <c:idx val="5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B3BE-4545-AA2E-502270466B85}"/>
              </c:ext>
            </c:extLst>
          </c:dPt>
          <c:xVal>
            <c:numRef>
              <c:f>'30 minutes'!$Z$4:$Z$58</c:f>
              <c:numCache>
                <c:formatCode>General</c:formatCode>
                <c:ptCount val="55"/>
                <c:pt idx="0">
                  <c:v>-4.2435986583769143</c:v>
                </c:pt>
                <c:pt idx="1">
                  <c:v>0</c:v>
                </c:pt>
                <c:pt idx="2">
                  <c:v>4.2435986583769143</c:v>
                </c:pt>
                <c:pt idx="4">
                  <c:v>-5.5473600949178365</c:v>
                </c:pt>
                <c:pt idx="5">
                  <c:v>0</c:v>
                </c:pt>
                <c:pt idx="6">
                  <c:v>5.5473600949178365</c:v>
                </c:pt>
                <c:pt idx="8">
                  <c:v>-1.5748119067345954</c:v>
                </c:pt>
                <c:pt idx="9">
                  <c:v>0</c:v>
                </c:pt>
                <c:pt idx="10">
                  <c:v>1.5748119067345954</c:v>
                </c:pt>
                <c:pt idx="12">
                  <c:v>-5.4408835420570725</c:v>
                </c:pt>
                <c:pt idx="13">
                  <c:v>0</c:v>
                </c:pt>
                <c:pt idx="14">
                  <c:v>5.4408835420570725</c:v>
                </c:pt>
                <c:pt idx="16">
                  <c:v>-0.2</c:v>
                </c:pt>
                <c:pt idx="17">
                  <c:v>0</c:v>
                </c:pt>
                <c:pt idx="18">
                  <c:v>0.2</c:v>
                </c:pt>
                <c:pt idx="20">
                  <c:v>-0.2</c:v>
                </c:pt>
                <c:pt idx="21">
                  <c:v>0</c:v>
                </c:pt>
                <c:pt idx="22">
                  <c:v>0.2</c:v>
                </c:pt>
                <c:pt idx="24">
                  <c:v>-0.2</c:v>
                </c:pt>
                <c:pt idx="25">
                  <c:v>0</c:v>
                </c:pt>
                <c:pt idx="26">
                  <c:v>0.2</c:v>
                </c:pt>
                <c:pt idx="28">
                  <c:v>-11.564000000000021</c:v>
                </c:pt>
                <c:pt idx="29">
                  <c:v>0</c:v>
                </c:pt>
                <c:pt idx="30">
                  <c:v>11.564000000000021</c:v>
                </c:pt>
                <c:pt idx="32">
                  <c:v>-36.180000000000028</c:v>
                </c:pt>
                <c:pt idx="33">
                  <c:v>0</c:v>
                </c:pt>
                <c:pt idx="34">
                  <c:v>36.180000000000028</c:v>
                </c:pt>
                <c:pt idx="36">
                  <c:v>-11.016000000000002</c:v>
                </c:pt>
                <c:pt idx="37">
                  <c:v>0</c:v>
                </c:pt>
                <c:pt idx="38">
                  <c:v>11.016000000000002</c:v>
                </c:pt>
                <c:pt idx="40">
                  <c:v>-6.9120000000000061</c:v>
                </c:pt>
                <c:pt idx="41">
                  <c:v>0</c:v>
                </c:pt>
                <c:pt idx="42">
                  <c:v>6.9120000000000061</c:v>
                </c:pt>
                <c:pt idx="44">
                  <c:v>-27.179999999999996</c:v>
                </c:pt>
                <c:pt idx="45">
                  <c:v>0</c:v>
                </c:pt>
                <c:pt idx="46">
                  <c:v>27.179999999999996</c:v>
                </c:pt>
                <c:pt idx="48">
                  <c:v>-12.852000000000007</c:v>
                </c:pt>
                <c:pt idx="49">
                  <c:v>0</c:v>
                </c:pt>
                <c:pt idx="50">
                  <c:v>12.852000000000007</c:v>
                </c:pt>
                <c:pt idx="52">
                  <c:v>-12.852000000000007</c:v>
                </c:pt>
                <c:pt idx="53">
                  <c:v>0</c:v>
                </c:pt>
                <c:pt idx="54">
                  <c:v>12.852000000000007</c:v>
                </c:pt>
              </c:numCache>
            </c:numRef>
          </c:xVal>
          <c:yVal>
            <c:numRef>
              <c:f>'30 minutes'!$Y$4:$Y$58</c:f>
              <c:numCache>
                <c:formatCode>General</c:formatCode>
                <c:ptCount val="5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BE-4545-AA2E-502270466B85}"/>
            </c:ext>
          </c:extLst>
        </c:ser>
        <c:ser>
          <c:idx val="1"/>
          <c:order val="1"/>
          <c:tx>
            <c:strRef>
              <c:f>'30 minutes'!$AA$3</c:f>
              <c:strCache>
                <c:ptCount val="1"/>
                <c:pt idx="0">
                  <c:v>OCT</c:v>
                </c:pt>
              </c:strCache>
            </c:strRef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B3BE-4545-AA2E-502270466B85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B3BE-4545-AA2E-502270466B85}"/>
              </c:ext>
            </c:extLst>
          </c:dPt>
          <c:dPt>
            <c:idx val="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B3BE-4545-AA2E-502270466B85}"/>
              </c:ext>
            </c:extLst>
          </c:dPt>
          <c:dPt>
            <c:idx val="1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B3BE-4545-AA2E-502270466B85}"/>
              </c:ext>
            </c:extLst>
          </c:dPt>
          <c:dPt>
            <c:idx val="17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B3BE-4545-AA2E-502270466B85}"/>
              </c:ext>
            </c:extLst>
          </c:dPt>
          <c:dPt>
            <c:idx val="2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B3BE-4545-AA2E-502270466B85}"/>
              </c:ext>
            </c:extLst>
          </c:dPt>
          <c:dPt>
            <c:idx val="24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B3BE-4545-AA2E-502270466B85}"/>
              </c:ext>
            </c:extLst>
          </c:dPt>
          <c:dPt>
            <c:idx val="2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B3BE-4545-AA2E-502270466B85}"/>
              </c:ext>
            </c:extLst>
          </c:dPt>
          <c:dPt>
            <c:idx val="3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B3BE-4545-AA2E-502270466B85}"/>
              </c:ext>
            </c:extLst>
          </c:dPt>
          <c:dPt>
            <c:idx val="37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B3BE-4545-AA2E-502270466B85}"/>
              </c:ext>
            </c:extLst>
          </c:dPt>
          <c:dPt>
            <c:idx val="4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B3BE-4545-AA2E-502270466B85}"/>
              </c:ext>
            </c:extLst>
          </c:dPt>
          <c:dPt>
            <c:idx val="4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B3BE-4545-AA2E-502270466B85}"/>
              </c:ext>
            </c:extLst>
          </c:dPt>
          <c:dPt>
            <c:idx val="4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B3BE-4545-AA2E-502270466B85}"/>
              </c:ext>
            </c:extLst>
          </c:dPt>
          <c:dPt>
            <c:idx val="5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B3BE-4545-AA2E-502270466B85}"/>
              </c:ext>
            </c:extLst>
          </c:dPt>
          <c:xVal>
            <c:numRef>
              <c:f>'30 minutes'!$AA$4:$AA$58</c:f>
              <c:numCache>
                <c:formatCode>General</c:formatCode>
                <c:ptCount val="55"/>
                <c:pt idx="0">
                  <c:v>-12.012945844240798</c:v>
                </c:pt>
                <c:pt idx="1">
                  <c:v>-4.2380767342931307</c:v>
                </c:pt>
                <c:pt idx="2">
                  <c:v>3.536792375654537</c:v>
                </c:pt>
                <c:pt idx="4">
                  <c:v>-1.0678267747787018E-2</c:v>
                </c:pt>
                <c:pt idx="5">
                  <c:v>4.1591852877198647</c:v>
                </c:pt>
                <c:pt idx="6">
                  <c:v>8.3290488431875165</c:v>
                </c:pt>
                <c:pt idx="8">
                  <c:v>-2.0991931313288887</c:v>
                </c:pt>
                <c:pt idx="9">
                  <c:v>0</c:v>
                </c:pt>
                <c:pt idx="10">
                  <c:v>2.0991931313288887</c:v>
                </c:pt>
                <c:pt idx="12">
                  <c:v>5.0941721723697162</c:v>
                </c:pt>
                <c:pt idx="13">
                  <c:v>10.185977714229367</c:v>
                </c:pt>
                <c:pt idx="14">
                  <c:v>15.277783256089016</c:v>
                </c:pt>
                <c:pt idx="16">
                  <c:v>2.1239999999999668</c:v>
                </c:pt>
                <c:pt idx="17">
                  <c:v>24.042999999999978</c:v>
                </c:pt>
                <c:pt idx="18">
                  <c:v>45.961999999999989</c:v>
                </c:pt>
                <c:pt idx="20">
                  <c:v>-20.858000000000004</c:v>
                </c:pt>
                <c:pt idx="21">
                  <c:v>-3.1779999999999973</c:v>
                </c:pt>
                <c:pt idx="22">
                  <c:v>14.50200000000001</c:v>
                </c:pt>
                <c:pt idx="24">
                  <c:v>-0.90500000000001246</c:v>
                </c:pt>
                <c:pt idx="25">
                  <c:v>-0.70500000000001251</c:v>
                </c:pt>
                <c:pt idx="26">
                  <c:v>-0.50500000000001255</c:v>
                </c:pt>
                <c:pt idx="28">
                  <c:v>4.8330000000000268</c:v>
                </c:pt>
                <c:pt idx="29">
                  <c:v>18.324000000000012</c:v>
                </c:pt>
                <c:pt idx="30">
                  <c:v>31.814999999999998</c:v>
                </c:pt>
                <c:pt idx="32">
                  <c:v>-85.032000000000039</c:v>
                </c:pt>
                <c:pt idx="33">
                  <c:v>-45.234000000000037</c:v>
                </c:pt>
                <c:pt idx="34">
                  <c:v>-5.4360000000000355</c:v>
                </c:pt>
                <c:pt idx="36">
                  <c:v>-7.3260000000000005</c:v>
                </c:pt>
                <c:pt idx="37">
                  <c:v>0</c:v>
                </c:pt>
                <c:pt idx="38">
                  <c:v>7.3260000000000005</c:v>
                </c:pt>
                <c:pt idx="40">
                  <c:v>-14.633999999999975</c:v>
                </c:pt>
                <c:pt idx="41">
                  <c:v>-3.0959999999999752</c:v>
                </c:pt>
                <c:pt idx="42">
                  <c:v>8.442000000000025</c:v>
                </c:pt>
                <c:pt idx="44">
                  <c:v>60.89400000000002</c:v>
                </c:pt>
                <c:pt idx="45">
                  <c:v>69.606000000000023</c:v>
                </c:pt>
                <c:pt idx="46">
                  <c:v>78.318000000000026</c:v>
                </c:pt>
                <c:pt idx="48">
                  <c:v>-18.377999999999989</c:v>
                </c:pt>
                <c:pt idx="49">
                  <c:v>-12.870000000000005</c:v>
                </c:pt>
                <c:pt idx="50">
                  <c:v>-7.3620000000000196</c:v>
                </c:pt>
                <c:pt idx="52">
                  <c:v>-45.917999999999971</c:v>
                </c:pt>
                <c:pt idx="53">
                  <c:v>-34.901999999999987</c:v>
                </c:pt>
                <c:pt idx="54">
                  <c:v>-23.886000000000003</c:v>
                </c:pt>
              </c:numCache>
            </c:numRef>
          </c:xVal>
          <c:yVal>
            <c:numRef>
              <c:f>'30 minutes'!$Y$4:$Y$58</c:f>
              <c:numCache>
                <c:formatCode>General</c:formatCode>
                <c:ptCount val="5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BE-4545-AA2E-502270466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673288"/>
        <c:axId val="482673616"/>
      </c:scatterChart>
      <c:valAx>
        <c:axId val="482673288"/>
        <c:scaling>
          <c:orientation val="minMax"/>
          <c:min val="-1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2673616"/>
        <c:crosses val="autoZero"/>
        <c:crossBetween val="midCat"/>
      </c:valAx>
      <c:valAx>
        <c:axId val="482673616"/>
        <c:scaling>
          <c:orientation val="minMax"/>
          <c:max val="14"/>
        </c:scaling>
        <c:delete val="1"/>
        <c:axPos val="l"/>
        <c:numFmt formatCode="General" sourceLinked="1"/>
        <c:majorTickMark val="none"/>
        <c:minorTickMark val="none"/>
        <c:tickLblPos val="nextTo"/>
        <c:crossAx val="482673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'30 minutes'!$AB$3</c:f>
              <c:strCache>
                <c:ptCount val="1"/>
                <c:pt idx="0">
                  <c:v>Control 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BDFD-4DAB-832D-8775055EF317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BDFD-4DAB-832D-8775055EF317}"/>
              </c:ext>
            </c:extLst>
          </c:dPt>
          <c:dPt>
            <c:idx val="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BDFD-4DAB-832D-8775055EF317}"/>
              </c:ext>
            </c:extLst>
          </c:dPt>
          <c:dPt>
            <c:idx val="1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BDFD-4DAB-832D-8775055EF317}"/>
              </c:ext>
            </c:extLst>
          </c:dPt>
          <c:dPt>
            <c:idx val="17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BDFD-4DAB-832D-8775055EF317}"/>
              </c:ext>
            </c:extLst>
          </c:dPt>
          <c:dPt>
            <c:idx val="2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BDFD-4DAB-832D-8775055EF317}"/>
              </c:ext>
            </c:extLst>
          </c:dPt>
          <c:dPt>
            <c:idx val="2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BDFD-4DAB-832D-8775055EF317}"/>
              </c:ext>
            </c:extLst>
          </c:dPt>
          <c:dPt>
            <c:idx val="2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BDFD-4DAB-832D-8775055EF317}"/>
              </c:ext>
            </c:extLst>
          </c:dPt>
          <c:dPt>
            <c:idx val="3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BDFD-4DAB-832D-8775055EF317}"/>
              </c:ext>
            </c:extLst>
          </c:dPt>
          <c:dPt>
            <c:idx val="37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BDFD-4DAB-832D-8775055EF317}"/>
              </c:ext>
            </c:extLst>
          </c:dPt>
          <c:dPt>
            <c:idx val="4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BDFD-4DAB-832D-8775055EF317}"/>
              </c:ext>
            </c:extLst>
          </c:dPt>
          <c:dPt>
            <c:idx val="4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BDFD-4DAB-832D-8775055EF317}"/>
              </c:ext>
            </c:extLst>
          </c:dPt>
          <c:dPt>
            <c:idx val="4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BDFD-4DAB-832D-8775055EF317}"/>
              </c:ext>
            </c:extLst>
          </c:dPt>
          <c:dPt>
            <c:idx val="5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BDFD-4DAB-832D-8775055EF317}"/>
              </c:ext>
            </c:extLst>
          </c:dPt>
          <c:xVal>
            <c:numRef>
              <c:f>'30 minutes'!$AB$4:$AB$58</c:f>
              <c:numCache>
                <c:formatCode>General</c:formatCode>
                <c:ptCount val="55"/>
                <c:pt idx="0">
                  <c:v>-10.604855202879589</c:v>
                </c:pt>
                <c:pt idx="1">
                  <c:v>0</c:v>
                </c:pt>
                <c:pt idx="2">
                  <c:v>10.604855202879589</c:v>
                </c:pt>
                <c:pt idx="4">
                  <c:v>-4.8639509590665604</c:v>
                </c:pt>
                <c:pt idx="5">
                  <c:v>0</c:v>
                </c:pt>
                <c:pt idx="6">
                  <c:v>4.8639509590665604</c:v>
                </c:pt>
                <c:pt idx="8">
                  <c:v>-1.0498746044897018</c:v>
                </c:pt>
                <c:pt idx="9">
                  <c:v>0</c:v>
                </c:pt>
                <c:pt idx="10">
                  <c:v>1.0498746044897018</c:v>
                </c:pt>
                <c:pt idx="12">
                  <c:v>-8.1483088452814751</c:v>
                </c:pt>
                <c:pt idx="13">
                  <c:v>0</c:v>
                </c:pt>
                <c:pt idx="14">
                  <c:v>8.1483088452814751</c:v>
                </c:pt>
                <c:pt idx="16">
                  <c:v>-12.37299999999999</c:v>
                </c:pt>
                <c:pt idx="17">
                  <c:v>0</c:v>
                </c:pt>
                <c:pt idx="18">
                  <c:v>12.37299999999999</c:v>
                </c:pt>
                <c:pt idx="20">
                  <c:v>-12.37299999999999</c:v>
                </c:pt>
                <c:pt idx="21">
                  <c:v>0</c:v>
                </c:pt>
                <c:pt idx="22">
                  <c:v>12.37299999999999</c:v>
                </c:pt>
                <c:pt idx="24">
                  <c:v>-12.37299999999999</c:v>
                </c:pt>
                <c:pt idx="25">
                  <c:v>0</c:v>
                </c:pt>
                <c:pt idx="26">
                  <c:v>12.37299999999999</c:v>
                </c:pt>
                <c:pt idx="28">
                  <c:v>-9.6359999999999957</c:v>
                </c:pt>
                <c:pt idx="29">
                  <c:v>0</c:v>
                </c:pt>
                <c:pt idx="30">
                  <c:v>9.6359999999999957</c:v>
                </c:pt>
                <c:pt idx="32">
                  <c:v>-43.416000000000047</c:v>
                </c:pt>
                <c:pt idx="33">
                  <c:v>0</c:v>
                </c:pt>
                <c:pt idx="34">
                  <c:v>43.416000000000047</c:v>
                </c:pt>
                <c:pt idx="36">
                  <c:v>-3.6719999999999953</c:v>
                </c:pt>
                <c:pt idx="37">
                  <c:v>0</c:v>
                </c:pt>
                <c:pt idx="38">
                  <c:v>3.6719999999999953</c:v>
                </c:pt>
                <c:pt idx="40">
                  <c:v>-7.7039999999999829</c:v>
                </c:pt>
                <c:pt idx="41">
                  <c:v>0</c:v>
                </c:pt>
                <c:pt idx="42">
                  <c:v>7.7039999999999829</c:v>
                </c:pt>
                <c:pt idx="44">
                  <c:v>-21.744000000000003</c:v>
                </c:pt>
                <c:pt idx="45">
                  <c:v>0</c:v>
                </c:pt>
                <c:pt idx="46">
                  <c:v>21.744000000000003</c:v>
                </c:pt>
                <c:pt idx="48">
                  <c:v>-8.2799999999999834</c:v>
                </c:pt>
                <c:pt idx="49">
                  <c:v>0</c:v>
                </c:pt>
                <c:pt idx="50">
                  <c:v>8.2799999999999834</c:v>
                </c:pt>
                <c:pt idx="52">
                  <c:v>-8.2799999999999834</c:v>
                </c:pt>
                <c:pt idx="53">
                  <c:v>0</c:v>
                </c:pt>
                <c:pt idx="54">
                  <c:v>8.2799999999999834</c:v>
                </c:pt>
              </c:numCache>
            </c:numRef>
          </c:xVal>
          <c:yVal>
            <c:numRef>
              <c:f>'30 minutes'!$Y$4:$Y$59</c:f>
              <c:numCache>
                <c:formatCode>General</c:formatCode>
                <c:ptCount val="5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FD-4DAB-832D-8775055EF317}"/>
            </c:ext>
          </c:extLst>
        </c:ser>
        <c:ser>
          <c:idx val="1"/>
          <c:order val="1"/>
          <c:tx>
            <c:strRef>
              <c:f>'30 minutes'!$AC$3</c:f>
              <c:strCache>
                <c:ptCount val="1"/>
                <c:pt idx="0">
                  <c:v>OCT</c:v>
                </c:pt>
              </c:strCache>
            </c:strRef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BDFD-4DAB-832D-8775055EF317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BDFD-4DAB-832D-8775055EF317}"/>
              </c:ext>
            </c:extLst>
          </c:dPt>
          <c:dPt>
            <c:idx val="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BDFD-4DAB-832D-8775055EF317}"/>
              </c:ext>
            </c:extLst>
          </c:dPt>
          <c:dPt>
            <c:idx val="1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BDFD-4DAB-832D-8775055EF317}"/>
              </c:ext>
            </c:extLst>
          </c:dPt>
          <c:dPt>
            <c:idx val="17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BDFD-4DAB-832D-8775055EF317}"/>
              </c:ext>
            </c:extLst>
          </c:dPt>
          <c:dPt>
            <c:idx val="2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BDFD-4DAB-832D-8775055EF317}"/>
              </c:ext>
            </c:extLst>
          </c:dPt>
          <c:dPt>
            <c:idx val="2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BDFD-4DAB-832D-8775055EF317}"/>
              </c:ext>
            </c:extLst>
          </c:dPt>
          <c:dPt>
            <c:idx val="2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BDFD-4DAB-832D-8775055EF317}"/>
              </c:ext>
            </c:extLst>
          </c:dPt>
          <c:dPt>
            <c:idx val="3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BDFD-4DAB-832D-8775055EF317}"/>
              </c:ext>
            </c:extLst>
          </c:dPt>
          <c:dPt>
            <c:idx val="37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BDFD-4DAB-832D-8775055EF317}"/>
              </c:ext>
            </c:extLst>
          </c:dPt>
          <c:dPt>
            <c:idx val="4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BDFD-4DAB-832D-8775055EF317}"/>
              </c:ext>
            </c:extLst>
          </c:dPt>
          <c:dPt>
            <c:idx val="4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BDFD-4DAB-832D-8775055EF317}"/>
              </c:ext>
            </c:extLst>
          </c:dPt>
          <c:dPt>
            <c:idx val="4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BDFD-4DAB-832D-8775055EF317}"/>
              </c:ext>
            </c:extLst>
          </c:dPt>
          <c:dPt>
            <c:idx val="5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BDFD-4DAB-832D-8775055EF317}"/>
              </c:ext>
            </c:extLst>
          </c:dPt>
          <c:xVal>
            <c:numRef>
              <c:f>'30 minutes'!$AC$4:$AC$58</c:f>
              <c:numCache>
                <c:formatCode>General</c:formatCode>
                <c:ptCount val="55"/>
                <c:pt idx="0">
                  <c:v>-16.963350785340289</c:v>
                </c:pt>
                <c:pt idx="1">
                  <c:v>-5.6516892997381092</c:v>
                </c:pt>
                <c:pt idx="2">
                  <c:v>5.6599721858640724</c:v>
                </c:pt>
                <c:pt idx="4">
                  <c:v>-8.323709709313782</c:v>
                </c:pt>
                <c:pt idx="5">
                  <c:v>-2.0769230769229807</c:v>
                </c:pt>
                <c:pt idx="6">
                  <c:v>4.1698635554678205</c:v>
                </c:pt>
                <c:pt idx="8">
                  <c:v>5.5607765069964898E-4</c:v>
                </c:pt>
                <c:pt idx="9">
                  <c:v>2.0997492089796026</c:v>
                </c:pt>
                <c:pt idx="10">
                  <c:v>4.1989423403085055</c:v>
                </c:pt>
                <c:pt idx="12">
                  <c:v>-6.447884823981898</c:v>
                </c:pt>
                <c:pt idx="13">
                  <c:v>2.7216250862833817</c:v>
                </c:pt>
                <c:pt idx="14">
                  <c:v>11.891134996548661</c:v>
                </c:pt>
                <c:pt idx="16">
                  <c:v>3.1809999999999832</c:v>
                </c:pt>
                <c:pt idx="17">
                  <c:v>27.22199999999998</c:v>
                </c:pt>
                <c:pt idx="18">
                  <c:v>51.262999999999977</c:v>
                </c:pt>
                <c:pt idx="20">
                  <c:v>-14.140000000000043</c:v>
                </c:pt>
                <c:pt idx="21">
                  <c:v>-0.70700000000002206</c:v>
                </c:pt>
                <c:pt idx="22">
                  <c:v>12.725999999999999</c:v>
                </c:pt>
                <c:pt idx="24">
                  <c:v>-14.144000000000034</c:v>
                </c:pt>
                <c:pt idx="25">
                  <c:v>-1.0630000000000166</c:v>
                </c:pt>
                <c:pt idx="26">
                  <c:v>12.018000000000001</c:v>
                </c:pt>
                <c:pt idx="28">
                  <c:v>-30.364999999999995</c:v>
                </c:pt>
                <c:pt idx="29">
                  <c:v>-13.013999999999982</c:v>
                </c:pt>
                <c:pt idx="30">
                  <c:v>4.3370000000000317</c:v>
                </c:pt>
                <c:pt idx="32">
                  <c:v>-110.35799999999998</c:v>
                </c:pt>
                <c:pt idx="33">
                  <c:v>-61.505999999999972</c:v>
                </c:pt>
                <c:pt idx="34">
                  <c:v>-12.653999999999968</c:v>
                </c:pt>
                <c:pt idx="36">
                  <c:v>-17.64</c:v>
                </c:pt>
                <c:pt idx="37">
                  <c:v>-11.771999999999991</c:v>
                </c:pt>
                <c:pt idx="38">
                  <c:v>-5.9039999999999822</c:v>
                </c:pt>
                <c:pt idx="40">
                  <c:v>-16.146000000000029</c:v>
                </c:pt>
                <c:pt idx="41">
                  <c:v>-6.1560000000000343</c:v>
                </c:pt>
                <c:pt idx="42">
                  <c:v>3.8339999999999606</c:v>
                </c:pt>
                <c:pt idx="44">
                  <c:v>32.634</c:v>
                </c:pt>
                <c:pt idx="45">
                  <c:v>41.327999999999975</c:v>
                </c:pt>
                <c:pt idx="46">
                  <c:v>50.021999999999949</c:v>
                </c:pt>
                <c:pt idx="48">
                  <c:v>-33.048000000000009</c:v>
                </c:pt>
                <c:pt idx="49">
                  <c:v>-28.458000000000027</c:v>
                </c:pt>
                <c:pt idx="50">
                  <c:v>-23.868000000000045</c:v>
                </c:pt>
                <c:pt idx="52">
                  <c:v>-78.084000000000017</c:v>
                </c:pt>
                <c:pt idx="53">
                  <c:v>-63.378000000000014</c:v>
                </c:pt>
                <c:pt idx="54">
                  <c:v>-48.672000000000011</c:v>
                </c:pt>
              </c:numCache>
            </c:numRef>
          </c:xVal>
          <c:yVal>
            <c:numRef>
              <c:f>'30 minutes'!$Y$4:$Y$58</c:f>
              <c:numCache>
                <c:formatCode>General</c:formatCode>
                <c:ptCount val="5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FD-4DAB-832D-8775055EF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744096"/>
        <c:axId val="370746720"/>
      </c:scatterChart>
      <c:valAx>
        <c:axId val="370744096"/>
        <c:scaling>
          <c:orientation val="minMax"/>
          <c:max val="1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0746720"/>
        <c:crosses val="autoZero"/>
        <c:crossBetween val="midCat"/>
      </c:valAx>
      <c:valAx>
        <c:axId val="370746720"/>
        <c:scaling>
          <c:orientation val="minMax"/>
          <c:max val="14"/>
        </c:scaling>
        <c:delete val="1"/>
        <c:axPos val="l"/>
        <c:numFmt formatCode="General" sourceLinked="1"/>
        <c:majorTickMark val="none"/>
        <c:minorTickMark val="none"/>
        <c:tickLblPos val="nextTo"/>
        <c:crossAx val="370744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56933508311461E-2"/>
          <c:y val="8.3333333333333329E-2"/>
          <c:w val="0.89302099737532803"/>
          <c:h val="0.8149074074074074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'30 minutes'!$I$44</c:f>
              <c:strCache>
                <c:ptCount val="1"/>
                <c:pt idx="0">
                  <c:v>Control 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5E83-4826-980C-5FB43255943F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5E83-4826-980C-5FB43255943F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5E83-4826-980C-5FB43255943F}"/>
              </c:ext>
            </c:extLst>
          </c:dPt>
          <c:dPt>
            <c:idx val="1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5E83-4826-980C-5FB43255943F}"/>
              </c:ext>
            </c:extLst>
          </c:dPt>
          <c:dPt>
            <c:idx val="1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5E83-4826-980C-5FB43255943F}"/>
              </c:ext>
            </c:extLst>
          </c:dPt>
          <c:dPt>
            <c:idx val="2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5E83-4826-980C-5FB43255943F}"/>
              </c:ext>
            </c:extLst>
          </c:dPt>
          <c:dPt>
            <c:idx val="2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5E83-4826-980C-5FB43255943F}"/>
              </c:ext>
            </c:extLst>
          </c:dPt>
          <c:dPt>
            <c:idx val="2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5E83-4826-980C-5FB43255943F}"/>
              </c:ext>
            </c:extLst>
          </c:dPt>
          <c:dPt>
            <c:idx val="3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5E83-4826-980C-5FB43255943F}"/>
              </c:ext>
            </c:extLst>
          </c:dPt>
          <c:dPt>
            <c:idx val="3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5E83-4826-980C-5FB43255943F}"/>
              </c:ext>
            </c:extLst>
          </c:dPt>
          <c:dPt>
            <c:idx val="4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5E83-4826-980C-5FB43255943F}"/>
              </c:ext>
            </c:extLst>
          </c:dPt>
          <c:dPt>
            <c:idx val="4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5E83-4826-980C-5FB43255943F}"/>
              </c:ext>
            </c:extLst>
          </c:dPt>
          <c:dPt>
            <c:idx val="4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5E83-4826-980C-5FB43255943F}"/>
              </c:ext>
            </c:extLst>
          </c:dPt>
          <c:dPt>
            <c:idx val="5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E83-4826-980C-5FB43255943F}"/>
              </c:ext>
            </c:extLst>
          </c:dPt>
          <c:xVal>
            <c:numRef>
              <c:f>'30 minutes'!$I$45:$I$99</c:f>
              <c:numCache>
                <c:formatCode>0.00</c:formatCode>
                <c:ptCount val="55"/>
                <c:pt idx="0">
                  <c:v>-20.785516197643993</c:v>
                </c:pt>
                <c:pt idx="1">
                  <c:v>0</c:v>
                </c:pt>
                <c:pt idx="2">
                  <c:v>20.785516197643993</c:v>
                </c:pt>
                <c:pt idx="4">
                  <c:v>-9.5333438797704577</c:v>
                </c:pt>
                <c:pt idx="5">
                  <c:v>0</c:v>
                </c:pt>
                <c:pt idx="6">
                  <c:v>9.5333438797704577</c:v>
                </c:pt>
                <c:pt idx="8">
                  <c:v>-2.0577542247998157</c:v>
                </c:pt>
                <c:pt idx="9">
                  <c:v>0</c:v>
                </c:pt>
                <c:pt idx="10">
                  <c:v>2.0577542247998157</c:v>
                </c:pt>
                <c:pt idx="12">
                  <c:v>-15.970685336751691</c:v>
                </c:pt>
                <c:pt idx="13">
                  <c:v>0</c:v>
                </c:pt>
                <c:pt idx="14">
                  <c:v>15.970685336751691</c:v>
                </c:pt>
                <c:pt idx="16">
                  <c:v>-24.25107999999998</c:v>
                </c:pt>
                <c:pt idx="17">
                  <c:v>0</c:v>
                </c:pt>
                <c:pt idx="18">
                  <c:v>24.25107999999998</c:v>
                </c:pt>
                <c:pt idx="20">
                  <c:v>-24.25107999999998</c:v>
                </c:pt>
                <c:pt idx="21">
                  <c:v>0</c:v>
                </c:pt>
                <c:pt idx="22">
                  <c:v>24.25107999999998</c:v>
                </c:pt>
                <c:pt idx="24">
                  <c:v>-24.25107999999998</c:v>
                </c:pt>
                <c:pt idx="25">
                  <c:v>0</c:v>
                </c:pt>
                <c:pt idx="26">
                  <c:v>24.25107999999998</c:v>
                </c:pt>
                <c:pt idx="28">
                  <c:v>-18.886559999999992</c:v>
                </c:pt>
                <c:pt idx="29">
                  <c:v>0</c:v>
                </c:pt>
                <c:pt idx="30">
                  <c:v>18.886559999999992</c:v>
                </c:pt>
                <c:pt idx="32">
                  <c:v>-85.095360000000085</c:v>
                </c:pt>
                <c:pt idx="33">
                  <c:v>0</c:v>
                </c:pt>
                <c:pt idx="34">
                  <c:v>85.095360000000085</c:v>
                </c:pt>
                <c:pt idx="36">
                  <c:v>-7.1971199999999902</c:v>
                </c:pt>
                <c:pt idx="37">
                  <c:v>0</c:v>
                </c:pt>
                <c:pt idx="38">
                  <c:v>7.1971199999999902</c:v>
                </c:pt>
                <c:pt idx="40">
                  <c:v>-15.099839999999967</c:v>
                </c:pt>
                <c:pt idx="41">
                  <c:v>0</c:v>
                </c:pt>
                <c:pt idx="42">
                  <c:v>15.099839999999967</c:v>
                </c:pt>
                <c:pt idx="44">
                  <c:v>-42.618240000000007</c:v>
                </c:pt>
                <c:pt idx="45">
                  <c:v>0</c:v>
                </c:pt>
                <c:pt idx="46">
                  <c:v>42.618240000000007</c:v>
                </c:pt>
                <c:pt idx="48">
                  <c:v>-16.228799999999968</c:v>
                </c:pt>
                <c:pt idx="49">
                  <c:v>0</c:v>
                </c:pt>
                <c:pt idx="50">
                  <c:v>16.228799999999968</c:v>
                </c:pt>
                <c:pt idx="52">
                  <c:v>-16.228799999999968</c:v>
                </c:pt>
                <c:pt idx="53">
                  <c:v>0</c:v>
                </c:pt>
                <c:pt idx="54">
                  <c:v>16.228799999999968</c:v>
                </c:pt>
              </c:numCache>
            </c:numRef>
          </c:xVal>
          <c:yVal>
            <c:numRef>
              <c:f>'30 minutes'!$K$45:$K$99</c:f>
              <c:numCache>
                <c:formatCode>General</c:formatCode>
                <c:ptCount val="5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C4D-4FA0-B5F6-612B6B041759}"/>
            </c:ext>
          </c:extLst>
        </c:ser>
        <c:ser>
          <c:idx val="1"/>
          <c:order val="1"/>
          <c:tx>
            <c:strRef>
              <c:f>'30 minutes'!$J$44</c:f>
              <c:strCache>
                <c:ptCount val="1"/>
                <c:pt idx="0">
                  <c:v>OCT</c:v>
                </c:pt>
              </c:strCache>
              <c:extLst xmlns:c15="http://schemas.microsoft.com/office/drawing/2012/chart"/>
            </c:strRef>
          </c:tx>
          <c:spPr>
            <a:ln w="635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5E83-4826-980C-5FB43255943F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5E83-4826-980C-5FB43255943F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5E83-4826-980C-5FB43255943F}"/>
              </c:ext>
            </c:extLst>
          </c:dPt>
          <c:dPt>
            <c:idx val="1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5E83-4826-980C-5FB43255943F}"/>
              </c:ext>
            </c:extLst>
          </c:dPt>
          <c:dPt>
            <c:idx val="1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5E83-4826-980C-5FB43255943F}"/>
              </c:ext>
            </c:extLst>
          </c:dPt>
          <c:dPt>
            <c:idx val="2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5E83-4826-980C-5FB43255943F}"/>
              </c:ext>
            </c:extLst>
          </c:dPt>
          <c:dPt>
            <c:idx val="2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5E83-4826-980C-5FB43255943F}"/>
              </c:ext>
            </c:extLst>
          </c:dPt>
          <c:dPt>
            <c:idx val="2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5E83-4826-980C-5FB43255943F}"/>
              </c:ext>
            </c:extLst>
          </c:dPt>
          <c:dPt>
            <c:idx val="3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5E83-4826-980C-5FB43255943F}"/>
              </c:ext>
            </c:extLst>
          </c:dPt>
          <c:dPt>
            <c:idx val="3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5E83-4826-980C-5FB43255943F}"/>
              </c:ext>
            </c:extLst>
          </c:dPt>
          <c:dPt>
            <c:idx val="4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5E83-4826-980C-5FB43255943F}"/>
              </c:ext>
            </c:extLst>
          </c:dPt>
          <c:dPt>
            <c:idx val="4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5E83-4826-980C-5FB43255943F}"/>
              </c:ext>
            </c:extLst>
          </c:dPt>
          <c:dPt>
            <c:idx val="4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5E83-4826-980C-5FB43255943F}"/>
              </c:ext>
            </c:extLst>
          </c:dPt>
          <c:dPt>
            <c:idx val="5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5E83-4826-980C-5FB43255943F}"/>
              </c:ext>
            </c:extLst>
          </c:dPt>
          <c:xVal>
            <c:numRef>
              <c:f>'30 minutes'!$J$45:$J$99</c:f>
              <c:numCache>
                <c:formatCode>0.00</c:formatCode>
                <c:ptCount val="55"/>
                <c:pt idx="0">
                  <c:v>-27.822545811518385</c:v>
                </c:pt>
                <c:pt idx="1">
                  <c:v>-5.6516892997381092</c:v>
                </c:pt>
                <c:pt idx="2">
                  <c:v>16.519167212042166</c:v>
                </c:pt>
                <c:pt idx="4">
                  <c:v>-14.320624876408951</c:v>
                </c:pt>
                <c:pt idx="5">
                  <c:v>-2.0769230769229807</c:v>
                </c:pt>
                <c:pt idx="6">
                  <c:v>10.16677872256299</c:v>
                </c:pt>
                <c:pt idx="8">
                  <c:v>-2.0146693284250468</c:v>
                </c:pt>
                <c:pt idx="9">
                  <c:v>2.0997492089796026</c:v>
                </c:pt>
                <c:pt idx="10">
                  <c:v>6.214167746384252</c:v>
                </c:pt>
                <c:pt idx="12">
                  <c:v>-15.250614337836566</c:v>
                </c:pt>
                <c:pt idx="13">
                  <c:v>2.7216250862833817</c:v>
                </c:pt>
                <c:pt idx="14">
                  <c:v>20.69386451040333</c:v>
                </c:pt>
                <c:pt idx="16">
                  <c:v>-19.898360000000011</c:v>
                </c:pt>
                <c:pt idx="17">
                  <c:v>27.22199999999998</c:v>
                </c:pt>
                <c:pt idx="18">
                  <c:v>74.342359999999971</c:v>
                </c:pt>
                <c:pt idx="20">
                  <c:v>-27.035680000000063</c:v>
                </c:pt>
                <c:pt idx="21">
                  <c:v>-0.70700000000002206</c:v>
                </c:pt>
                <c:pt idx="22">
                  <c:v>25.621680000000019</c:v>
                </c:pt>
                <c:pt idx="24">
                  <c:v>-26.70176000000005</c:v>
                </c:pt>
                <c:pt idx="25">
                  <c:v>-1.0630000000000166</c:v>
                </c:pt>
                <c:pt idx="26">
                  <c:v>24.575760000000017</c:v>
                </c:pt>
                <c:pt idx="28">
                  <c:v>-47.021960000000007</c:v>
                </c:pt>
                <c:pt idx="29">
                  <c:v>-13.013999999999982</c:v>
                </c:pt>
                <c:pt idx="30">
                  <c:v>20.993960000000044</c:v>
                </c:pt>
                <c:pt idx="32">
                  <c:v>-157.25591999999997</c:v>
                </c:pt>
                <c:pt idx="33">
                  <c:v>-61.505999999999972</c:v>
                </c:pt>
                <c:pt idx="34">
                  <c:v>34.243920000000031</c:v>
                </c:pt>
                <c:pt idx="36">
                  <c:v>-23.273280000000007</c:v>
                </c:pt>
                <c:pt idx="37">
                  <c:v>-11.771999999999991</c:v>
                </c:pt>
                <c:pt idx="38">
                  <c:v>-0.27071999999997409</c:v>
                </c:pt>
                <c:pt idx="40">
                  <c:v>-25.736400000000025</c:v>
                </c:pt>
                <c:pt idx="41">
                  <c:v>-6.1560000000000343</c:v>
                </c:pt>
                <c:pt idx="42">
                  <c:v>13.424399999999956</c:v>
                </c:pt>
                <c:pt idx="44">
                  <c:v>24.28776000000002</c:v>
                </c:pt>
                <c:pt idx="45">
                  <c:v>41.327999999999975</c:v>
                </c:pt>
                <c:pt idx="46">
                  <c:v>58.368239999999929</c:v>
                </c:pt>
                <c:pt idx="48">
                  <c:v>-37.454399999999993</c:v>
                </c:pt>
                <c:pt idx="49">
                  <c:v>-28.458000000000027</c:v>
                </c:pt>
                <c:pt idx="50">
                  <c:v>-19.461600000000061</c:v>
                </c:pt>
                <c:pt idx="52">
                  <c:v>-92.201760000000021</c:v>
                </c:pt>
                <c:pt idx="53">
                  <c:v>-63.378000000000014</c:v>
                </c:pt>
                <c:pt idx="54">
                  <c:v>-34.554240000000007</c:v>
                </c:pt>
              </c:numCache>
              <c:extLst xmlns:c15="http://schemas.microsoft.com/office/drawing/2012/chart"/>
            </c:numRef>
          </c:xVal>
          <c:yVal>
            <c:numRef>
              <c:f>'30 minutes'!$K$45:$K$99</c:f>
              <c:numCache>
                <c:formatCode>General</c:formatCode>
                <c:ptCount val="5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</c:numCache>
              <c:extLst xmlns:c15="http://schemas.microsoft.com/office/drawing/2012/chart"/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1-EC4D-4FA0-B5F6-612B6B041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826912"/>
        <c:axId val="464821992"/>
        <c:extLst/>
      </c:scatterChart>
      <c:valAx>
        <c:axId val="464826912"/>
        <c:scaling>
          <c:orientation val="minMax"/>
          <c:max val="200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4821992"/>
        <c:crosses val="autoZero"/>
        <c:crossBetween val="midCat"/>
        <c:majorUnit val="100"/>
      </c:valAx>
      <c:valAx>
        <c:axId val="464821992"/>
        <c:scaling>
          <c:orientation val="minMax"/>
          <c:max val="14"/>
        </c:scaling>
        <c:delete val="1"/>
        <c:axPos val="l"/>
        <c:numFmt formatCode="General" sourceLinked="1"/>
        <c:majorTickMark val="none"/>
        <c:minorTickMark val="none"/>
        <c:tickLblPos val="nextTo"/>
        <c:crossAx val="464826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56933508311461E-2"/>
          <c:y val="8.7962962962962965E-2"/>
          <c:w val="0.89302099737532803"/>
          <c:h val="0.861111111111111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fasting!$I$23</c:f>
              <c:strCache>
                <c:ptCount val="1"/>
                <c:pt idx="0">
                  <c:v>Control 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8902-4231-B0E7-72F29409FCFC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8902-4231-B0E7-72F29409FCFC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8902-4231-B0E7-72F29409FCFC}"/>
              </c:ext>
            </c:extLst>
          </c:dPt>
          <c:dPt>
            <c:idx val="1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8902-4231-B0E7-72F29409FCFC}"/>
              </c:ext>
            </c:extLst>
          </c:dPt>
          <c:dPt>
            <c:idx val="1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8902-4231-B0E7-72F29409FCFC}"/>
              </c:ext>
            </c:extLst>
          </c:dPt>
          <c:dPt>
            <c:idx val="2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8902-4231-B0E7-72F29409FCFC}"/>
              </c:ext>
            </c:extLst>
          </c:dPt>
          <c:dPt>
            <c:idx val="2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8902-4231-B0E7-72F29409FCFC}"/>
              </c:ext>
            </c:extLst>
          </c:dPt>
          <c:dPt>
            <c:idx val="2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8902-4231-B0E7-72F29409FCFC}"/>
              </c:ext>
            </c:extLst>
          </c:dPt>
          <c:dPt>
            <c:idx val="3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8902-4231-B0E7-72F29409FCFC}"/>
              </c:ext>
            </c:extLst>
          </c:dPt>
          <c:dPt>
            <c:idx val="3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8902-4231-B0E7-72F29409FCFC}"/>
              </c:ext>
            </c:extLst>
          </c:dPt>
          <c:dPt>
            <c:idx val="4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8902-4231-B0E7-72F29409FCFC}"/>
              </c:ext>
            </c:extLst>
          </c:dPt>
          <c:dPt>
            <c:idx val="4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8902-4231-B0E7-72F29409FCFC}"/>
              </c:ext>
            </c:extLst>
          </c:dPt>
          <c:dPt>
            <c:idx val="4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8902-4231-B0E7-72F29409FCFC}"/>
              </c:ext>
            </c:extLst>
          </c:dPt>
          <c:dPt>
            <c:idx val="5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8902-4231-B0E7-72F29409FCFC}"/>
              </c:ext>
            </c:extLst>
          </c:dPt>
          <c:dPt>
            <c:idx val="5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902-4231-B0E7-72F29409FCFC}"/>
              </c:ext>
            </c:extLst>
          </c:dPt>
          <c:xVal>
            <c:numRef>
              <c:f>fasting!$I$24:$I$82</c:f>
              <c:numCache>
                <c:formatCode>0.00</c:formatCode>
                <c:ptCount val="59"/>
                <c:pt idx="0">
                  <c:v>-8.3174533704187521</c:v>
                </c:pt>
                <c:pt idx="1">
                  <c:v>0</c:v>
                </c:pt>
                <c:pt idx="2">
                  <c:v>8.3174533704187521</c:v>
                </c:pt>
                <c:pt idx="4">
                  <c:v>-10.872825786038959</c:v>
                </c:pt>
                <c:pt idx="5">
                  <c:v>0</c:v>
                </c:pt>
                <c:pt idx="6">
                  <c:v>10.872825786038959</c:v>
                </c:pt>
                <c:pt idx="8">
                  <c:v>-3.0866313371998069</c:v>
                </c:pt>
                <c:pt idx="9">
                  <c:v>0</c:v>
                </c:pt>
                <c:pt idx="10">
                  <c:v>3.0866313371998069</c:v>
                </c:pt>
                <c:pt idx="12">
                  <c:v>-18.62</c:v>
                </c:pt>
                <c:pt idx="13">
                  <c:v>0</c:v>
                </c:pt>
                <c:pt idx="14">
                  <c:v>18.62</c:v>
                </c:pt>
                <c:pt idx="16">
                  <c:v>-10.664131742431861</c:v>
                </c:pt>
                <c:pt idx="17">
                  <c:v>0</c:v>
                </c:pt>
                <c:pt idx="18">
                  <c:v>10.664131742431861</c:v>
                </c:pt>
                <c:pt idx="20">
                  <c:v>-0.39200000000000002</c:v>
                </c:pt>
                <c:pt idx="21">
                  <c:v>0</c:v>
                </c:pt>
                <c:pt idx="22">
                  <c:v>0.39200000000000002</c:v>
                </c:pt>
                <c:pt idx="24">
                  <c:v>-0.39200000000000002</c:v>
                </c:pt>
                <c:pt idx="25">
                  <c:v>0</c:v>
                </c:pt>
                <c:pt idx="26">
                  <c:v>0.39200000000000002</c:v>
                </c:pt>
                <c:pt idx="28">
                  <c:v>-0.39200000000000002</c:v>
                </c:pt>
                <c:pt idx="29">
                  <c:v>0</c:v>
                </c:pt>
                <c:pt idx="30">
                  <c:v>0.39200000000000002</c:v>
                </c:pt>
                <c:pt idx="32">
                  <c:v>-22.665440000000043</c:v>
                </c:pt>
                <c:pt idx="33">
                  <c:v>0</c:v>
                </c:pt>
                <c:pt idx="34">
                  <c:v>22.665440000000043</c:v>
                </c:pt>
                <c:pt idx="36">
                  <c:v>-70.912800000000047</c:v>
                </c:pt>
                <c:pt idx="37">
                  <c:v>0</c:v>
                </c:pt>
                <c:pt idx="38">
                  <c:v>70.912800000000047</c:v>
                </c:pt>
                <c:pt idx="40">
                  <c:v>-21.591360000000002</c:v>
                </c:pt>
                <c:pt idx="41">
                  <c:v>0</c:v>
                </c:pt>
                <c:pt idx="42">
                  <c:v>21.591360000000002</c:v>
                </c:pt>
                <c:pt idx="44">
                  <c:v>-13.547520000000011</c:v>
                </c:pt>
                <c:pt idx="45">
                  <c:v>0</c:v>
                </c:pt>
                <c:pt idx="46">
                  <c:v>13.547520000000011</c:v>
                </c:pt>
                <c:pt idx="48">
                  <c:v>-53.272799999999989</c:v>
                </c:pt>
                <c:pt idx="49">
                  <c:v>0</c:v>
                </c:pt>
                <c:pt idx="50">
                  <c:v>53.272799999999989</c:v>
                </c:pt>
                <c:pt idx="52">
                  <c:v>-25.189920000000015</c:v>
                </c:pt>
                <c:pt idx="53">
                  <c:v>0</c:v>
                </c:pt>
                <c:pt idx="54">
                  <c:v>25.189920000000015</c:v>
                </c:pt>
                <c:pt idx="56">
                  <c:v>-25.189920000000015</c:v>
                </c:pt>
                <c:pt idx="57">
                  <c:v>0</c:v>
                </c:pt>
                <c:pt idx="58">
                  <c:v>25.189920000000015</c:v>
                </c:pt>
              </c:numCache>
            </c:numRef>
          </c:xVal>
          <c:yVal>
            <c:numRef>
              <c:f>fasting!$K$24:$K$82</c:f>
              <c:numCache>
                <c:formatCode>General</c:formatCode>
                <c:ptCount val="5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45-4705-87FD-CBAF500C4CA4}"/>
            </c:ext>
          </c:extLst>
        </c:ser>
        <c:ser>
          <c:idx val="1"/>
          <c:order val="1"/>
          <c:tx>
            <c:strRef>
              <c:f>fasting!$J$23</c:f>
              <c:strCache>
                <c:ptCount val="1"/>
                <c:pt idx="0">
                  <c:v>OCT</c:v>
                </c:pt>
              </c:strCache>
            </c:strRef>
          </c:tx>
          <c:spPr>
            <a:ln w="635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8902-4231-B0E7-72F29409FCFC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8902-4231-B0E7-72F29409FCFC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8902-4231-B0E7-72F29409FCFC}"/>
              </c:ext>
            </c:extLst>
          </c:dPt>
          <c:dPt>
            <c:idx val="1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8902-4231-B0E7-72F29409FCFC}"/>
              </c:ext>
            </c:extLst>
          </c:dPt>
          <c:dPt>
            <c:idx val="1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8902-4231-B0E7-72F29409FCFC}"/>
              </c:ext>
            </c:extLst>
          </c:dPt>
          <c:dPt>
            <c:idx val="2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8902-4231-B0E7-72F29409FCFC}"/>
              </c:ext>
            </c:extLst>
          </c:dPt>
          <c:dPt>
            <c:idx val="2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8902-4231-B0E7-72F29409FCFC}"/>
              </c:ext>
            </c:extLst>
          </c:dPt>
          <c:dPt>
            <c:idx val="2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8902-4231-B0E7-72F29409FCFC}"/>
              </c:ext>
            </c:extLst>
          </c:dPt>
          <c:dPt>
            <c:idx val="3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8902-4231-B0E7-72F29409FCFC}"/>
              </c:ext>
            </c:extLst>
          </c:dPt>
          <c:dPt>
            <c:idx val="3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8902-4231-B0E7-72F29409FCFC}"/>
              </c:ext>
            </c:extLst>
          </c:dPt>
          <c:dPt>
            <c:idx val="4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8902-4231-B0E7-72F29409FCFC}"/>
              </c:ext>
            </c:extLst>
          </c:dPt>
          <c:dPt>
            <c:idx val="4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8902-4231-B0E7-72F29409FCFC}"/>
              </c:ext>
            </c:extLst>
          </c:dPt>
          <c:dPt>
            <c:idx val="4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8902-4231-B0E7-72F29409FCFC}"/>
              </c:ext>
            </c:extLst>
          </c:dPt>
          <c:dPt>
            <c:idx val="5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8902-4231-B0E7-72F29409FCFC}"/>
              </c:ext>
            </c:extLst>
          </c:dPt>
          <c:dPt>
            <c:idx val="5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8902-4231-B0E7-72F29409FCFC}"/>
              </c:ext>
            </c:extLst>
          </c:dPt>
          <c:xVal>
            <c:numRef>
              <c:f>fasting!$J$24:$J$82</c:f>
              <c:numCache>
                <c:formatCode>0.00</c:formatCode>
                <c:ptCount val="59"/>
                <c:pt idx="0">
                  <c:v>-19.476820189790558</c:v>
                </c:pt>
                <c:pt idx="1">
                  <c:v>-4.2380767342931307</c:v>
                </c:pt>
                <c:pt idx="2">
                  <c:v>11.000666721204297</c:v>
                </c:pt>
                <c:pt idx="4">
                  <c:v>-4.0137472809967321</c:v>
                </c:pt>
                <c:pt idx="5">
                  <c:v>4.1591852877198647</c:v>
                </c:pt>
                <c:pt idx="6">
                  <c:v>12.332117856436462</c:v>
                </c:pt>
                <c:pt idx="8">
                  <c:v>-4.1144185374046218</c:v>
                </c:pt>
                <c:pt idx="9">
                  <c:v>0</c:v>
                </c:pt>
                <c:pt idx="10">
                  <c:v>4.1144185374046218</c:v>
                </c:pt>
                <c:pt idx="12">
                  <c:v>-31.92</c:v>
                </c:pt>
                <c:pt idx="13">
                  <c:v>21</c:v>
                </c:pt>
                <c:pt idx="14">
                  <c:v>73.92</c:v>
                </c:pt>
                <c:pt idx="16">
                  <c:v>0.20603885218445228</c:v>
                </c:pt>
                <c:pt idx="17">
                  <c:v>10.185977714229367</c:v>
                </c:pt>
                <c:pt idx="18">
                  <c:v>20.165916576274281</c:v>
                </c:pt>
                <c:pt idx="20">
                  <c:v>-18.91824000000004</c:v>
                </c:pt>
                <c:pt idx="21">
                  <c:v>24.042999999999978</c:v>
                </c:pt>
                <c:pt idx="22">
                  <c:v>67.004239999999996</c:v>
                </c:pt>
                <c:pt idx="24">
                  <c:v>-37.830800000000011</c:v>
                </c:pt>
                <c:pt idx="25">
                  <c:v>-3.1779999999999973</c:v>
                </c:pt>
                <c:pt idx="26">
                  <c:v>31.474800000000016</c:v>
                </c:pt>
                <c:pt idx="28">
                  <c:v>-1.0970000000000124</c:v>
                </c:pt>
                <c:pt idx="29">
                  <c:v>-0.70500000000001251</c:v>
                </c:pt>
                <c:pt idx="30">
                  <c:v>-0.31300000000001249</c:v>
                </c:pt>
                <c:pt idx="32">
                  <c:v>-8.1183599999999601</c:v>
                </c:pt>
                <c:pt idx="33">
                  <c:v>18.324000000000012</c:v>
                </c:pt>
                <c:pt idx="34">
                  <c:v>44.766359999999985</c:v>
                </c:pt>
                <c:pt idx="36">
                  <c:v>-123.23808000000004</c:v>
                </c:pt>
                <c:pt idx="37">
                  <c:v>-45.234000000000037</c:v>
                </c:pt>
                <c:pt idx="38">
                  <c:v>32.770079999999965</c:v>
                </c:pt>
                <c:pt idx="40">
                  <c:v>-14.358960000000002</c:v>
                </c:pt>
                <c:pt idx="41">
                  <c:v>0</c:v>
                </c:pt>
                <c:pt idx="42">
                  <c:v>14.358960000000002</c:v>
                </c:pt>
                <c:pt idx="44">
                  <c:v>-25.710479999999976</c:v>
                </c:pt>
                <c:pt idx="45">
                  <c:v>-3.0959999999999752</c:v>
                </c:pt>
                <c:pt idx="46">
                  <c:v>19.518480000000025</c:v>
                </c:pt>
                <c:pt idx="48">
                  <c:v>52.530480000000026</c:v>
                </c:pt>
                <c:pt idx="49">
                  <c:v>69.606000000000023</c:v>
                </c:pt>
                <c:pt idx="50">
                  <c:v>86.68152000000002</c:v>
                </c:pt>
                <c:pt idx="52">
                  <c:v>-23.665679999999973</c:v>
                </c:pt>
                <c:pt idx="53">
                  <c:v>-12.870000000000005</c:v>
                </c:pt>
                <c:pt idx="54">
                  <c:v>-2.0743200000000339</c:v>
                </c:pt>
                <c:pt idx="56">
                  <c:v>-56.49335999999996</c:v>
                </c:pt>
                <c:pt idx="57">
                  <c:v>-34.901999999999987</c:v>
                </c:pt>
                <c:pt idx="58">
                  <c:v>-13.310640000000014</c:v>
                </c:pt>
              </c:numCache>
            </c:numRef>
          </c:xVal>
          <c:yVal>
            <c:numRef>
              <c:f>fasting!$K$24:$K$82</c:f>
              <c:numCache>
                <c:formatCode>General</c:formatCode>
                <c:ptCount val="5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45-4705-87FD-CBAF500C4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922688"/>
        <c:axId val="464912520"/>
      </c:scatterChart>
      <c:valAx>
        <c:axId val="464922688"/>
        <c:scaling>
          <c:orientation val="minMax"/>
          <c:max val="200"/>
          <c:min val="-200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4912520"/>
        <c:crosses val="autoZero"/>
        <c:crossBetween val="midCat"/>
        <c:majorUnit val="100"/>
      </c:valAx>
      <c:valAx>
        <c:axId val="464912520"/>
        <c:scaling>
          <c:orientation val="minMax"/>
          <c:max val="15"/>
        </c:scaling>
        <c:delete val="1"/>
        <c:axPos val="l"/>
        <c:numFmt formatCode="General" sourceLinked="1"/>
        <c:majorTickMark val="none"/>
        <c:minorTickMark val="none"/>
        <c:tickLblPos val="nextTo"/>
        <c:crossAx val="464922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'120 minutes'!$AC$3</c:f>
              <c:strCache>
                <c:ptCount val="1"/>
                <c:pt idx="0">
                  <c:v>Control 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CC59-4743-87A7-ABC6DBD7BE8D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CC59-4743-87A7-ABC6DBD7BE8D}"/>
              </c:ext>
            </c:extLst>
          </c:dPt>
          <c:dPt>
            <c:idx val="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CC59-4743-87A7-ABC6DBD7BE8D}"/>
              </c:ext>
            </c:extLst>
          </c:dPt>
          <c:dPt>
            <c:idx val="1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CC59-4743-87A7-ABC6DBD7BE8D}"/>
              </c:ext>
            </c:extLst>
          </c:dPt>
          <c:dPt>
            <c:idx val="17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CC59-4743-87A7-ABC6DBD7BE8D}"/>
              </c:ext>
            </c:extLst>
          </c:dPt>
          <c:dPt>
            <c:idx val="2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CC59-4743-87A7-ABC6DBD7BE8D}"/>
              </c:ext>
            </c:extLst>
          </c:dPt>
          <c:dPt>
            <c:idx val="2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CC59-4743-87A7-ABC6DBD7BE8D}"/>
              </c:ext>
            </c:extLst>
          </c:dPt>
          <c:dPt>
            <c:idx val="2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C59-4743-87A7-ABC6DBD7BE8D}"/>
              </c:ext>
            </c:extLst>
          </c:dPt>
          <c:dPt>
            <c:idx val="3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C59-4743-87A7-ABC6DBD7BE8D}"/>
              </c:ext>
            </c:extLst>
          </c:dPt>
          <c:dPt>
            <c:idx val="37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CC59-4743-87A7-ABC6DBD7BE8D}"/>
              </c:ext>
            </c:extLst>
          </c:dPt>
          <c:dPt>
            <c:idx val="4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CC59-4743-87A7-ABC6DBD7BE8D}"/>
              </c:ext>
            </c:extLst>
          </c:dPt>
          <c:dPt>
            <c:idx val="4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CC59-4743-87A7-ABC6DBD7BE8D}"/>
              </c:ext>
            </c:extLst>
          </c:dPt>
          <c:dPt>
            <c:idx val="4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CC59-4743-87A7-ABC6DBD7BE8D}"/>
              </c:ext>
            </c:extLst>
          </c:dPt>
          <c:dPt>
            <c:idx val="5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C59-4743-87A7-ABC6DBD7BE8D}"/>
              </c:ext>
            </c:extLst>
          </c:dPt>
          <c:dPt>
            <c:idx val="57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C59-4743-87A7-ABC6DBD7BE8D}"/>
              </c:ext>
            </c:extLst>
          </c:dPt>
          <c:xVal>
            <c:numRef>
              <c:f>'120 minutes'!$AC$4:$AC$62</c:f>
              <c:numCache>
                <c:formatCode>General</c:formatCode>
                <c:ptCount val="59"/>
                <c:pt idx="0">
                  <c:v>-7.7748691099476703</c:v>
                </c:pt>
                <c:pt idx="1">
                  <c:v>0</c:v>
                </c:pt>
                <c:pt idx="2">
                  <c:v>7.7748691099476677</c:v>
                </c:pt>
                <c:pt idx="4">
                  <c:v>-20.139212972117885</c:v>
                </c:pt>
                <c:pt idx="5">
                  <c:v>0</c:v>
                </c:pt>
                <c:pt idx="6">
                  <c:v>20.139212972117885</c:v>
                </c:pt>
                <c:pt idx="8">
                  <c:v>-2.6246865112243967</c:v>
                </c:pt>
                <c:pt idx="9">
                  <c:v>0</c:v>
                </c:pt>
                <c:pt idx="10">
                  <c:v>2.6246865112243967</c:v>
                </c:pt>
                <c:pt idx="12">
                  <c:v>-34</c:v>
                </c:pt>
                <c:pt idx="13">
                  <c:v>0</c:v>
                </c:pt>
                <c:pt idx="14">
                  <c:v>34</c:v>
                </c:pt>
                <c:pt idx="16">
                  <c:v>-13.242481017651187</c:v>
                </c:pt>
                <c:pt idx="17">
                  <c:v>0</c:v>
                </c:pt>
                <c:pt idx="18">
                  <c:v>13.242481017651187</c:v>
                </c:pt>
                <c:pt idx="20">
                  <c:v>-11.666999999999973</c:v>
                </c:pt>
                <c:pt idx="21">
                  <c:v>0</c:v>
                </c:pt>
                <c:pt idx="22">
                  <c:v>11.666999999999973</c:v>
                </c:pt>
                <c:pt idx="24">
                  <c:v>-11.666999999999973</c:v>
                </c:pt>
                <c:pt idx="25">
                  <c:v>0</c:v>
                </c:pt>
                <c:pt idx="26">
                  <c:v>11.666999999999973</c:v>
                </c:pt>
                <c:pt idx="28">
                  <c:v>-11.666999999999973</c:v>
                </c:pt>
                <c:pt idx="29">
                  <c:v>0</c:v>
                </c:pt>
                <c:pt idx="30">
                  <c:v>11.666999999999973</c:v>
                </c:pt>
                <c:pt idx="32">
                  <c:v>-14.945999999999998</c:v>
                </c:pt>
                <c:pt idx="33">
                  <c:v>0</c:v>
                </c:pt>
                <c:pt idx="34">
                  <c:v>14.945999999999998</c:v>
                </c:pt>
                <c:pt idx="36">
                  <c:v>-37.998000000000012</c:v>
                </c:pt>
                <c:pt idx="37">
                  <c:v>0</c:v>
                </c:pt>
                <c:pt idx="38">
                  <c:v>37.998000000000012</c:v>
                </c:pt>
                <c:pt idx="40">
                  <c:v>-8.0819999999999972</c:v>
                </c:pt>
                <c:pt idx="41">
                  <c:v>0</c:v>
                </c:pt>
                <c:pt idx="42">
                  <c:v>8.0819999999999972</c:v>
                </c:pt>
                <c:pt idx="44">
                  <c:v>-19.97999999999999</c:v>
                </c:pt>
                <c:pt idx="45">
                  <c:v>0</c:v>
                </c:pt>
                <c:pt idx="46">
                  <c:v>19.97999999999999</c:v>
                </c:pt>
                <c:pt idx="48">
                  <c:v>-15.228000000000002</c:v>
                </c:pt>
                <c:pt idx="49">
                  <c:v>0</c:v>
                </c:pt>
                <c:pt idx="50">
                  <c:v>15.228000000000002</c:v>
                </c:pt>
                <c:pt idx="52">
                  <c:v>-18.377999999999982</c:v>
                </c:pt>
                <c:pt idx="53">
                  <c:v>0</c:v>
                </c:pt>
                <c:pt idx="54">
                  <c:v>18.377999999999982</c:v>
                </c:pt>
                <c:pt idx="56">
                  <c:v>-18.377999999999982</c:v>
                </c:pt>
                <c:pt idx="57">
                  <c:v>0</c:v>
                </c:pt>
                <c:pt idx="58">
                  <c:v>18.377999999999982</c:v>
                </c:pt>
              </c:numCache>
            </c:numRef>
          </c:xVal>
          <c:yVal>
            <c:numRef>
              <c:f>'120 minutes'!$Z$4:$Z$62</c:f>
              <c:numCache>
                <c:formatCode>General</c:formatCode>
                <c:ptCount val="5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59-4743-87A7-ABC6DBD7BE8D}"/>
            </c:ext>
          </c:extLst>
        </c:ser>
        <c:ser>
          <c:idx val="1"/>
          <c:order val="1"/>
          <c:tx>
            <c:strRef>
              <c:f>'120 minutes'!$AD$3</c:f>
              <c:strCache>
                <c:ptCount val="1"/>
                <c:pt idx="0">
                  <c:v>OCT</c:v>
                </c:pt>
              </c:strCache>
            </c:strRef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CC59-4743-87A7-ABC6DBD7BE8D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CC59-4743-87A7-ABC6DBD7BE8D}"/>
              </c:ext>
            </c:extLst>
          </c:dPt>
          <c:dPt>
            <c:idx val="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CC59-4743-87A7-ABC6DBD7BE8D}"/>
              </c:ext>
            </c:extLst>
          </c:dPt>
          <c:dPt>
            <c:idx val="1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CC59-4743-87A7-ABC6DBD7BE8D}"/>
              </c:ext>
            </c:extLst>
          </c:dPt>
          <c:dPt>
            <c:idx val="17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CC59-4743-87A7-ABC6DBD7BE8D}"/>
              </c:ext>
            </c:extLst>
          </c:dPt>
          <c:dPt>
            <c:idx val="2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CC59-4743-87A7-ABC6DBD7BE8D}"/>
              </c:ext>
            </c:extLst>
          </c:dPt>
          <c:dPt>
            <c:idx val="2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CC59-4743-87A7-ABC6DBD7BE8D}"/>
              </c:ext>
            </c:extLst>
          </c:dPt>
          <c:dPt>
            <c:idx val="2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CC59-4743-87A7-ABC6DBD7BE8D}"/>
              </c:ext>
            </c:extLst>
          </c:dPt>
          <c:dPt>
            <c:idx val="3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CC59-4743-87A7-ABC6DBD7BE8D}"/>
              </c:ext>
            </c:extLst>
          </c:dPt>
          <c:dPt>
            <c:idx val="37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CC59-4743-87A7-ABC6DBD7BE8D}"/>
              </c:ext>
            </c:extLst>
          </c:dPt>
          <c:dPt>
            <c:idx val="4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CC59-4743-87A7-ABC6DBD7BE8D}"/>
              </c:ext>
            </c:extLst>
          </c:dPt>
          <c:dPt>
            <c:idx val="4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CC59-4743-87A7-ABC6DBD7BE8D}"/>
              </c:ext>
            </c:extLst>
          </c:dPt>
          <c:dPt>
            <c:idx val="4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CC59-4743-87A7-ABC6DBD7BE8D}"/>
              </c:ext>
            </c:extLst>
          </c:dPt>
          <c:dPt>
            <c:idx val="5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CC59-4743-87A7-ABC6DBD7BE8D}"/>
              </c:ext>
            </c:extLst>
          </c:dPt>
          <c:dPt>
            <c:idx val="57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CC59-4743-87A7-ABC6DBD7BE8D}"/>
              </c:ext>
            </c:extLst>
          </c:dPt>
          <c:xVal>
            <c:numRef>
              <c:f>'120 minutes'!$AD$4:$AD$62</c:f>
              <c:numCache>
                <c:formatCode>General</c:formatCode>
                <c:ptCount val="59"/>
                <c:pt idx="0">
                  <c:v>-7.0735847513088856</c:v>
                </c:pt>
                <c:pt idx="1">
                  <c:v>12.716991164921382</c:v>
                </c:pt>
                <c:pt idx="2">
                  <c:v>32.507567081151649</c:v>
                </c:pt>
                <c:pt idx="4">
                  <c:v>-0.7047656713481949</c:v>
                </c:pt>
                <c:pt idx="5">
                  <c:v>22.899545184891025</c:v>
                </c:pt>
                <c:pt idx="6">
                  <c:v>46.503856041130248</c:v>
                </c:pt>
                <c:pt idx="8">
                  <c:v>12.8609639049997</c:v>
                </c:pt>
                <c:pt idx="9">
                  <c:v>16.010031640818305</c:v>
                </c:pt>
                <c:pt idx="10">
                  <c:v>19.15909937663691</c:v>
                </c:pt>
                <c:pt idx="12">
                  <c:v>-20</c:v>
                </c:pt>
                <c:pt idx="13">
                  <c:v>14</c:v>
                </c:pt>
                <c:pt idx="14">
                  <c:v>48</c:v>
                </c:pt>
                <c:pt idx="16">
                  <c:v>11.207178779212946</c:v>
                </c:pt>
                <c:pt idx="17">
                  <c:v>37.699240706044719</c:v>
                </c:pt>
                <c:pt idx="18">
                  <c:v>64.1913026328765</c:v>
                </c:pt>
                <c:pt idx="20">
                  <c:v>-69.294000000000011</c:v>
                </c:pt>
                <c:pt idx="21">
                  <c:v>-47.728000000000009</c:v>
                </c:pt>
                <c:pt idx="22">
                  <c:v>-26.162000000000006</c:v>
                </c:pt>
                <c:pt idx="24">
                  <c:v>-88.737000000000023</c:v>
                </c:pt>
                <c:pt idx="25">
                  <c:v>-73.886000000000024</c:v>
                </c:pt>
                <c:pt idx="26">
                  <c:v>-59.035000000000025</c:v>
                </c:pt>
                <c:pt idx="28">
                  <c:v>-73.183000000000021</c:v>
                </c:pt>
                <c:pt idx="29">
                  <c:v>-60.454000000000008</c:v>
                </c:pt>
                <c:pt idx="30">
                  <c:v>-47.724999999999994</c:v>
                </c:pt>
                <c:pt idx="32">
                  <c:v>-63.59699999999998</c:v>
                </c:pt>
                <c:pt idx="33">
                  <c:v>-47.691000000000003</c:v>
                </c:pt>
                <c:pt idx="34">
                  <c:v>-31.785000000000025</c:v>
                </c:pt>
                <c:pt idx="36">
                  <c:v>-32.580000000000034</c:v>
                </c:pt>
                <c:pt idx="37">
                  <c:v>-1.8180000000000405</c:v>
                </c:pt>
                <c:pt idx="38">
                  <c:v>28.943999999999953</c:v>
                </c:pt>
                <c:pt idx="40">
                  <c:v>21.294</c:v>
                </c:pt>
                <c:pt idx="41">
                  <c:v>30.114000000000004</c:v>
                </c:pt>
                <c:pt idx="42">
                  <c:v>38.934000000000012</c:v>
                </c:pt>
                <c:pt idx="44">
                  <c:v>33.102000000000032</c:v>
                </c:pt>
                <c:pt idx="45">
                  <c:v>40.01400000000001</c:v>
                </c:pt>
                <c:pt idx="46">
                  <c:v>46.925999999999988</c:v>
                </c:pt>
                <c:pt idx="48">
                  <c:v>-53.298000000000016</c:v>
                </c:pt>
                <c:pt idx="49">
                  <c:v>-36.990000000000038</c:v>
                </c:pt>
                <c:pt idx="50">
                  <c:v>-20.682000000000059</c:v>
                </c:pt>
                <c:pt idx="52">
                  <c:v>-20.214000000000024</c:v>
                </c:pt>
                <c:pt idx="53">
                  <c:v>-11.951999999999998</c:v>
                </c:pt>
                <c:pt idx="54">
                  <c:v>-3.6899999999999729</c:v>
                </c:pt>
                <c:pt idx="56">
                  <c:v>-53.262000000000029</c:v>
                </c:pt>
                <c:pt idx="57">
                  <c:v>-39.492000000000019</c:v>
                </c:pt>
                <c:pt idx="58">
                  <c:v>-25.722000000000008</c:v>
                </c:pt>
              </c:numCache>
            </c:numRef>
          </c:xVal>
          <c:yVal>
            <c:numRef>
              <c:f>'120 minutes'!$Z$4:$Z$62</c:f>
              <c:numCache>
                <c:formatCode>General</c:formatCode>
                <c:ptCount val="5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C59-4743-87A7-ABC6DBD7B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027720"/>
        <c:axId val="444028704"/>
      </c:scatterChart>
      <c:valAx>
        <c:axId val="444027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4028704"/>
        <c:crosses val="autoZero"/>
        <c:crossBetween val="midCat"/>
      </c:valAx>
      <c:valAx>
        <c:axId val="444028704"/>
        <c:scaling>
          <c:orientation val="minMax"/>
          <c:max val="15"/>
        </c:scaling>
        <c:delete val="1"/>
        <c:axPos val="l"/>
        <c:numFmt formatCode="General" sourceLinked="1"/>
        <c:majorTickMark val="none"/>
        <c:minorTickMark val="none"/>
        <c:tickLblPos val="nextTo"/>
        <c:crossAx val="444027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665971306706329E-2"/>
          <c:y val="7.407407407407407E-2"/>
          <c:w val="0.89283495867607432"/>
          <c:h val="0.8241666666666667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'120 minutes'!$I$44</c:f>
              <c:strCache>
                <c:ptCount val="1"/>
                <c:pt idx="0">
                  <c:v>Control 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4949-4FF4-A1D8-1245F07A6667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4949-4FF4-A1D8-1245F07A6667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4949-4FF4-A1D8-1245F07A6667}"/>
              </c:ext>
            </c:extLst>
          </c:dPt>
          <c:dPt>
            <c:idx val="1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4949-4FF4-A1D8-1245F07A6667}"/>
              </c:ext>
            </c:extLst>
          </c:dPt>
          <c:dPt>
            <c:idx val="1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4949-4FF4-A1D8-1245F07A6667}"/>
              </c:ext>
            </c:extLst>
          </c:dPt>
          <c:dPt>
            <c:idx val="2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4949-4FF4-A1D8-1245F07A6667}"/>
              </c:ext>
            </c:extLst>
          </c:dPt>
          <c:dPt>
            <c:idx val="2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4949-4FF4-A1D8-1245F07A6667}"/>
              </c:ext>
            </c:extLst>
          </c:dPt>
          <c:dPt>
            <c:idx val="2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4949-4FF4-A1D8-1245F07A6667}"/>
              </c:ext>
            </c:extLst>
          </c:dPt>
          <c:dPt>
            <c:idx val="3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4949-4FF4-A1D8-1245F07A6667}"/>
              </c:ext>
            </c:extLst>
          </c:dPt>
          <c:dPt>
            <c:idx val="3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4949-4FF4-A1D8-1245F07A6667}"/>
              </c:ext>
            </c:extLst>
          </c:dPt>
          <c:dPt>
            <c:idx val="4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4949-4FF4-A1D8-1245F07A6667}"/>
              </c:ext>
            </c:extLst>
          </c:dPt>
          <c:dPt>
            <c:idx val="4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4949-4FF4-A1D8-1245F07A6667}"/>
              </c:ext>
            </c:extLst>
          </c:dPt>
          <c:dPt>
            <c:idx val="4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4949-4FF4-A1D8-1245F07A6667}"/>
              </c:ext>
            </c:extLst>
          </c:dPt>
          <c:dPt>
            <c:idx val="5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4949-4FF4-A1D8-1245F07A6667}"/>
              </c:ext>
            </c:extLst>
          </c:dPt>
          <c:dPt>
            <c:idx val="5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4949-4FF4-A1D8-1245F07A6667}"/>
              </c:ext>
            </c:extLst>
          </c:dPt>
          <c:xVal>
            <c:numRef>
              <c:f>'120 minutes'!$I$45:$I$103</c:f>
              <c:numCache>
                <c:formatCode>General</c:formatCode>
                <c:ptCount val="59"/>
                <c:pt idx="0">
                  <c:v>-15.238743455497428</c:v>
                </c:pt>
                <c:pt idx="1">
                  <c:v>0</c:v>
                </c:pt>
                <c:pt idx="2">
                  <c:v>15.238743455497428</c:v>
                </c:pt>
                <c:pt idx="4">
                  <c:v>-39.472857425351052</c:v>
                </c:pt>
                <c:pt idx="5">
                  <c:v>0</c:v>
                </c:pt>
                <c:pt idx="6">
                  <c:v>39.472857425351052</c:v>
                </c:pt>
                <c:pt idx="8">
                  <c:v>-5.1443855619998171</c:v>
                </c:pt>
                <c:pt idx="9">
                  <c:v>0</c:v>
                </c:pt>
                <c:pt idx="10">
                  <c:v>5.1443855619998171</c:v>
                </c:pt>
                <c:pt idx="12">
                  <c:v>-66.64</c:v>
                </c:pt>
                <c:pt idx="13">
                  <c:v>0</c:v>
                </c:pt>
                <c:pt idx="14">
                  <c:v>66.64</c:v>
                </c:pt>
                <c:pt idx="16">
                  <c:v>-25.955262794596326</c:v>
                </c:pt>
                <c:pt idx="17">
                  <c:v>0</c:v>
                </c:pt>
                <c:pt idx="18">
                  <c:v>25.955262794596326</c:v>
                </c:pt>
                <c:pt idx="20">
                  <c:v>-22.867319999999946</c:v>
                </c:pt>
                <c:pt idx="21">
                  <c:v>0</c:v>
                </c:pt>
                <c:pt idx="22">
                  <c:v>22.867319999999946</c:v>
                </c:pt>
                <c:pt idx="24">
                  <c:v>-22.867319999999946</c:v>
                </c:pt>
                <c:pt idx="25">
                  <c:v>0</c:v>
                </c:pt>
                <c:pt idx="26">
                  <c:v>22.867319999999946</c:v>
                </c:pt>
                <c:pt idx="28">
                  <c:v>-22.867319999999946</c:v>
                </c:pt>
                <c:pt idx="29">
                  <c:v>0</c:v>
                </c:pt>
                <c:pt idx="30">
                  <c:v>22.867319999999946</c:v>
                </c:pt>
                <c:pt idx="32">
                  <c:v>-29.294159999999994</c:v>
                </c:pt>
                <c:pt idx="33">
                  <c:v>0</c:v>
                </c:pt>
                <c:pt idx="34">
                  <c:v>29.294159999999994</c:v>
                </c:pt>
                <c:pt idx="36">
                  <c:v>-74.476080000000024</c:v>
                </c:pt>
                <c:pt idx="37">
                  <c:v>0</c:v>
                </c:pt>
                <c:pt idx="38">
                  <c:v>74.476080000000024</c:v>
                </c:pt>
                <c:pt idx="40">
                  <c:v>-15.840719999999994</c:v>
                </c:pt>
                <c:pt idx="41">
                  <c:v>0</c:v>
                </c:pt>
                <c:pt idx="42">
                  <c:v>15.840719999999994</c:v>
                </c:pt>
                <c:pt idx="44">
                  <c:v>-39.160799999999981</c:v>
                </c:pt>
                <c:pt idx="45">
                  <c:v>0</c:v>
                </c:pt>
                <c:pt idx="46">
                  <c:v>39.160799999999981</c:v>
                </c:pt>
                <c:pt idx="48">
                  <c:v>-29.846880000000002</c:v>
                </c:pt>
                <c:pt idx="49">
                  <c:v>0</c:v>
                </c:pt>
                <c:pt idx="50">
                  <c:v>29.846880000000002</c:v>
                </c:pt>
                <c:pt idx="52">
                  <c:v>-36.020879999999963</c:v>
                </c:pt>
                <c:pt idx="53">
                  <c:v>0</c:v>
                </c:pt>
                <c:pt idx="54">
                  <c:v>36.020879999999963</c:v>
                </c:pt>
                <c:pt idx="56">
                  <c:v>-36.020879999999963</c:v>
                </c:pt>
                <c:pt idx="57">
                  <c:v>0</c:v>
                </c:pt>
                <c:pt idx="58">
                  <c:v>36.020879999999963</c:v>
                </c:pt>
              </c:numCache>
            </c:numRef>
          </c:xVal>
          <c:yVal>
            <c:numRef>
              <c:f>'120 minutes'!$K$45:$K$103</c:f>
              <c:numCache>
                <c:formatCode>General</c:formatCode>
                <c:ptCount val="5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43-421F-8866-60F60A0A52AD}"/>
            </c:ext>
          </c:extLst>
        </c:ser>
        <c:ser>
          <c:idx val="1"/>
          <c:order val="1"/>
          <c:tx>
            <c:strRef>
              <c:f>'120 minutes'!$J$44</c:f>
              <c:strCache>
                <c:ptCount val="1"/>
                <c:pt idx="0">
                  <c:v>OCT</c:v>
                </c:pt>
              </c:strCache>
            </c:strRef>
          </c:tx>
          <c:spPr>
            <a:ln w="635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4949-4FF4-A1D8-1245F07A6667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4949-4FF4-A1D8-1245F07A6667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4949-4FF4-A1D8-1245F07A6667}"/>
              </c:ext>
            </c:extLst>
          </c:dPt>
          <c:dPt>
            <c:idx val="1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4949-4FF4-A1D8-1245F07A6667}"/>
              </c:ext>
            </c:extLst>
          </c:dPt>
          <c:dPt>
            <c:idx val="1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4949-4FF4-A1D8-1245F07A6667}"/>
              </c:ext>
            </c:extLst>
          </c:dPt>
          <c:dPt>
            <c:idx val="2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4949-4FF4-A1D8-1245F07A6667}"/>
              </c:ext>
            </c:extLst>
          </c:dPt>
          <c:dPt>
            <c:idx val="2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4949-4FF4-A1D8-1245F07A6667}"/>
              </c:ext>
            </c:extLst>
          </c:dPt>
          <c:dPt>
            <c:idx val="2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4949-4FF4-A1D8-1245F07A6667}"/>
              </c:ext>
            </c:extLst>
          </c:dPt>
          <c:dPt>
            <c:idx val="3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4949-4FF4-A1D8-1245F07A6667}"/>
              </c:ext>
            </c:extLst>
          </c:dPt>
          <c:dPt>
            <c:idx val="3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4949-4FF4-A1D8-1245F07A6667}"/>
              </c:ext>
            </c:extLst>
          </c:dPt>
          <c:dPt>
            <c:idx val="4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4949-4FF4-A1D8-1245F07A6667}"/>
              </c:ext>
            </c:extLst>
          </c:dPt>
          <c:dPt>
            <c:idx val="4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4949-4FF4-A1D8-1245F07A6667}"/>
              </c:ext>
            </c:extLst>
          </c:dPt>
          <c:dPt>
            <c:idx val="4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4949-4FF4-A1D8-1245F07A6667}"/>
              </c:ext>
            </c:extLst>
          </c:dPt>
          <c:dPt>
            <c:idx val="5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4949-4FF4-A1D8-1245F07A6667}"/>
              </c:ext>
            </c:extLst>
          </c:dPt>
          <c:dPt>
            <c:idx val="5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4949-4FF4-A1D8-1245F07A6667}"/>
              </c:ext>
            </c:extLst>
          </c:dPt>
          <c:xVal>
            <c:numRef>
              <c:f>'120 minutes'!$J$45:$J$103</c:f>
              <c:numCache>
                <c:formatCode>General</c:formatCode>
                <c:ptCount val="59"/>
                <c:pt idx="0">
                  <c:v>-26.07253763088994</c:v>
                </c:pt>
                <c:pt idx="1">
                  <c:v>12.716991164921382</c:v>
                </c:pt>
                <c:pt idx="2">
                  <c:v>51.506519960732703</c:v>
                </c:pt>
                <c:pt idx="4">
                  <c:v>-23.364904093337849</c:v>
                </c:pt>
                <c:pt idx="5">
                  <c:v>22.899545184891025</c:v>
                </c:pt>
                <c:pt idx="6">
                  <c:v>69.163994463119906</c:v>
                </c:pt>
                <c:pt idx="8">
                  <c:v>9.8378588786138401</c:v>
                </c:pt>
                <c:pt idx="9">
                  <c:v>16.010031640818305</c:v>
                </c:pt>
                <c:pt idx="10">
                  <c:v>22.182204403022769</c:v>
                </c:pt>
                <c:pt idx="12">
                  <c:v>-52.64</c:v>
                </c:pt>
                <c:pt idx="13">
                  <c:v>14</c:v>
                </c:pt>
                <c:pt idx="14">
                  <c:v>80.64</c:v>
                </c:pt>
                <c:pt idx="16">
                  <c:v>-14.225200670545554</c:v>
                </c:pt>
                <c:pt idx="17">
                  <c:v>37.699240706044719</c:v>
                </c:pt>
                <c:pt idx="18">
                  <c:v>89.623682082634986</c:v>
                </c:pt>
                <c:pt idx="20">
                  <c:v>-89.997360000000015</c:v>
                </c:pt>
                <c:pt idx="21">
                  <c:v>-47.728000000000009</c:v>
                </c:pt>
                <c:pt idx="22">
                  <c:v>-5.4586400000000026</c:v>
                </c:pt>
                <c:pt idx="24">
                  <c:v>-102.99396000000002</c:v>
                </c:pt>
                <c:pt idx="25">
                  <c:v>-73.886000000000024</c:v>
                </c:pt>
                <c:pt idx="26">
                  <c:v>-44.778040000000026</c:v>
                </c:pt>
                <c:pt idx="28">
                  <c:v>-85.402840000000026</c:v>
                </c:pt>
                <c:pt idx="29">
                  <c:v>-60.454000000000008</c:v>
                </c:pt>
                <c:pt idx="30">
                  <c:v>-35.505159999999982</c:v>
                </c:pt>
                <c:pt idx="32">
                  <c:v>-78.866759999999957</c:v>
                </c:pt>
                <c:pt idx="33">
                  <c:v>-47.691000000000003</c:v>
                </c:pt>
                <c:pt idx="34">
                  <c:v>-16.515240000000048</c:v>
                </c:pt>
                <c:pt idx="36">
                  <c:v>-62.111520000000027</c:v>
                </c:pt>
                <c:pt idx="37">
                  <c:v>-1.8180000000000405</c:v>
                </c:pt>
                <c:pt idx="38">
                  <c:v>58.475519999999946</c:v>
                </c:pt>
                <c:pt idx="40">
                  <c:v>12.826799999999999</c:v>
                </c:pt>
                <c:pt idx="41">
                  <c:v>30.114000000000004</c:v>
                </c:pt>
                <c:pt idx="42">
                  <c:v>47.40120000000001</c:v>
                </c:pt>
                <c:pt idx="44">
                  <c:v>26.466480000000061</c:v>
                </c:pt>
                <c:pt idx="45">
                  <c:v>40.01400000000001</c:v>
                </c:pt>
                <c:pt idx="46">
                  <c:v>53.561519999999959</c:v>
                </c:pt>
                <c:pt idx="48">
                  <c:v>-68.953679999999991</c:v>
                </c:pt>
                <c:pt idx="49">
                  <c:v>-36.990000000000038</c:v>
                </c:pt>
                <c:pt idx="50">
                  <c:v>-5.0263200000000801</c:v>
                </c:pt>
                <c:pt idx="52">
                  <c:v>-28.145520000000047</c:v>
                </c:pt>
                <c:pt idx="53">
                  <c:v>-11.951999999999998</c:v>
                </c:pt>
                <c:pt idx="54">
                  <c:v>4.241520000000051</c:v>
                </c:pt>
                <c:pt idx="56">
                  <c:v>-66.48120000000003</c:v>
                </c:pt>
                <c:pt idx="57">
                  <c:v>-39.492000000000019</c:v>
                </c:pt>
                <c:pt idx="58">
                  <c:v>-12.502800000000001</c:v>
                </c:pt>
              </c:numCache>
            </c:numRef>
          </c:xVal>
          <c:yVal>
            <c:numRef>
              <c:f>'120 minutes'!$K$45:$K$103</c:f>
              <c:numCache>
                <c:formatCode>General</c:formatCode>
                <c:ptCount val="5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743-421F-8866-60F60A0A5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858400"/>
        <c:axId val="464853152"/>
      </c:scatterChart>
      <c:valAx>
        <c:axId val="464858400"/>
        <c:scaling>
          <c:orientation val="minMax"/>
          <c:max val="200"/>
          <c:min val="-2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4853152"/>
        <c:crosses val="autoZero"/>
        <c:crossBetween val="midCat"/>
        <c:majorUnit val="100"/>
      </c:valAx>
      <c:valAx>
        <c:axId val="464853152"/>
        <c:scaling>
          <c:orientation val="minMax"/>
          <c:max val="15"/>
          <c:min val="0"/>
        </c:scaling>
        <c:delete val="1"/>
        <c:axPos val="l"/>
        <c:numFmt formatCode="General" sourceLinked="1"/>
        <c:majorTickMark val="none"/>
        <c:minorTickMark val="none"/>
        <c:tickLblPos val="nextTo"/>
        <c:crossAx val="464858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'60 minutes'!$AA$3</c:f>
              <c:strCache>
                <c:ptCount val="1"/>
                <c:pt idx="0">
                  <c:v>Control 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8FAE-48CA-91B0-0F74D693F5E9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8FAE-48CA-91B0-0F74D693F5E9}"/>
              </c:ext>
            </c:extLst>
          </c:dPt>
          <c:dPt>
            <c:idx val="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8FAE-48CA-91B0-0F74D693F5E9}"/>
              </c:ext>
            </c:extLst>
          </c:dPt>
          <c:dPt>
            <c:idx val="1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8FAE-48CA-91B0-0F74D693F5E9}"/>
              </c:ext>
            </c:extLst>
          </c:dPt>
          <c:dPt>
            <c:idx val="16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8FAE-48CA-91B0-0F74D693F5E9}"/>
              </c:ext>
            </c:extLst>
          </c:dPt>
          <c:dPt>
            <c:idx val="22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8FAE-48CA-91B0-0F74D693F5E9}"/>
              </c:ext>
            </c:extLst>
          </c:dPt>
          <c:dPt>
            <c:idx val="2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8FAE-48CA-91B0-0F74D693F5E9}"/>
              </c:ext>
            </c:extLst>
          </c:dPt>
          <c:dPt>
            <c:idx val="2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8FAE-48CA-91B0-0F74D693F5E9}"/>
              </c:ext>
            </c:extLst>
          </c:dPt>
          <c:dPt>
            <c:idx val="3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8FAE-48CA-91B0-0F74D693F5E9}"/>
              </c:ext>
            </c:extLst>
          </c:dPt>
          <c:dPt>
            <c:idx val="37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8FAE-48CA-91B0-0F74D693F5E9}"/>
              </c:ext>
            </c:extLst>
          </c:dPt>
          <c:dPt>
            <c:idx val="4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8FAE-48CA-91B0-0F74D693F5E9}"/>
              </c:ext>
            </c:extLst>
          </c:dPt>
          <c:dPt>
            <c:idx val="4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8FAE-48CA-91B0-0F74D693F5E9}"/>
              </c:ext>
            </c:extLst>
          </c:dPt>
          <c:dPt>
            <c:idx val="4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8FAE-48CA-91B0-0F74D693F5E9}"/>
              </c:ext>
            </c:extLst>
          </c:dPt>
          <c:dPt>
            <c:idx val="5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8FAE-48CA-91B0-0F74D693F5E9}"/>
              </c:ext>
            </c:extLst>
          </c:dPt>
          <c:xVal>
            <c:numRef>
              <c:f>'60 minutes'!$AA$4:$AA$58</c:f>
              <c:numCache>
                <c:formatCode>General</c:formatCode>
                <c:ptCount val="55"/>
                <c:pt idx="0">
                  <c:v>-4.2435986583769143</c:v>
                </c:pt>
                <c:pt idx="1">
                  <c:v>0</c:v>
                </c:pt>
                <c:pt idx="2">
                  <c:v>4.2435986583769143</c:v>
                </c:pt>
                <c:pt idx="4">
                  <c:v>-5.5473600949178365</c:v>
                </c:pt>
                <c:pt idx="5">
                  <c:v>0</c:v>
                </c:pt>
                <c:pt idx="6">
                  <c:v>5.5473600949178365</c:v>
                </c:pt>
                <c:pt idx="8">
                  <c:v>-1.5748119067345954</c:v>
                </c:pt>
                <c:pt idx="9">
                  <c:v>0</c:v>
                </c:pt>
                <c:pt idx="10">
                  <c:v>1.5748119067345954</c:v>
                </c:pt>
                <c:pt idx="12">
                  <c:v>-5.4408835420570725</c:v>
                </c:pt>
                <c:pt idx="13">
                  <c:v>0</c:v>
                </c:pt>
                <c:pt idx="14">
                  <c:v>5.4408835420570725</c:v>
                </c:pt>
                <c:pt idx="16">
                  <c:v>-0.2</c:v>
                </c:pt>
                <c:pt idx="17">
                  <c:v>0</c:v>
                </c:pt>
                <c:pt idx="18">
                  <c:v>0.2</c:v>
                </c:pt>
                <c:pt idx="20">
                  <c:v>-0.2</c:v>
                </c:pt>
                <c:pt idx="21">
                  <c:v>0</c:v>
                </c:pt>
                <c:pt idx="22">
                  <c:v>0.2</c:v>
                </c:pt>
                <c:pt idx="24">
                  <c:v>-0.2</c:v>
                </c:pt>
                <c:pt idx="25">
                  <c:v>0</c:v>
                </c:pt>
                <c:pt idx="26">
                  <c:v>0.2</c:v>
                </c:pt>
                <c:pt idx="28">
                  <c:v>-11.564000000000021</c:v>
                </c:pt>
                <c:pt idx="29">
                  <c:v>0</c:v>
                </c:pt>
                <c:pt idx="30">
                  <c:v>11.564000000000021</c:v>
                </c:pt>
                <c:pt idx="32">
                  <c:v>-36.180000000000028</c:v>
                </c:pt>
                <c:pt idx="33">
                  <c:v>0</c:v>
                </c:pt>
                <c:pt idx="34">
                  <c:v>36.180000000000028</c:v>
                </c:pt>
                <c:pt idx="36">
                  <c:v>-11.016000000000002</c:v>
                </c:pt>
                <c:pt idx="37">
                  <c:v>0</c:v>
                </c:pt>
                <c:pt idx="38">
                  <c:v>11.016000000000002</c:v>
                </c:pt>
                <c:pt idx="40">
                  <c:v>-6.9120000000000061</c:v>
                </c:pt>
                <c:pt idx="41">
                  <c:v>0</c:v>
                </c:pt>
                <c:pt idx="42">
                  <c:v>6.9120000000000061</c:v>
                </c:pt>
                <c:pt idx="44">
                  <c:v>-27.179999999999996</c:v>
                </c:pt>
                <c:pt idx="45">
                  <c:v>0</c:v>
                </c:pt>
                <c:pt idx="46">
                  <c:v>27.179999999999996</c:v>
                </c:pt>
                <c:pt idx="48">
                  <c:v>-12.852000000000007</c:v>
                </c:pt>
                <c:pt idx="49">
                  <c:v>0</c:v>
                </c:pt>
                <c:pt idx="50">
                  <c:v>12.852000000000007</c:v>
                </c:pt>
                <c:pt idx="52">
                  <c:v>-12.852000000000007</c:v>
                </c:pt>
                <c:pt idx="53">
                  <c:v>0</c:v>
                </c:pt>
                <c:pt idx="54">
                  <c:v>12.852000000000007</c:v>
                </c:pt>
              </c:numCache>
            </c:numRef>
          </c:xVal>
          <c:yVal>
            <c:numRef>
              <c:f>'60 minutes'!$Z$4:$Z$58</c:f>
              <c:numCache>
                <c:formatCode>General</c:formatCode>
                <c:ptCount val="5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AE-48CA-91B0-0F74D693F5E9}"/>
            </c:ext>
          </c:extLst>
        </c:ser>
        <c:ser>
          <c:idx val="1"/>
          <c:order val="1"/>
          <c:tx>
            <c:strRef>
              <c:f>'60 minutes'!$AB$3</c:f>
              <c:strCache>
                <c:ptCount val="1"/>
                <c:pt idx="0">
                  <c:v>OCT</c:v>
                </c:pt>
              </c:strCache>
            </c:strRef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8FAE-48CA-91B0-0F74D693F5E9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8FAE-48CA-91B0-0F74D693F5E9}"/>
              </c:ext>
            </c:extLst>
          </c:dPt>
          <c:dPt>
            <c:idx val="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8FAE-48CA-91B0-0F74D693F5E9}"/>
              </c:ext>
            </c:extLst>
          </c:dPt>
          <c:dPt>
            <c:idx val="1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8FAE-48CA-91B0-0F74D693F5E9}"/>
              </c:ext>
            </c:extLst>
          </c:dPt>
          <c:dPt>
            <c:idx val="17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8FAE-48CA-91B0-0F74D693F5E9}"/>
              </c:ext>
            </c:extLst>
          </c:dPt>
          <c:dPt>
            <c:idx val="2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8FAE-48CA-91B0-0F74D693F5E9}"/>
              </c:ext>
            </c:extLst>
          </c:dPt>
          <c:dPt>
            <c:idx val="24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8FAE-48CA-91B0-0F74D693F5E9}"/>
              </c:ext>
            </c:extLst>
          </c:dPt>
          <c:dPt>
            <c:idx val="2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8FAE-48CA-91B0-0F74D693F5E9}"/>
              </c:ext>
            </c:extLst>
          </c:dPt>
          <c:dPt>
            <c:idx val="3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8FAE-48CA-91B0-0F74D693F5E9}"/>
              </c:ext>
            </c:extLst>
          </c:dPt>
          <c:dPt>
            <c:idx val="37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8FAE-48CA-91B0-0F74D693F5E9}"/>
              </c:ext>
            </c:extLst>
          </c:dPt>
          <c:dPt>
            <c:idx val="4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8FAE-48CA-91B0-0F74D693F5E9}"/>
              </c:ext>
            </c:extLst>
          </c:dPt>
          <c:dPt>
            <c:idx val="4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8FAE-48CA-91B0-0F74D693F5E9}"/>
              </c:ext>
            </c:extLst>
          </c:dPt>
          <c:dPt>
            <c:idx val="4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8FAE-48CA-91B0-0F74D693F5E9}"/>
              </c:ext>
            </c:extLst>
          </c:dPt>
          <c:dPt>
            <c:idx val="5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8FAE-48CA-91B0-0F74D693F5E9}"/>
              </c:ext>
            </c:extLst>
          </c:dPt>
          <c:xVal>
            <c:numRef>
              <c:f>'60 minutes'!$AB$4:$AB$58</c:f>
              <c:numCache>
                <c:formatCode>General</c:formatCode>
                <c:ptCount val="55"/>
                <c:pt idx="0">
                  <c:v>-12.012945844240798</c:v>
                </c:pt>
                <c:pt idx="1">
                  <c:v>-4.2380767342931307</c:v>
                </c:pt>
                <c:pt idx="2">
                  <c:v>3.536792375654537</c:v>
                </c:pt>
                <c:pt idx="4">
                  <c:v>-1.0678267747787018E-2</c:v>
                </c:pt>
                <c:pt idx="5">
                  <c:v>4.1591852877198647</c:v>
                </c:pt>
                <c:pt idx="6">
                  <c:v>8.3290488431875165</c:v>
                </c:pt>
                <c:pt idx="8">
                  <c:v>-2.0991931313288887</c:v>
                </c:pt>
                <c:pt idx="9">
                  <c:v>0</c:v>
                </c:pt>
                <c:pt idx="10">
                  <c:v>2.0991931313288887</c:v>
                </c:pt>
                <c:pt idx="12">
                  <c:v>5.0941721723697162</c:v>
                </c:pt>
                <c:pt idx="13">
                  <c:v>10.185977714229367</c:v>
                </c:pt>
                <c:pt idx="14">
                  <c:v>15.277783256089016</c:v>
                </c:pt>
                <c:pt idx="16">
                  <c:v>2.1239999999999668</c:v>
                </c:pt>
                <c:pt idx="17">
                  <c:v>24.042999999999978</c:v>
                </c:pt>
                <c:pt idx="18">
                  <c:v>45.961999999999989</c:v>
                </c:pt>
                <c:pt idx="20">
                  <c:v>-20.858000000000004</c:v>
                </c:pt>
                <c:pt idx="21">
                  <c:v>-3.1779999999999973</c:v>
                </c:pt>
                <c:pt idx="22">
                  <c:v>14.50200000000001</c:v>
                </c:pt>
                <c:pt idx="24">
                  <c:v>-0.90500000000001246</c:v>
                </c:pt>
                <c:pt idx="25">
                  <c:v>-0.70500000000001251</c:v>
                </c:pt>
                <c:pt idx="26">
                  <c:v>-0.50500000000001255</c:v>
                </c:pt>
                <c:pt idx="28">
                  <c:v>4.8330000000000268</c:v>
                </c:pt>
                <c:pt idx="29">
                  <c:v>18.324000000000012</c:v>
                </c:pt>
                <c:pt idx="30">
                  <c:v>31.814999999999998</c:v>
                </c:pt>
                <c:pt idx="32">
                  <c:v>-85.032000000000039</c:v>
                </c:pt>
                <c:pt idx="33">
                  <c:v>-45.234000000000037</c:v>
                </c:pt>
                <c:pt idx="34">
                  <c:v>-5.4360000000000355</c:v>
                </c:pt>
                <c:pt idx="36">
                  <c:v>-7.3260000000000005</c:v>
                </c:pt>
                <c:pt idx="37">
                  <c:v>0</c:v>
                </c:pt>
                <c:pt idx="38">
                  <c:v>7.3260000000000005</c:v>
                </c:pt>
                <c:pt idx="40">
                  <c:v>-14.633999999999975</c:v>
                </c:pt>
                <c:pt idx="41">
                  <c:v>-3.0959999999999752</c:v>
                </c:pt>
                <c:pt idx="42">
                  <c:v>8.442000000000025</c:v>
                </c:pt>
                <c:pt idx="44">
                  <c:v>60.89400000000002</c:v>
                </c:pt>
                <c:pt idx="45">
                  <c:v>69.606000000000023</c:v>
                </c:pt>
                <c:pt idx="46">
                  <c:v>78.318000000000026</c:v>
                </c:pt>
                <c:pt idx="48">
                  <c:v>-18.377999999999989</c:v>
                </c:pt>
                <c:pt idx="49">
                  <c:v>-12.870000000000005</c:v>
                </c:pt>
                <c:pt idx="50">
                  <c:v>-7.3620000000000196</c:v>
                </c:pt>
                <c:pt idx="52">
                  <c:v>-45.917999999999971</c:v>
                </c:pt>
                <c:pt idx="53">
                  <c:v>-34.901999999999987</c:v>
                </c:pt>
                <c:pt idx="54">
                  <c:v>-23.886000000000003</c:v>
                </c:pt>
              </c:numCache>
            </c:numRef>
          </c:xVal>
          <c:yVal>
            <c:numRef>
              <c:f>'60 minutes'!$Z$4:$Z$58</c:f>
              <c:numCache>
                <c:formatCode>General</c:formatCode>
                <c:ptCount val="5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FAE-48CA-91B0-0F74D693F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713592"/>
        <c:axId val="370713920"/>
      </c:scatterChart>
      <c:valAx>
        <c:axId val="370713592"/>
        <c:scaling>
          <c:orientation val="minMax"/>
          <c:max val="1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0713920"/>
        <c:crosses val="autoZero"/>
        <c:crossBetween val="midCat"/>
      </c:valAx>
      <c:valAx>
        <c:axId val="370713920"/>
        <c:scaling>
          <c:orientation val="minMax"/>
          <c:max val="14"/>
        </c:scaling>
        <c:delete val="1"/>
        <c:axPos val="l"/>
        <c:numFmt formatCode="General" sourceLinked="1"/>
        <c:majorTickMark val="none"/>
        <c:minorTickMark val="none"/>
        <c:tickLblPos val="nextTo"/>
        <c:crossAx val="370713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'60 minutes'!$AC$3</c:f>
              <c:strCache>
                <c:ptCount val="1"/>
                <c:pt idx="0">
                  <c:v>Control 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9E81-4E99-A15C-484DEB52B5BB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9E81-4E99-A15C-484DEB52B5BB}"/>
              </c:ext>
            </c:extLst>
          </c:dPt>
          <c:dPt>
            <c:idx val="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9E81-4E99-A15C-484DEB52B5BB}"/>
              </c:ext>
            </c:extLst>
          </c:dPt>
          <c:dPt>
            <c:idx val="1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9E81-4E99-A15C-484DEB52B5BB}"/>
              </c:ext>
            </c:extLst>
          </c:dPt>
          <c:dPt>
            <c:idx val="17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9E81-4E99-A15C-484DEB52B5BB}"/>
              </c:ext>
            </c:extLst>
          </c:dPt>
          <c:dPt>
            <c:idx val="2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9E81-4E99-A15C-484DEB52B5BB}"/>
              </c:ext>
            </c:extLst>
          </c:dPt>
          <c:dPt>
            <c:idx val="2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9E81-4E99-A15C-484DEB52B5BB}"/>
              </c:ext>
            </c:extLst>
          </c:dPt>
          <c:dPt>
            <c:idx val="2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9E81-4E99-A15C-484DEB52B5BB}"/>
              </c:ext>
            </c:extLst>
          </c:dPt>
          <c:dPt>
            <c:idx val="3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9E81-4E99-A15C-484DEB52B5BB}"/>
              </c:ext>
            </c:extLst>
          </c:dPt>
          <c:dPt>
            <c:idx val="37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9E81-4E99-A15C-484DEB52B5BB}"/>
              </c:ext>
            </c:extLst>
          </c:dPt>
          <c:dPt>
            <c:idx val="4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9E81-4E99-A15C-484DEB52B5BB}"/>
              </c:ext>
            </c:extLst>
          </c:dPt>
          <c:dPt>
            <c:idx val="4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9E81-4E99-A15C-484DEB52B5BB}"/>
              </c:ext>
            </c:extLst>
          </c:dPt>
          <c:dPt>
            <c:idx val="4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9E81-4E99-A15C-484DEB52B5BB}"/>
              </c:ext>
            </c:extLst>
          </c:dPt>
          <c:dPt>
            <c:idx val="5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9E81-4E99-A15C-484DEB52B5BB}"/>
              </c:ext>
            </c:extLst>
          </c:dPt>
          <c:xVal>
            <c:numRef>
              <c:f>'60 minutes'!$AC$4:$AC$58</c:f>
              <c:numCache>
                <c:formatCode>General</c:formatCode>
                <c:ptCount val="55"/>
                <c:pt idx="0">
                  <c:v>-12.719752126963222</c:v>
                </c:pt>
                <c:pt idx="1">
                  <c:v>0</c:v>
                </c:pt>
                <c:pt idx="2">
                  <c:v>12.719752126963222</c:v>
                </c:pt>
                <c:pt idx="4">
                  <c:v>-8.3237097093138068</c:v>
                </c:pt>
                <c:pt idx="5">
                  <c:v>0</c:v>
                </c:pt>
                <c:pt idx="6">
                  <c:v>8.3237097093138068</c:v>
                </c:pt>
                <c:pt idx="8">
                  <c:v>-3.4120924645918009</c:v>
                </c:pt>
                <c:pt idx="9">
                  <c:v>0</c:v>
                </c:pt>
                <c:pt idx="10">
                  <c:v>3.4120924645918009</c:v>
                </c:pt>
                <c:pt idx="12">
                  <c:v>-3.3984814120894953</c:v>
                </c:pt>
                <c:pt idx="13">
                  <c:v>0</c:v>
                </c:pt>
                <c:pt idx="14">
                  <c:v>3.3984814120894953</c:v>
                </c:pt>
                <c:pt idx="16">
                  <c:v>-13.436000000000007</c:v>
                </c:pt>
                <c:pt idx="17">
                  <c:v>0</c:v>
                </c:pt>
                <c:pt idx="18">
                  <c:v>13.436000000000007</c:v>
                </c:pt>
                <c:pt idx="20">
                  <c:v>-13.436000000000007</c:v>
                </c:pt>
                <c:pt idx="21">
                  <c:v>0</c:v>
                </c:pt>
                <c:pt idx="22">
                  <c:v>13.436000000000007</c:v>
                </c:pt>
                <c:pt idx="24">
                  <c:v>-13.436000000000007</c:v>
                </c:pt>
                <c:pt idx="25">
                  <c:v>0</c:v>
                </c:pt>
                <c:pt idx="26">
                  <c:v>13.436000000000007</c:v>
                </c:pt>
                <c:pt idx="28">
                  <c:v>-16.37700000000001</c:v>
                </c:pt>
                <c:pt idx="29">
                  <c:v>0</c:v>
                </c:pt>
                <c:pt idx="30">
                  <c:v>16.37700000000001</c:v>
                </c:pt>
                <c:pt idx="32">
                  <c:v>-37.998000000000012</c:v>
                </c:pt>
                <c:pt idx="33">
                  <c:v>0</c:v>
                </c:pt>
                <c:pt idx="34">
                  <c:v>37.998000000000012</c:v>
                </c:pt>
                <c:pt idx="36">
                  <c:v>-6.6059999999999999</c:v>
                </c:pt>
                <c:pt idx="37">
                  <c:v>0</c:v>
                </c:pt>
                <c:pt idx="38">
                  <c:v>6.6059999999999999</c:v>
                </c:pt>
                <c:pt idx="40">
                  <c:v>-23.868000000000009</c:v>
                </c:pt>
                <c:pt idx="41">
                  <c:v>0</c:v>
                </c:pt>
                <c:pt idx="42">
                  <c:v>23.868000000000009</c:v>
                </c:pt>
                <c:pt idx="44">
                  <c:v>-23.94</c:v>
                </c:pt>
                <c:pt idx="45">
                  <c:v>0</c:v>
                </c:pt>
                <c:pt idx="46">
                  <c:v>23.94</c:v>
                </c:pt>
                <c:pt idx="48">
                  <c:v>-12.852000000000007</c:v>
                </c:pt>
                <c:pt idx="49">
                  <c:v>0</c:v>
                </c:pt>
                <c:pt idx="50">
                  <c:v>12.852000000000007</c:v>
                </c:pt>
                <c:pt idx="52">
                  <c:v>-12.852000000000007</c:v>
                </c:pt>
                <c:pt idx="53">
                  <c:v>0</c:v>
                </c:pt>
                <c:pt idx="54">
                  <c:v>12.852000000000007</c:v>
                </c:pt>
              </c:numCache>
            </c:numRef>
          </c:xVal>
          <c:yVal>
            <c:numRef>
              <c:f>'60 minutes'!$Z$4:$Z$58</c:f>
              <c:numCache>
                <c:formatCode>General</c:formatCode>
                <c:ptCount val="5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81-4E99-A15C-484DEB52B5BB}"/>
            </c:ext>
          </c:extLst>
        </c:ser>
        <c:ser>
          <c:idx val="1"/>
          <c:order val="1"/>
          <c:tx>
            <c:strRef>
              <c:f>'60 minutes'!$AD$3</c:f>
              <c:strCache>
                <c:ptCount val="1"/>
                <c:pt idx="0">
                  <c:v>OCT</c:v>
                </c:pt>
              </c:strCache>
            </c:strRef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rgbClr val="C00000"/>
              </a:solidFill>
              <a:ln w="9525">
                <a:solidFill>
                  <a:srgbClr val="C00000">
                    <a:alpha val="97000"/>
                  </a:srgbClr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>
                      <a:alpha val="97000"/>
                    </a:srgb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9E81-4E99-A15C-484DEB52B5BB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>
                      <a:alpha val="97000"/>
                    </a:srgb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9E81-4E99-A15C-484DEB52B5BB}"/>
              </c:ext>
            </c:extLst>
          </c:dPt>
          <c:dPt>
            <c:idx val="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>
                      <a:alpha val="97000"/>
                    </a:srgb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9E81-4E99-A15C-484DEB52B5BB}"/>
              </c:ext>
            </c:extLst>
          </c:dPt>
          <c:dPt>
            <c:idx val="1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>
                      <a:alpha val="97000"/>
                    </a:srgb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9E81-4E99-A15C-484DEB52B5BB}"/>
              </c:ext>
            </c:extLst>
          </c:dPt>
          <c:dPt>
            <c:idx val="17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>
                      <a:alpha val="97000"/>
                    </a:srgb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9E81-4E99-A15C-484DEB52B5BB}"/>
              </c:ext>
            </c:extLst>
          </c:dPt>
          <c:dPt>
            <c:idx val="2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>
                      <a:alpha val="97000"/>
                    </a:srgb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9E81-4E99-A15C-484DEB52B5BB}"/>
              </c:ext>
            </c:extLst>
          </c:dPt>
          <c:dPt>
            <c:idx val="2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>
                      <a:alpha val="97000"/>
                    </a:srgb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9E81-4E99-A15C-484DEB52B5BB}"/>
              </c:ext>
            </c:extLst>
          </c:dPt>
          <c:dPt>
            <c:idx val="2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>
                      <a:alpha val="97000"/>
                    </a:srgb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9E81-4E99-A15C-484DEB52B5BB}"/>
              </c:ext>
            </c:extLst>
          </c:dPt>
          <c:dPt>
            <c:idx val="3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>
                      <a:alpha val="97000"/>
                    </a:srgb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9E81-4E99-A15C-484DEB52B5BB}"/>
              </c:ext>
            </c:extLst>
          </c:dPt>
          <c:dPt>
            <c:idx val="37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>
                      <a:alpha val="97000"/>
                    </a:srgb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9E81-4E99-A15C-484DEB52B5BB}"/>
              </c:ext>
            </c:extLst>
          </c:dPt>
          <c:dPt>
            <c:idx val="4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>
                      <a:alpha val="97000"/>
                    </a:srgb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9E81-4E99-A15C-484DEB52B5BB}"/>
              </c:ext>
            </c:extLst>
          </c:dPt>
          <c:dPt>
            <c:idx val="4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>
                      <a:alpha val="97000"/>
                    </a:srgb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9E81-4E99-A15C-484DEB52B5BB}"/>
              </c:ext>
            </c:extLst>
          </c:dPt>
          <c:dPt>
            <c:idx val="4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>
                      <a:alpha val="97000"/>
                    </a:srgb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9E81-4E99-A15C-484DEB52B5BB}"/>
              </c:ext>
            </c:extLst>
          </c:dPt>
          <c:dPt>
            <c:idx val="5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>
                      <a:alpha val="97000"/>
                    </a:srgb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9E81-4E99-A15C-484DEB52B5BB}"/>
              </c:ext>
            </c:extLst>
          </c:dPt>
          <c:xVal>
            <c:numRef>
              <c:f>'60 minutes'!$AD$4:$AD$58</c:f>
              <c:numCache>
                <c:formatCode>General</c:formatCode>
                <c:ptCount val="55"/>
                <c:pt idx="0">
                  <c:v>-44.534317735602002</c:v>
                </c:pt>
                <c:pt idx="1">
                  <c:v>-24.034174574607164</c:v>
                </c:pt>
                <c:pt idx="2">
                  <c:v>-3.5340314136123219</c:v>
                </c:pt>
                <c:pt idx="4">
                  <c:v>-19.439786434643963</c:v>
                </c:pt>
                <c:pt idx="5">
                  <c:v>-10.427328455605192</c:v>
                </c:pt>
                <c:pt idx="6">
                  <c:v>-1.4148704765664206</c:v>
                </c:pt>
                <c:pt idx="8">
                  <c:v>3.9370297668366021</c:v>
                </c:pt>
                <c:pt idx="9">
                  <c:v>5.5118416735711975</c:v>
                </c:pt>
                <c:pt idx="10">
                  <c:v>7.0866535803057928</c:v>
                </c:pt>
                <c:pt idx="12">
                  <c:v>28.524997534756846</c:v>
                </c:pt>
                <c:pt idx="13">
                  <c:v>49.246030963414256</c:v>
                </c:pt>
                <c:pt idx="14">
                  <c:v>69.967064392071663</c:v>
                </c:pt>
                <c:pt idx="16">
                  <c:v>-6.714999999999975</c:v>
                </c:pt>
                <c:pt idx="17">
                  <c:v>16.617000000000019</c:v>
                </c:pt>
                <c:pt idx="18">
                  <c:v>39.949000000000012</c:v>
                </c:pt>
                <c:pt idx="20">
                  <c:v>-28.988</c:v>
                </c:pt>
                <c:pt idx="21">
                  <c:v>-12.37299999999999</c:v>
                </c:pt>
                <c:pt idx="22">
                  <c:v>4.2420000000000186</c:v>
                </c:pt>
                <c:pt idx="24">
                  <c:v>-15.909999999999997</c:v>
                </c:pt>
                <c:pt idx="25">
                  <c:v>-1.4139999999999873</c:v>
                </c:pt>
                <c:pt idx="26">
                  <c:v>13.082000000000022</c:v>
                </c:pt>
                <c:pt idx="28">
                  <c:v>-49.152000000000015</c:v>
                </c:pt>
                <c:pt idx="29">
                  <c:v>-32.78</c:v>
                </c:pt>
                <c:pt idx="30">
                  <c:v>-16.407999999999987</c:v>
                </c:pt>
                <c:pt idx="32">
                  <c:v>-86.831999999999979</c:v>
                </c:pt>
                <c:pt idx="33">
                  <c:v>-50.651999999999987</c:v>
                </c:pt>
                <c:pt idx="34">
                  <c:v>-14.471999999999994</c:v>
                </c:pt>
                <c:pt idx="36">
                  <c:v>58.841999999999985</c:v>
                </c:pt>
                <c:pt idx="37">
                  <c:v>80.855999999999995</c:v>
                </c:pt>
                <c:pt idx="38">
                  <c:v>102.87</c:v>
                </c:pt>
                <c:pt idx="40">
                  <c:v>-53.081999999999994</c:v>
                </c:pt>
                <c:pt idx="41">
                  <c:v>-42.318000000000012</c:v>
                </c:pt>
                <c:pt idx="42">
                  <c:v>-31.55400000000003</c:v>
                </c:pt>
                <c:pt idx="44">
                  <c:v>-54.378</c:v>
                </c:pt>
                <c:pt idx="45">
                  <c:v>-34.793999999999983</c:v>
                </c:pt>
                <c:pt idx="46">
                  <c:v>-15.209999999999965</c:v>
                </c:pt>
                <c:pt idx="48">
                  <c:v>-31.230000000000025</c:v>
                </c:pt>
                <c:pt idx="49">
                  <c:v>-28.458000000000027</c:v>
                </c:pt>
                <c:pt idx="50">
                  <c:v>-25.686000000000028</c:v>
                </c:pt>
                <c:pt idx="52">
                  <c:v>-88.128</c:v>
                </c:pt>
                <c:pt idx="53">
                  <c:v>-69.786000000000001</c:v>
                </c:pt>
                <c:pt idx="54">
                  <c:v>-51.444000000000003</c:v>
                </c:pt>
              </c:numCache>
            </c:numRef>
          </c:xVal>
          <c:yVal>
            <c:numRef>
              <c:f>'60 minutes'!$Z$4:$Z$58</c:f>
              <c:numCache>
                <c:formatCode>General</c:formatCode>
                <c:ptCount val="5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81-4E99-A15C-484DEB52B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474968"/>
        <c:axId val="573473984"/>
      </c:scatterChart>
      <c:valAx>
        <c:axId val="573474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3473984"/>
        <c:crosses val="autoZero"/>
        <c:crossBetween val="midCat"/>
      </c:valAx>
      <c:valAx>
        <c:axId val="573473984"/>
        <c:scaling>
          <c:orientation val="minMax"/>
          <c:max val="14"/>
        </c:scaling>
        <c:delete val="1"/>
        <c:axPos val="l"/>
        <c:numFmt formatCode="General" sourceLinked="1"/>
        <c:majorTickMark val="none"/>
        <c:minorTickMark val="none"/>
        <c:tickLblPos val="nextTo"/>
        <c:crossAx val="573474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021109656517353E-2"/>
          <c:y val="7.407407407407407E-2"/>
          <c:w val="0.89407641056793041"/>
          <c:h val="0.8241666666666667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'60 minutes'!$I$41</c:f>
              <c:strCache>
                <c:ptCount val="1"/>
                <c:pt idx="0">
                  <c:v>Control 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427D-481A-860D-188B4EA0A9EF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427D-481A-860D-188B4EA0A9EF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427D-481A-860D-188B4EA0A9EF}"/>
              </c:ext>
            </c:extLst>
          </c:dPt>
          <c:dPt>
            <c:idx val="1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427D-481A-860D-188B4EA0A9EF}"/>
              </c:ext>
            </c:extLst>
          </c:dPt>
          <c:dPt>
            <c:idx val="1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427D-481A-860D-188B4EA0A9EF}"/>
              </c:ext>
            </c:extLst>
          </c:dPt>
          <c:dPt>
            <c:idx val="2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427D-481A-860D-188B4EA0A9EF}"/>
              </c:ext>
            </c:extLst>
          </c:dPt>
          <c:dPt>
            <c:idx val="2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427D-481A-860D-188B4EA0A9EF}"/>
              </c:ext>
            </c:extLst>
          </c:dPt>
          <c:dPt>
            <c:idx val="2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427D-481A-860D-188B4EA0A9EF}"/>
              </c:ext>
            </c:extLst>
          </c:dPt>
          <c:dPt>
            <c:idx val="3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427D-481A-860D-188B4EA0A9EF}"/>
              </c:ext>
            </c:extLst>
          </c:dPt>
          <c:dPt>
            <c:idx val="3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427D-481A-860D-188B4EA0A9EF}"/>
              </c:ext>
            </c:extLst>
          </c:dPt>
          <c:dPt>
            <c:idx val="4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427D-481A-860D-188B4EA0A9EF}"/>
              </c:ext>
            </c:extLst>
          </c:dPt>
          <c:dPt>
            <c:idx val="4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427D-481A-860D-188B4EA0A9EF}"/>
              </c:ext>
            </c:extLst>
          </c:dPt>
          <c:dPt>
            <c:idx val="4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427D-481A-860D-188B4EA0A9EF}"/>
              </c:ext>
            </c:extLst>
          </c:dPt>
          <c:dPt>
            <c:idx val="5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427D-481A-860D-188B4EA0A9EF}"/>
              </c:ext>
            </c:extLst>
          </c:dPt>
          <c:xVal>
            <c:numRef>
              <c:f>'60 minutes'!$I$42:$I$96</c:f>
              <c:numCache>
                <c:formatCode>General</c:formatCode>
                <c:ptCount val="55"/>
                <c:pt idx="0">
                  <c:v>-24.930714168847913</c:v>
                </c:pt>
                <c:pt idx="1">
                  <c:v>0</c:v>
                </c:pt>
                <c:pt idx="2">
                  <c:v>24.930714168847913</c:v>
                </c:pt>
                <c:pt idx="4">
                  <c:v>-16.31447103025506</c:v>
                </c:pt>
                <c:pt idx="5">
                  <c:v>0</c:v>
                </c:pt>
                <c:pt idx="6">
                  <c:v>16.31447103025506</c:v>
                </c:pt>
                <c:pt idx="8">
                  <c:v>-6.6877012305999299</c:v>
                </c:pt>
                <c:pt idx="9">
                  <c:v>0</c:v>
                </c:pt>
                <c:pt idx="10">
                  <c:v>6.6877012305999299</c:v>
                </c:pt>
                <c:pt idx="12">
                  <c:v>-6.6610235676954108</c:v>
                </c:pt>
                <c:pt idx="13">
                  <c:v>0</c:v>
                </c:pt>
                <c:pt idx="14">
                  <c:v>6.6610235676954108</c:v>
                </c:pt>
                <c:pt idx="16">
                  <c:v>-26.334560000000014</c:v>
                </c:pt>
                <c:pt idx="17">
                  <c:v>0</c:v>
                </c:pt>
                <c:pt idx="18">
                  <c:v>26.334560000000014</c:v>
                </c:pt>
                <c:pt idx="20">
                  <c:v>-26.334560000000014</c:v>
                </c:pt>
                <c:pt idx="21">
                  <c:v>0</c:v>
                </c:pt>
                <c:pt idx="22">
                  <c:v>26.334560000000014</c:v>
                </c:pt>
                <c:pt idx="24">
                  <c:v>-26.334560000000014</c:v>
                </c:pt>
                <c:pt idx="25">
                  <c:v>0</c:v>
                </c:pt>
                <c:pt idx="26">
                  <c:v>26.334560000000014</c:v>
                </c:pt>
                <c:pt idx="28">
                  <c:v>-32.098920000000021</c:v>
                </c:pt>
                <c:pt idx="29">
                  <c:v>0</c:v>
                </c:pt>
                <c:pt idx="30">
                  <c:v>32.098920000000021</c:v>
                </c:pt>
                <c:pt idx="32">
                  <c:v>-74.476080000000024</c:v>
                </c:pt>
                <c:pt idx="33">
                  <c:v>0</c:v>
                </c:pt>
                <c:pt idx="34">
                  <c:v>74.476080000000024</c:v>
                </c:pt>
                <c:pt idx="36">
                  <c:v>-12.947759999999999</c:v>
                </c:pt>
                <c:pt idx="37">
                  <c:v>0</c:v>
                </c:pt>
                <c:pt idx="38">
                  <c:v>12.947759999999999</c:v>
                </c:pt>
                <c:pt idx="40">
                  <c:v>-46.781280000000017</c:v>
                </c:pt>
                <c:pt idx="41">
                  <c:v>0</c:v>
                </c:pt>
                <c:pt idx="42">
                  <c:v>46.781280000000017</c:v>
                </c:pt>
                <c:pt idx="44">
                  <c:v>-46.922400000000003</c:v>
                </c:pt>
                <c:pt idx="45">
                  <c:v>0</c:v>
                </c:pt>
                <c:pt idx="46">
                  <c:v>46.922400000000003</c:v>
                </c:pt>
                <c:pt idx="48">
                  <c:v>-25.189920000000015</c:v>
                </c:pt>
                <c:pt idx="49">
                  <c:v>0</c:v>
                </c:pt>
                <c:pt idx="50">
                  <c:v>25.189920000000015</c:v>
                </c:pt>
                <c:pt idx="52">
                  <c:v>-25.189920000000015</c:v>
                </c:pt>
                <c:pt idx="53">
                  <c:v>0</c:v>
                </c:pt>
                <c:pt idx="54">
                  <c:v>25.189920000000015</c:v>
                </c:pt>
              </c:numCache>
            </c:numRef>
          </c:xVal>
          <c:yVal>
            <c:numRef>
              <c:f>'60 minutes'!$K$42:$K$96</c:f>
              <c:numCache>
                <c:formatCode>General</c:formatCode>
                <c:ptCount val="5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45-4E45-A9FE-E74EE662B11E}"/>
            </c:ext>
          </c:extLst>
        </c:ser>
        <c:ser>
          <c:idx val="1"/>
          <c:order val="1"/>
          <c:tx>
            <c:strRef>
              <c:f>'60 minutes'!$J$41</c:f>
              <c:strCache>
                <c:ptCount val="1"/>
                <c:pt idx="0">
                  <c:v>OCT</c:v>
                </c:pt>
              </c:strCache>
            </c:strRef>
          </c:tx>
          <c:spPr>
            <a:ln w="635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427D-481A-860D-188B4EA0A9EF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427D-481A-860D-188B4EA0A9EF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427D-481A-860D-188B4EA0A9EF}"/>
              </c:ext>
            </c:extLst>
          </c:dPt>
          <c:dPt>
            <c:idx val="1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427D-481A-860D-188B4EA0A9EF}"/>
              </c:ext>
            </c:extLst>
          </c:dPt>
          <c:dPt>
            <c:idx val="1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427D-481A-860D-188B4EA0A9EF}"/>
              </c:ext>
            </c:extLst>
          </c:dPt>
          <c:dPt>
            <c:idx val="2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427D-481A-860D-188B4EA0A9EF}"/>
              </c:ext>
            </c:extLst>
          </c:dPt>
          <c:dPt>
            <c:idx val="2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427D-481A-860D-188B4EA0A9EF}"/>
              </c:ext>
            </c:extLst>
          </c:dPt>
          <c:dPt>
            <c:idx val="2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427D-481A-860D-188B4EA0A9EF}"/>
              </c:ext>
            </c:extLst>
          </c:dPt>
          <c:dPt>
            <c:idx val="3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427D-481A-860D-188B4EA0A9EF}"/>
              </c:ext>
            </c:extLst>
          </c:dPt>
          <c:dPt>
            <c:idx val="3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427D-481A-860D-188B4EA0A9EF}"/>
              </c:ext>
            </c:extLst>
          </c:dPt>
          <c:dPt>
            <c:idx val="4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427D-481A-860D-188B4EA0A9EF}"/>
              </c:ext>
            </c:extLst>
          </c:dPt>
          <c:dPt>
            <c:idx val="4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427D-481A-860D-188B4EA0A9EF}"/>
              </c:ext>
            </c:extLst>
          </c:dPt>
          <c:dPt>
            <c:idx val="4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427D-481A-860D-188B4EA0A9EF}"/>
              </c:ext>
            </c:extLst>
          </c:dPt>
          <c:dPt>
            <c:idx val="5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427D-481A-860D-188B4EA0A9EF}"/>
              </c:ext>
            </c:extLst>
          </c:dPt>
          <c:xVal>
            <c:numRef>
              <c:f>'60 minutes'!$J$42:$J$96</c:f>
              <c:numCache>
                <c:formatCode>General</c:formatCode>
                <c:ptCount val="55"/>
                <c:pt idx="0">
                  <c:v>-64.214455170157052</c:v>
                </c:pt>
                <c:pt idx="1">
                  <c:v>-24.034174574607164</c:v>
                </c:pt>
                <c:pt idx="2">
                  <c:v>16.146106020942725</c:v>
                </c:pt>
                <c:pt idx="4">
                  <c:v>-28.091746094521184</c:v>
                </c:pt>
                <c:pt idx="5">
                  <c:v>-10.427328455605192</c:v>
                </c:pt>
                <c:pt idx="6">
                  <c:v>7.2370891833108004</c:v>
                </c:pt>
                <c:pt idx="8">
                  <c:v>2.4252103363713906</c:v>
                </c:pt>
                <c:pt idx="9">
                  <c:v>5.5118416735711975</c:v>
                </c:pt>
                <c:pt idx="10">
                  <c:v>8.5984730107710039</c:v>
                </c:pt>
                <c:pt idx="12">
                  <c:v>8.6328054432457293</c:v>
                </c:pt>
                <c:pt idx="13">
                  <c:v>49.246030963414256</c:v>
                </c:pt>
                <c:pt idx="14">
                  <c:v>89.859256483582783</c:v>
                </c:pt>
                <c:pt idx="16">
                  <c:v>-29.113719999999965</c:v>
                </c:pt>
                <c:pt idx="17">
                  <c:v>16.617000000000019</c:v>
                </c:pt>
                <c:pt idx="18">
                  <c:v>62.347720000000002</c:v>
                </c:pt>
                <c:pt idx="20">
                  <c:v>-44.938400000000009</c:v>
                </c:pt>
                <c:pt idx="21">
                  <c:v>-12.37299999999999</c:v>
                </c:pt>
                <c:pt idx="22">
                  <c:v>20.192400000000028</c:v>
                </c:pt>
                <c:pt idx="24">
                  <c:v>-29.826160000000005</c:v>
                </c:pt>
                <c:pt idx="25">
                  <c:v>-1.4139999999999873</c:v>
                </c:pt>
                <c:pt idx="26">
                  <c:v>26.998160000000031</c:v>
                </c:pt>
                <c:pt idx="28">
                  <c:v>-64.869120000000038</c:v>
                </c:pt>
                <c:pt idx="29">
                  <c:v>-32.78</c:v>
                </c:pt>
                <c:pt idx="30">
                  <c:v>-0.69087999999997152</c:v>
                </c:pt>
                <c:pt idx="32">
                  <c:v>-121.56479999999998</c:v>
                </c:pt>
                <c:pt idx="33">
                  <c:v>-50.651999999999987</c:v>
                </c:pt>
                <c:pt idx="34">
                  <c:v>20.260800000000003</c:v>
                </c:pt>
                <c:pt idx="36">
                  <c:v>37.70855999999997</c:v>
                </c:pt>
                <c:pt idx="37">
                  <c:v>80.855999999999995</c:v>
                </c:pt>
                <c:pt idx="38">
                  <c:v>124.00344000000001</c:v>
                </c:pt>
                <c:pt idx="40">
                  <c:v>-63.415439999999975</c:v>
                </c:pt>
                <c:pt idx="41">
                  <c:v>-42.318000000000012</c:v>
                </c:pt>
                <c:pt idx="42">
                  <c:v>-21.220560000000049</c:v>
                </c:pt>
                <c:pt idx="44">
                  <c:v>-73.178640000000016</c:v>
                </c:pt>
                <c:pt idx="45">
                  <c:v>-34.793999999999983</c:v>
                </c:pt>
                <c:pt idx="46">
                  <c:v>3.5906400000000502</c:v>
                </c:pt>
                <c:pt idx="48">
                  <c:v>-33.891120000000022</c:v>
                </c:pt>
                <c:pt idx="49">
                  <c:v>-28.458000000000027</c:v>
                </c:pt>
                <c:pt idx="50">
                  <c:v>-23.024880000000032</c:v>
                </c:pt>
                <c:pt idx="52">
                  <c:v>-105.73632000000001</c:v>
                </c:pt>
                <c:pt idx="53">
                  <c:v>-69.786000000000001</c:v>
                </c:pt>
                <c:pt idx="54">
                  <c:v>-33.835679999999996</c:v>
                </c:pt>
              </c:numCache>
            </c:numRef>
          </c:xVal>
          <c:yVal>
            <c:numRef>
              <c:f>'60 minutes'!$K$42:$K$96</c:f>
              <c:numCache>
                <c:formatCode>General</c:formatCode>
                <c:ptCount val="5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45-4E45-A9FE-E74EE662B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828880"/>
        <c:axId val="464835440"/>
      </c:scatterChart>
      <c:valAx>
        <c:axId val="464828880"/>
        <c:scaling>
          <c:orientation val="minMax"/>
          <c:max val="200"/>
          <c:min val="-2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4835440"/>
        <c:crosses val="autoZero"/>
        <c:crossBetween val="midCat"/>
        <c:majorUnit val="100"/>
      </c:valAx>
      <c:valAx>
        <c:axId val="464835440"/>
        <c:scaling>
          <c:orientation val="minMax"/>
          <c:max val="14"/>
        </c:scaling>
        <c:delete val="1"/>
        <c:axPos val="l"/>
        <c:numFmt formatCode="General" sourceLinked="1"/>
        <c:majorTickMark val="none"/>
        <c:minorTickMark val="none"/>
        <c:tickLblPos val="nextTo"/>
        <c:crossAx val="464828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'90 minutes'!$AA$3</c:f>
              <c:strCache>
                <c:ptCount val="1"/>
                <c:pt idx="0">
                  <c:v>Control 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3274-4AF8-A457-71E582DB6CC4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3274-4AF8-A457-71E582DB6CC4}"/>
              </c:ext>
            </c:extLst>
          </c:dPt>
          <c:dPt>
            <c:idx val="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3274-4AF8-A457-71E582DB6CC4}"/>
              </c:ext>
            </c:extLst>
          </c:dPt>
          <c:dPt>
            <c:idx val="1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3274-4AF8-A457-71E582DB6CC4}"/>
              </c:ext>
            </c:extLst>
          </c:dPt>
          <c:dPt>
            <c:idx val="17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3274-4AF8-A457-71E582DB6CC4}"/>
              </c:ext>
            </c:extLst>
          </c:dPt>
          <c:dPt>
            <c:idx val="20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3274-4AF8-A457-71E582DB6CC4}"/>
              </c:ext>
            </c:extLst>
          </c:dPt>
          <c:dPt>
            <c:idx val="26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3274-4AF8-A457-71E582DB6CC4}"/>
              </c:ext>
            </c:extLst>
          </c:dPt>
          <c:dPt>
            <c:idx val="2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3274-4AF8-A457-71E582DB6CC4}"/>
              </c:ext>
            </c:extLst>
          </c:dPt>
          <c:dPt>
            <c:idx val="3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3274-4AF8-A457-71E582DB6CC4}"/>
              </c:ext>
            </c:extLst>
          </c:dPt>
          <c:dPt>
            <c:idx val="37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3274-4AF8-A457-71E582DB6CC4}"/>
              </c:ext>
            </c:extLst>
          </c:dPt>
          <c:dPt>
            <c:idx val="4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3274-4AF8-A457-71E582DB6CC4}"/>
              </c:ext>
            </c:extLst>
          </c:dPt>
          <c:dPt>
            <c:idx val="4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3274-4AF8-A457-71E582DB6CC4}"/>
              </c:ext>
            </c:extLst>
          </c:dPt>
          <c:dPt>
            <c:idx val="4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3274-4AF8-A457-71E582DB6CC4}"/>
              </c:ext>
            </c:extLst>
          </c:dPt>
          <c:xVal>
            <c:numRef>
              <c:f>'90 minutes'!$AA$4:$AA$54</c:f>
              <c:numCache>
                <c:formatCode>General</c:formatCode>
                <c:ptCount val="51"/>
                <c:pt idx="0">
                  <c:v>-4.2435986583769143</c:v>
                </c:pt>
                <c:pt idx="1">
                  <c:v>0</c:v>
                </c:pt>
                <c:pt idx="2">
                  <c:v>4.2435986583769143</c:v>
                </c:pt>
                <c:pt idx="4">
                  <c:v>-5.5473600949178365</c:v>
                </c:pt>
                <c:pt idx="5">
                  <c:v>0</c:v>
                </c:pt>
                <c:pt idx="6">
                  <c:v>5.5473600949178365</c:v>
                </c:pt>
                <c:pt idx="8">
                  <c:v>-1.5748119067345954</c:v>
                </c:pt>
                <c:pt idx="9">
                  <c:v>0</c:v>
                </c:pt>
                <c:pt idx="10">
                  <c:v>1.5748119067345954</c:v>
                </c:pt>
                <c:pt idx="12">
                  <c:v>-5.4408835420570725</c:v>
                </c:pt>
                <c:pt idx="13">
                  <c:v>0</c:v>
                </c:pt>
                <c:pt idx="14">
                  <c:v>5.4408835420570725</c:v>
                </c:pt>
                <c:pt idx="16">
                  <c:v>-0.2</c:v>
                </c:pt>
                <c:pt idx="17">
                  <c:v>0</c:v>
                </c:pt>
                <c:pt idx="18">
                  <c:v>0.2</c:v>
                </c:pt>
                <c:pt idx="20">
                  <c:v>-0.2</c:v>
                </c:pt>
                <c:pt idx="21">
                  <c:v>0</c:v>
                </c:pt>
                <c:pt idx="22">
                  <c:v>0.2</c:v>
                </c:pt>
                <c:pt idx="24">
                  <c:v>-0.2</c:v>
                </c:pt>
                <c:pt idx="25">
                  <c:v>0</c:v>
                </c:pt>
                <c:pt idx="26">
                  <c:v>0.2</c:v>
                </c:pt>
                <c:pt idx="28">
                  <c:v>-11.564000000000021</c:v>
                </c:pt>
                <c:pt idx="29">
                  <c:v>0</c:v>
                </c:pt>
                <c:pt idx="30">
                  <c:v>11.564000000000021</c:v>
                </c:pt>
                <c:pt idx="32">
                  <c:v>-36.180000000000028</c:v>
                </c:pt>
                <c:pt idx="33">
                  <c:v>0</c:v>
                </c:pt>
                <c:pt idx="34">
                  <c:v>36.180000000000028</c:v>
                </c:pt>
                <c:pt idx="36">
                  <c:v>-11.016000000000002</c:v>
                </c:pt>
                <c:pt idx="37">
                  <c:v>0</c:v>
                </c:pt>
                <c:pt idx="38">
                  <c:v>11.016000000000002</c:v>
                </c:pt>
                <c:pt idx="40">
                  <c:v>-6.9120000000000061</c:v>
                </c:pt>
                <c:pt idx="41">
                  <c:v>0</c:v>
                </c:pt>
                <c:pt idx="42">
                  <c:v>6.9120000000000061</c:v>
                </c:pt>
                <c:pt idx="44">
                  <c:v>-12.852000000000007</c:v>
                </c:pt>
                <c:pt idx="45">
                  <c:v>0</c:v>
                </c:pt>
                <c:pt idx="46">
                  <c:v>12.852000000000007</c:v>
                </c:pt>
                <c:pt idx="48">
                  <c:v>-12.852000000000007</c:v>
                </c:pt>
                <c:pt idx="49">
                  <c:v>0</c:v>
                </c:pt>
                <c:pt idx="50">
                  <c:v>12.852000000000007</c:v>
                </c:pt>
              </c:numCache>
            </c:numRef>
          </c:xVal>
          <c:yVal>
            <c:numRef>
              <c:f>'90 minutes'!$Z$4:$Z$54</c:f>
              <c:numCache>
                <c:formatCode>General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74-4AF8-A457-71E582DB6CC4}"/>
            </c:ext>
          </c:extLst>
        </c:ser>
        <c:ser>
          <c:idx val="1"/>
          <c:order val="1"/>
          <c:tx>
            <c:strRef>
              <c:f>'90 minutes'!$AB$3</c:f>
              <c:strCache>
                <c:ptCount val="1"/>
                <c:pt idx="0">
                  <c:v>OCT</c:v>
                </c:pt>
              </c:strCache>
            </c:strRef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3274-4AF8-A457-71E582DB6CC4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3274-4AF8-A457-71E582DB6CC4}"/>
              </c:ext>
            </c:extLst>
          </c:dPt>
          <c:dPt>
            <c:idx val="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3274-4AF8-A457-71E582DB6CC4}"/>
              </c:ext>
            </c:extLst>
          </c:dPt>
          <c:dPt>
            <c:idx val="1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3274-4AF8-A457-71E582DB6CC4}"/>
              </c:ext>
            </c:extLst>
          </c:dPt>
          <c:dPt>
            <c:idx val="17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3274-4AF8-A457-71E582DB6CC4}"/>
              </c:ext>
            </c:extLst>
          </c:dPt>
          <c:dPt>
            <c:idx val="2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3274-4AF8-A457-71E582DB6CC4}"/>
              </c:ext>
            </c:extLst>
          </c:dPt>
          <c:dPt>
            <c:idx val="24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3274-4AF8-A457-71E582DB6CC4}"/>
              </c:ext>
            </c:extLst>
          </c:dPt>
          <c:dPt>
            <c:idx val="2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3274-4AF8-A457-71E582DB6CC4}"/>
              </c:ext>
            </c:extLst>
          </c:dPt>
          <c:dPt>
            <c:idx val="3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3274-4AF8-A457-71E582DB6CC4}"/>
              </c:ext>
            </c:extLst>
          </c:dPt>
          <c:dPt>
            <c:idx val="37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3274-4AF8-A457-71E582DB6CC4}"/>
              </c:ext>
            </c:extLst>
          </c:dPt>
          <c:dPt>
            <c:idx val="4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3274-4AF8-A457-71E582DB6CC4}"/>
              </c:ext>
            </c:extLst>
          </c:dPt>
          <c:dPt>
            <c:idx val="4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3274-4AF8-A457-71E582DB6CC4}"/>
              </c:ext>
            </c:extLst>
          </c:dPt>
          <c:dPt>
            <c:idx val="4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3274-4AF8-A457-71E582DB6CC4}"/>
              </c:ext>
            </c:extLst>
          </c:dPt>
          <c:xVal>
            <c:numRef>
              <c:f>'90 minutes'!$AB$4:$AB$54</c:f>
              <c:numCache>
                <c:formatCode>General</c:formatCode>
                <c:ptCount val="51"/>
                <c:pt idx="0">
                  <c:v>-12.012945844240798</c:v>
                </c:pt>
                <c:pt idx="1">
                  <c:v>-4.2380767342931307</c:v>
                </c:pt>
                <c:pt idx="2">
                  <c:v>3.536792375654537</c:v>
                </c:pt>
                <c:pt idx="4">
                  <c:v>-1.0678267747787018E-2</c:v>
                </c:pt>
                <c:pt idx="5">
                  <c:v>4.1591852877198647</c:v>
                </c:pt>
                <c:pt idx="6">
                  <c:v>8.3290488431875165</c:v>
                </c:pt>
                <c:pt idx="8">
                  <c:v>-2.0991931313288887</c:v>
                </c:pt>
                <c:pt idx="9">
                  <c:v>0</c:v>
                </c:pt>
                <c:pt idx="10">
                  <c:v>2.0991931313288887</c:v>
                </c:pt>
                <c:pt idx="12">
                  <c:v>5.0941721723697162</c:v>
                </c:pt>
                <c:pt idx="13">
                  <c:v>10.185977714229367</c:v>
                </c:pt>
                <c:pt idx="14">
                  <c:v>15.277783256089016</c:v>
                </c:pt>
                <c:pt idx="16">
                  <c:v>2.1239999999999668</c:v>
                </c:pt>
                <c:pt idx="17">
                  <c:v>24.042999999999978</c:v>
                </c:pt>
                <c:pt idx="18">
                  <c:v>45.961999999999989</c:v>
                </c:pt>
                <c:pt idx="20">
                  <c:v>-20.858000000000004</c:v>
                </c:pt>
                <c:pt idx="21">
                  <c:v>-3.1779999999999973</c:v>
                </c:pt>
                <c:pt idx="22">
                  <c:v>14.50200000000001</c:v>
                </c:pt>
                <c:pt idx="24">
                  <c:v>-0.90500000000001246</c:v>
                </c:pt>
                <c:pt idx="25">
                  <c:v>-0.70500000000001251</c:v>
                </c:pt>
                <c:pt idx="26">
                  <c:v>-0.50500000000001255</c:v>
                </c:pt>
                <c:pt idx="28">
                  <c:v>4.8330000000000268</c:v>
                </c:pt>
                <c:pt idx="29">
                  <c:v>18.324000000000012</c:v>
                </c:pt>
                <c:pt idx="30">
                  <c:v>31.814999999999998</c:v>
                </c:pt>
                <c:pt idx="32">
                  <c:v>-85.032000000000039</c:v>
                </c:pt>
                <c:pt idx="33">
                  <c:v>-45.234000000000037</c:v>
                </c:pt>
                <c:pt idx="34">
                  <c:v>-5.4360000000000355</c:v>
                </c:pt>
                <c:pt idx="36">
                  <c:v>-7.3260000000000005</c:v>
                </c:pt>
                <c:pt idx="37">
                  <c:v>0</c:v>
                </c:pt>
                <c:pt idx="38">
                  <c:v>7.3260000000000005</c:v>
                </c:pt>
                <c:pt idx="40">
                  <c:v>-14.633999999999975</c:v>
                </c:pt>
                <c:pt idx="41">
                  <c:v>-3.0959999999999752</c:v>
                </c:pt>
                <c:pt idx="42">
                  <c:v>8.442000000000025</c:v>
                </c:pt>
                <c:pt idx="44">
                  <c:v>-18.377999999999989</c:v>
                </c:pt>
                <c:pt idx="45">
                  <c:v>-12.870000000000005</c:v>
                </c:pt>
                <c:pt idx="46">
                  <c:v>-7.3620000000000196</c:v>
                </c:pt>
                <c:pt idx="48">
                  <c:v>-45.917999999999971</c:v>
                </c:pt>
                <c:pt idx="49">
                  <c:v>-34.901999999999987</c:v>
                </c:pt>
                <c:pt idx="50">
                  <c:v>-23.886000000000003</c:v>
                </c:pt>
              </c:numCache>
            </c:numRef>
          </c:xVal>
          <c:yVal>
            <c:numRef>
              <c:f>'90 minutes'!$Z$4:$Z$54</c:f>
              <c:numCache>
                <c:formatCode>General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274-4AF8-A457-71E582DB6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191344"/>
        <c:axId val="362193312"/>
      </c:scatterChart>
      <c:valAx>
        <c:axId val="36219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2193312"/>
        <c:crosses val="autoZero"/>
        <c:crossBetween val="midCat"/>
      </c:valAx>
      <c:valAx>
        <c:axId val="362193312"/>
        <c:scaling>
          <c:orientation val="minMax"/>
          <c:max val="13"/>
        </c:scaling>
        <c:delete val="1"/>
        <c:axPos val="l"/>
        <c:numFmt formatCode="General" sourceLinked="1"/>
        <c:majorTickMark val="none"/>
        <c:minorTickMark val="none"/>
        <c:tickLblPos val="nextTo"/>
        <c:crossAx val="362191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'90 minutes'!$AC$3</c:f>
              <c:strCache>
                <c:ptCount val="1"/>
                <c:pt idx="0">
                  <c:v>Control 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86D1-486F-9F1F-858B090C5C2C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86D1-486F-9F1F-858B090C5C2C}"/>
              </c:ext>
            </c:extLst>
          </c:dPt>
          <c:dPt>
            <c:idx val="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86D1-486F-9F1F-858B090C5C2C}"/>
              </c:ext>
            </c:extLst>
          </c:dPt>
          <c:dPt>
            <c:idx val="1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86D1-486F-9F1F-858B090C5C2C}"/>
              </c:ext>
            </c:extLst>
          </c:dPt>
          <c:dPt>
            <c:idx val="17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86D1-486F-9F1F-858B090C5C2C}"/>
              </c:ext>
            </c:extLst>
          </c:dPt>
          <c:dPt>
            <c:idx val="2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86D1-486F-9F1F-858B090C5C2C}"/>
              </c:ext>
            </c:extLst>
          </c:dPt>
          <c:dPt>
            <c:idx val="2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86D1-486F-9F1F-858B090C5C2C}"/>
              </c:ext>
            </c:extLst>
          </c:dPt>
          <c:dPt>
            <c:idx val="2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86D1-486F-9F1F-858B090C5C2C}"/>
              </c:ext>
            </c:extLst>
          </c:dPt>
          <c:dPt>
            <c:idx val="3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86D1-486F-9F1F-858B090C5C2C}"/>
              </c:ext>
            </c:extLst>
          </c:dPt>
          <c:dPt>
            <c:idx val="37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86D1-486F-9F1F-858B090C5C2C}"/>
              </c:ext>
            </c:extLst>
          </c:dPt>
          <c:dPt>
            <c:idx val="4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86D1-486F-9F1F-858B090C5C2C}"/>
              </c:ext>
            </c:extLst>
          </c:dPt>
          <c:dPt>
            <c:idx val="4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86D1-486F-9F1F-858B090C5C2C}"/>
              </c:ext>
            </c:extLst>
          </c:dPt>
          <c:dPt>
            <c:idx val="4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86D1-486F-9F1F-858B090C5C2C}"/>
              </c:ext>
            </c:extLst>
          </c:dPt>
          <c:xVal>
            <c:numRef>
              <c:f>'90 minutes'!$AC$4:$AC$54</c:f>
              <c:numCache>
                <c:formatCode>General</c:formatCode>
                <c:ptCount val="51"/>
                <c:pt idx="0">
                  <c:v>-15.555260143978025</c:v>
                </c:pt>
                <c:pt idx="1">
                  <c:v>0</c:v>
                </c:pt>
                <c:pt idx="2">
                  <c:v>15.555260143978025</c:v>
                </c:pt>
                <c:pt idx="4">
                  <c:v>-21.516709511567335</c:v>
                </c:pt>
                <c:pt idx="5">
                  <c:v>0</c:v>
                </c:pt>
                <c:pt idx="6">
                  <c:v>21.516709511567335</c:v>
                </c:pt>
                <c:pt idx="8">
                  <c:v>-3.4120924645918009</c:v>
                </c:pt>
                <c:pt idx="9">
                  <c:v>0</c:v>
                </c:pt>
                <c:pt idx="10">
                  <c:v>3.4120924645918009</c:v>
                </c:pt>
                <c:pt idx="12">
                  <c:v>-10.86993393156485</c:v>
                </c:pt>
                <c:pt idx="13">
                  <c:v>0</c:v>
                </c:pt>
                <c:pt idx="14">
                  <c:v>10.86993393156485</c:v>
                </c:pt>
                <c:pt idx="16">
                  <c:v>-15.908999999999992</c:v>
                </c:pt>
                <c:pt idx="17">
                  <c:v>0</c:v>
                </c:pt>
                <c:pt idx="18">
                  <c:v>15.908999999999992</c:v>
                </c:pt>
                <c:pt idx="20">
                  <c:v>-15.908999999999992</c:v>
                </c:pt>
                <c:pt idx="21">
                  <c:v>0</c:v>
                </c:pt>
                <c:pt idx="22">
                  <c:v>15.908999999999992</c:v>
                </c:pt>
                <c:pt idx="24">
                  <c:v>-15.908999999999992</c:v>
                </c:pt>
                <c:pt idx="25">
                  <c:v>0</c:v>
                </c:pt>
                <c:pt idx="26">
                  <c:v>15.908999999999992</c:v>
                </c:pt>
                <c:pt idx="28">
                  <c:v>-16.376999999999981</c:v>
                </c:pt>
                <c:pt idx="29">
                  <c:v>0</c:v>
                </c:pt>
                <c:pt idx="30">
                  <c:v>16.376999999999981</c:v>
                </c:pt>
                <c:pt idx="32">
                  <c:v>-28.94400000000001</c:v>
                </c:pt>
                <c:pt idx="33">
                  <c:v>0</c:v>
                </c:pt>
                <c:pt idx="34">
                  <c:v>28.94400000000001</c:v>
                </c:pt>
                <c:pt idx="36">
                  <c:v>-5.8500000000000032</c:v>
                </c:pt>
                <c:pt idx="37">
                  <c:v>0</c:v>
                </c:pt>
                <c:pt idx="38">
                  <c:v>5.8500000000000032</c:v>
                </c:pt>
                <c:pt idx="40">
                  <c:v>-16.181999999999984</c:v>
                </c:pt>
                <c:pt idx="41">
                  <c:v>0</c:v>
                </c:pt>
                <c:pt idx="42">
                  <c:v>16.181999999999984</c:v>
                </c:pt>
                <c:pt idx="44">
                  <c:v>-16.542000000000009</c:v>
                </c:pt>
                <c:pt idx="45">
                  <c:v>0</c:v>
                </c:pt>
                <c:pt idx="46">
                  <c:v>16.542000000000009</c:v>
                </c:pt>
                <c:pt idx="48">
                  <c:v>-16.542000000000009</c:v>
                </c:pt>
                <c:pt idx="49">
                  <c:v>0</c:v>
                </c:pt>
                <c:pt idx="50">
                  <c:v>16.542000000000009</c:v>
                </c:pt>
              </c:numCache>
            </c:numRef>
          </c:xVal>
          <c:yVal>
            <c:numRef>
              <c:f>'90 minutes'!$Z$4:$Z$54</c:f>
              <c:numCache>
                <c:formatCode>General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D1-486F-9F1F-858B090C5C2C}"/>
            </c:ext>
          </c:extLst>
        </c:ser>
        <c:ser>
          <c:idx val="1"/>
          <c:order val="1"/>
          <c:tx>
            <c:strRef>
              <c:f>'90 minutes'!$AD$3</c:f>
              <c:strCache>
                <c:ptCount val="1"/>
                <c:pt idx="0">
                  <c:v>OCT</c:v>
                </c:pt>
              </c:strCache>
            </c:strRef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86D1-486F-9F1F-858B090C5C2C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86D1-486F-9F1F-858B090C5C2C}"/>
              </c:ext>
            </c:extLst>
          </c:dPt>
          <c:dPt>
            <c:idx val="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86D1-486F-9F1F-858B090C5C2C}"/>
              </c:ext>
            </c:extLst>
          </c:dPt>
          <c:dPt>
            <c:idx val="1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86D1-486F-9F1F-858B090C5C2C}"/>
              </c:ext>
            </c:extLst>
          </c:dPt>
          <c:dPt>
            <c:idx val="17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86D1-486F-9F1F-858B090C5C2C}"/>
              </c:ext>
            </c:extLst>
          </c:dPt>
          <c:dPt>
            <c:idx val="2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86D1-486F-9F1F-858B090C5C2C}"/>
              </c:ext>
            </c:extLst>
          </c:dPt>
          <c:dPt>
            <c:idx val="2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86D1-486F-9F1F-858B090C5C2C}"/>
              </c:ext>
            </c:extLst>
          </c:dPt>
          <c:dPt>
            <c:idx val="2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86D1-486F-9F1F-858B090C5C2C}"/>
              </c:ext>
            </c:extLst>
          </c:dPt>
          <c:dPt>
            <c:idx val="3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86D1-486F-9F1F-858B090C5C2C}"/>
              </c:ext>
            </c:extLst>
          </c:dPt>
          <c:dPt>
            <c:idx val="37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86D1-486F-9F1F-858B090C5C2C}"/>
              </c:ext>
            </c:extLst>
          </c:dPt>
          <c:dPt>
            <c:idx val="4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86D1-486F-9F1F-858B090C5C2C}"/>
              </c:ext>
            </c:extLst>
          </c:dPt>
          <c:dPt>
            <c:idx val="4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86D1-486F-9F1F-858B090C5C2C}"/>
              </c:ext>
            </c:extLst>
          </c:dPt>
          <c:dPt>
            <c:idx val="4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86D1-486F-9F1F-858B090C5C2C}"/>
              </c:ext>
            </c:extLst>
          </c:dPt>
          <c:xVal>
            <c:numRef>
              <c:f>'90 minutes'!$AD$4:$AD$54</c:f>
              <c:numCache>
                <c:formatCode>General</c:formatCode>
                <c:ptCount val="51"/>
                <c:pt idx="0">
                  <c:v>-31.096715477748674</c:v>
                </c:pt>
                <c:pt idx="1">
                  <c:v>-10.6020942408378</c:v>
                </c:pt>
                <c:pt idx="2">
                  <c:v>9.8925269960730731</c:v>
                </c:pt>
                <c:pt idx="4">
                  <c:v>-13.160964999011433</c:v>
                </c:pt>
                <c:pt idx="5">
                  <c:v>9.0338145145343844</c:v>
                </c:pt>
                <c:pt idx="6">
                  <c:v>31.228594028080202</c:v>
                </c:pt>
                <c:pt idx="8">
                  <c:v>6.5628284333624052</c:v>
                </c:pt>
                <c:pt idx="9">
                  <c:v>10.761770773670797</c:v>
                </c:pt>
                <c:pt idx="10">
                  <c:v>14.960713113979189</c:v>
                </c:pt>
                <c:pt idx="12">
                  <c:v>33.614436446108456</c:v>
                </c:pt>
                <c:pt idx="13">
                  <c:v>53.316635440290668</c:v>
                </c:pt>
                <c:pt idx="14">
                  <c:v>73.018834434472879</c:v>
                </c:pt>
                <c:pt idx="16">
                  <c:v>-34.648000000000025</c:v>
                </c:pt>
                <c:pt idx="17">
                  <c:v>-9.5450000000000159</c:v>
                </c:pt>
                <c:pt idx="18">
                  <c:v>15.557999999999993</c:v>
                </c:pt>
                <c:pt idx="20">
                  <c:v>-51.615000000000009</c:v>
                </c:pt>
                <c:pt idx="21">
                  <c:v>-35.707000000000022</c:v>
                </c:pt>
                <c:pt idx="22">
                  <c:v>-19.799000000000035</c:v>
                </c:pt>
                <c:pt idx="24">
                  <c:v>-36.767000000000024</c:v>
                </c:pt>
                <c:pt idx="25">
                  <c:v>-23.686000000000007</c:v>
                </c:pt>
                <c:pt idx="26">
                  <c:v>-10.60499999999999</c:v>
                </c:pt>
                <c:pt idx="28">
                  <c:v>-60.248999999999995</c:v>
                </c:pt>
                <c:pt idx="29">
                  <c:v>-44.353000000000009</c:v>
                </c:pt>
                <c:pt idx="30">
                  <c:v>-28.457000000000022</c:v>
                </c:pt>
                <c:pt idx="32">
                  <c:v>-65.141999999999996</c:v>
                </c:pt>
                <c:pt idx="33">
                  <c:v>-34.379999999999995</c:v>
                </c:pt>
                <c:pt idx="34">
                  <c:v>-3.6180000000000021</c:v>
                </c:pt>
                <c:pt idx="36">
                  <c:v>61.739999999999981</c:v>
                </c:pt>
                <c:pt idx="37">
                  <c:v>76.427999999999997</c:v>
                </c:pt>
                <c:pt idx="38">
                  <c:v>91.116000000000014</c:v>
                </c:pt>
                <c:pt idx="40">
                  <c:v>9.2160000000000544</c:v>
                </c:pt>
                <c:pt idx="41">
                  <c:v>15.354000000000042</c:v>
                </c:pt>
                <c:pt idx="42">
                  <c:v>21.492000000000029</c:v>
                </c:pt>
                <c:pt idx="44">
                  <c:v>-24.786000000000012</c:v>
                </c:pt>
                <c:pt idx="45">
                  <c:v>-20.195999999999998</c:v>
                </c:pt>
                <c:pt idx="46">
                  <c:v>-15.605999999999984</c:v>
                </c:pt>
                <c:pt idx="48">
                  <c:v>-67.031999999999982</c:v>
                </c:pt>
                <c:pt idx="49">
                  <c:v>-53.262</c:v>
                </c:pt>
                <c:pt idx="50">
                  <c:v>-39.492000000000019</c:v>
                </c:pt>
              </c:numCache>
            </c:numRef>
          </c:xVal>
          <c:yVal>
            <c:numRef>
              <c:f>'90 minutes'!$Z$4:$Z$54</c:f>
              <c:numCache>
                <c:formatCode>General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6D1-486F-9F1F-858B090C5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209384"/>
        <c:axId val="362208400"/>
      </c:scatterChart>
      <c:valAx>
        <c:axId val="362209384"/>
        <c:scaling>
          <c:orientation val="minMax"/>
          <c:max val="100"/>
          <c:min val="-1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2208400"/>
        <c:crosses val="autoZero"/>
        <c:crossBetween val="midCat"/>
      </c:valAx>
      <c:valAx>
        <c:axId val="362208400"/>
        <c:scaling>
          <c:orientation val="minMax"/>
          <c:max val="13"/>
        </c:scaling>
        <c:delete val="1"/>
        <c:axPos val="l"/>
        <c:numFmt formatCode="General" sourceLinked="1"/>
        <c:majorTickMark val="none"/>
        <c:minorTickMark val="none"/>
        <c:tickLblPos val="nextTo"/>
        <c:crossAx val="362209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18110236220473E-2"/>
          <c:y val="7.407407407407407E-2"/>
          <c:w val="0.90692366579177608"/>
          <c:h val="0.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'90 minutes'!$I$39</c:f>
              <c:strCache>
                <c:ptCount val="1"/>
                <c:pt idx="0">
                  <c:v>Control 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CA14-43BD-B2FB-B0E875683E67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CA14-43BD-B2FB-B0E875683E67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CA14-43BD-B2FB-B0E875683E67}"/>
              </c:ext>
            </c:extLst>
          </c:dPt>
          <c:dPt>
            <c:idx val="1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A14-43BD-B2FB-B0E875683E67}"/>
              </c:ext>
            </c:extLst>
          </c:dPt>
          <c:dPt>
            <c:idx val="1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A14-43BD-B2FB-B0E875683E67}"/>
              </c:ext>
            </c:extLst>
          </c:dPt>
          <c:dPt>
            <c:idx val="2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CA14-43BD-B2FB-B0E875683E67}"/>
              </c:ext>
            </c:extLst>
          </c:dPt>
          <c:dPt>
            <c:idx val="2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CA14-43BD-B2FB-B0E875683E67}"/>
              </c:ext>
            </c:extLst>
          </c:dPt>
          <c:dPt>
            <c:idx val="2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CA14-43BD-B2FB-B0E875683E67}"/>
              </c:ext>
            </c:extLst>
          </c:dPt>
          <c:dPt>
            <c:idx val="3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CA14-43BD-B2FB-B0E875683E67}"/>
              </c:ext>
            </c:extLst>
          </c:dPt>
          <c:dPt>
            <c:idx val="3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A14-43BD-B2FB-B0E875683E67}"/>
              </c:ext>
            </c:extLst>
          </c:dPt>
          <c:dPt>
            <c:idx val="4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A14-43BD-B2FB-B0E875683E67}"/>
              </c:ext>
            </c:extLst>
          </c:dPt>
          <c:dPt>
            <c:idx val="4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A14-43BD-B2FB-B0E875683E67}"/>
              </c:ext>
            </c:extLst>
          </c:dPt>
          <c:dPt>
            <c:idx val="4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A14-43BD-B2FB-B0E875683E67}"/>
              </c:ext>
            </c:extLst>
          </c:dPt>
          <c:xVal>
            <c:numRef>
              <c:f>'90 minutes'!$I$40:$I$90</c:f>
              <c:numCache>
                <c:formatCode>General</c:formatCode>
                <c:ptCount val="51"/>
                <c:pt idx="0" formatCode="0.00">
                  <c:v>-30.488309882196926</c:v>
                </c:pt>
                <c:pt idx="1">
                  <c:v>0</c:v>
                </c:pt>
                <c:pt idx="2" formatCode="0.00">
                  <c:v>30.488309882196926</c:v>
                </c:pt>
                <c:pt idx="4" formatCode="0.00">
                  <c:v>-42.172750642671978</c:v>
                </c:pt>
                <c:pt idx="5">
                  <c:v>0</c:v>
                </c:pt>
                <c:pt idx="6" formatCode="0.00">
                  <c:v>42.172750642671978</c:v>
                </c:pt>
                <c:pt idx="8" formatCode="0.00">
                  <c:v>-6.6877012305999299</c:v>
                </c:pt>
                <c:pt idx="9">
                  <c:v>0</c:v>
                </c:pt>
                <c:pt idx="10" formatCode="0.00">
                  <c:v>6.6877012305999299</c:v>
                </c:pt>
                <c:pt idx="12" formatCode="0.00">
                  <c:v>-21.305070505867103</c:v>
                </c:pt>
                <c:pt idx="13">
                  <c:v>0</c:v>
                </c:pt>
                <c:pt idx="14" formatCode="0.00">
                  <c:v>21.305070505867103</c:v>
                </c:pt>
                <c:pt idx="16" formatCode="0.00">
                  <c:v>-31.181639999999984</c:v>
                </c:pt>
                <c:pt idx="17">
                  <c:v>0</c:v>
                </c:pt>
                <c:pt idx="18" formatCode="0.00">
                  <c:v>31.181639999999984</c:v>
                </c:pt>
                <c:pt idx="20" formatCode="0.00">
                  <c:v>-31.181639999999984</c:v>
                </c:pt>
                <c:pt idx="21">
                  <c:v>0</c:v>
                </c:pt>
                <c:pt idx="22" formatCode="0.00">
                  <c:v>31.181639999999984</c:v>
                </c:pt>
                <c:pt idx="24" formatCode="0.00">
                  <c:v>-31.181639999999984</c:v>
                </c:pt>
                <c:pt idx="25">
                  <c:v>0</c:v>
                </c:pt>
                <c:pt idx="26" formatCode="0.00">
                  <c:v>31.181639999999984</c:v>
                </c:pt>
                <c:pt idx="28" formatCode="0.00">
                  <c:v>-32.098919999999964</c:v>
                </c:pt>
                <c:pt idx="29">
                  <c:v>0</c:v>
                </c:pt>
                <c:pt idx="30" formatCode="0.00">
                  <c:v>32.098919999999964</c:v>
                </c:pt>
                <c:pt idx="32" formatCode="0.00">
                  <c:v>-56.730240000000016</c:v>
                </c:pt>
                <c:pt idx="33">
                  <c:v>0</c:v>
                </c:pt>
                <c:pt idx="34" formatCode="0.00">
                  <c:v>56.730240000000016</c:v>
                </c:pt>
                <c:pt idx="36" formatCode="0.00">
                  <c:v>-11.466000000000006</c:v>
                </c:pt>
                <c:pt idx="37">
                  <c:v>0</c:v>
                </c:pt>
                <c:pt idx="38" formatCode="0.00">
                  <c:v>11.466000000000006</c:v>
                </c:pt>
                <c:pt idx="40" formatCode="0.00">
                  <c:v>-31.71671999999997</c:v>
                </c:pt>
                <c:pt idx="41">
                  <c:v>0</c:v>
                </c:pt>
                <c:pt idx="42" formatCode="0.00">
                  <c:v>31.71671999999997</c:v>
                </c:pt>
                <c:pt idx="44" formatCode="0.00">
                  <c:v>-32.422320000000013</c:v>
                </c:pt>
                <c:pt idx="45">
                  <c:v>0</c:v>
                </c:pt>
                <c:pt idx="46" formatCode="0.00">
                  <c:v>32.422320000000013</c:v>
                </c:pt>
                <c:pt idx="48" formatCode="0.00">
                  <c:v>-32.422320000000013</c:v>
                </c:pt>
                <c:pt idx="49">
                  <c:v>0</c:v>
                </c:pt>
                <c:pt idx="50" formatCode="0.00">
                  <c:v>32.422320000000013</c:v>
                </c:pt>
              </c:numCache>
            </c:numRef>
          </c:xVal>
          <c:yVal>
            <c:numRef>
              <c:f>'90 minutes'!$K$40:$K$90</c:f>
              <c:numCache>
                <c:formatCode>General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97A-45C8-B1F5-84531335A580}"/>
            </c:ext>
          </c:extLst>
        </c:ser>
        <c:ser>
          <c:idx val="1"/>
          <c:order val="1"/>
          <c:tx>
            <c:strRef>
              <c:f>'90 minutes'!$J$39</c:f>
              <c:strCache>
                <c:ptCount val="1"/>
                <c:pt idx="0">
                  <c:v>OCT</c:v>
                </c:pt>
              </c:strCache>
            </c:strRef>
          </c:tx>
          <c:spPr>
            <a:ln w="635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CA14-43BD-B2FB-B0E875683E67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CA14-43BD-B2FB-B0E875683E67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CA14-43BD-B2FB-B0E875683E67}"/>
              </c:ext>
            </c:extLst>
          </c:dPt>
          <c:dPt>
            <c:idx val="1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CA14-43BD-B2FB-B0E875683E67}"/>
              </c:ext>
            </c:extLst>
          </c:dPt>
          <c:dPt>
            <c:idx val="1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CA14-43BD-B2FB-B0E875683E67}"/>
              </c:ext>
            </c:extLst>
          </c:dPt>
          <c:dPt>
            <c:idx val="2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CA14-43BD-B2FB-B0E875683E67}"/>
              </c:ext>
            </c:extLst>
          </c:dPt>
          <c:dPt>
            <c:idx val="2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CA14-43BD-B2FB-B0E875683E67}"/>
              </c:ext>
            </c:extLst>
          </c:dPt>
          <c:dPt>
            <c:idx val="2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CA14-43BD-B2FB-B0E875683E67}"/>
              </c:ext>
            </c:extLst>
          </c:dPt>
          <c:dPt>
            <c:idx val="3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CA14-43BD-B2FB-B0E875683E67}"/>
              </c:ext>
            </c:extLst>
          </c:dPt>
          <c:dPt>
            <c:idx val="3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CA14-43BD-B2FB-B0E875683E67}"/>
              </c:ext>
            </c:extLst>
          </c:dPt>
          <c:dPt>
            <c:idx val="4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CA14-43BD-B2FB-B0E875683E67}"/>
              </c:ext>
            </c:extLst>
          </c:dPt>
          <c:dPt>
            <c:idx val="4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CA14-43BD-B2FB-B0E875683E67}"/>
              </c:ext>
            </c:extLst>
          </c:dPt>
          <c:dPt>
            <c:idx val="4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CA14-43BD-B2FB-B0E875683E67}"/>
              </c:ext>
            </c:extLst>
          </c:dPt>
          <c:xVal>
            <c:numRef>
              <c:f>'90 minutes'!$J$40:$J$90</c:f>
              <c:numCache>
                <c:formatCode>0.00</c:formatCode>
                <c:ptCount val="51"/>
                <c:pt idx="0">
                  <c:v>-50.771551865183113</c:v>
                </c:pt>
                <c:pt idx="1">
                  <c:v>-10.6020942408378</c:v>
                </c:pt>
                <c:pt idx="2">
                  <c:v>29.567363383507512</c:v>
                </c:pt>
                <c:pt idx="4">
                  <c:v>-34.467953332015419</c:v>
                </c:pt>
                <c:pt idx="5">
                  <c:v>9.0338145145343844</c:v>
                </c:pt>
                <c:pt idx="6">
                  <c:v>52.535582361084188</c:v>
                </c:pt>
                <c:pt idx="8">
                  <c:v>2.5318437866663484</c:v>
                </c:pt>
                <c:pt idx="9">
                  <c:v>10.761770773670797</c:v>
                </c:pt>
                <c:pt idx="10">
                  <c:v>18.991697760675244</c:v>
                </c:pt>
                <c:pt idx="12">
                  <c:v>14.700325411693534</c:v>
                </c:pt>
                <c:pt idx="13">
                  <c:v>53.316635440290668</c:v>
                </c:pt>
                <c:pt idx="14">
                  <c:v>91.932945468887795</c:v>
                </c:pt>
                <c:pt idx="16">
                  <c:v>-58.746880000000033</c:v>
                </c:pt>
                <c:pt idx="17">
                  <c:v>-9.5450000000000159</c:v>
                </c:pt>
                <c:pt idx="18">
                  <c:v>39.656880000000001</c:v>
                </c:pt>
                <c:pt idx="20">
                  <c:v>-66.886679999999998</c:v>
                </c:pt>
                <c:pt idx="21">
                  <c:v>-35.707000000000022</c:v>
                </c:pt>
                <c:pt idx="22">
                  <c:v>-4.5273200000000493</c:v>
                </c:pt>
                <c:pt idx="24">
                  <c:v>-49.32476000000004</c:v>
                </c:pt>
                <c:pt idx="25">
                  <c:v>-23.686000000000007</c:v>
                </c:pt>
                <c:pt idx="26">
                  <c:v>1.9527600000000263</c:v>
                </c:pt>
                <c:pt idx="28">
                  <c:v>-75.50915999999998</c:v>
                </c:pt>
                <c:pt idx="29">
                  <c:v>-44.353000000000009</c:v>
                </c:pt>
                <c:pt idx="30">
                  <c:v>-13.196840000000037</c:v>
                </c:pt>
                <c:pt idx="32">
                  <c:v>-94.673519999999982</c:v>
                </c:pt>
                <c:pt idx="33">
                  <c:v>-34.379999999999995</c:v>
                </c:pt>
                <c:pt idx="34">
                  <c:v>25.913519999999991</c:v>
                </c:pt>
                <c:pt idx="36">
                  <c:v>47.639519999999976</c:v>
                </c:pt>
                <c:pt idx="37">
                  <c:v>76.427999999999997</c:v>
                </c:pt>
                <c:pt idx="38">
                  <c:v>105.21648000000002</c:v>
                </c:pt>
                <c:pt idx="40">
                  <c:v>3.323520000000066</c:v>
                </c:pt>
                <c:pt idx="41">
                  <c:v>15.354000000000042</c:v>
                </c:pt>
                <c:pt idx="42">
                  <c:v>27.384480000000018</c:v>
                </c:pt>
                <c:pt idx="44">
                  <c:v>-29.192400000000028</c:v>
                </c:pt>
                <c:pt idx="45">
                  <c:v>-20.195999999999998</c:v>
                </c:pt>
                <c:pt idx="46">
                  <c:v>-11.19959999999997</c:v>
                </c:pt>
                <c:pt idx="48">
                  <c:v>-80.251199999999955</c:v>
                </c:pt>
                <c:pt idx="49">
                  <c:v>-53.262</c:v>
                </c:pt>
                <c:pt idx="50">
                  <c:v>-26.272800000000043</c:v>
                </c:pt>
              </c:numCache>
            </c:numRef>
          </c:xVal>
          <c:yVal>
            <c:numRef>
              <c:f>'90 minutes'!$K$40:$K$90</c:f>
              <c:numCache>
                <c:formatCode>General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97A-45C8-B1F5-84531335A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885624"/>
        <c:axId val="464886280"/>
      </c:scatterChart>
      <c:valAx>
        <c:axId val="464885624"/>
        <c:scaling>
          <c:orientation val="minMax"/>
          <c:max val="200"/>
          <c:min val="-200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4886280"/>
        <c:crosses val="autoZero"/>
        <c:crossBetween val="midCat"/>
        <c:majorUnit val="100"/>
      </c:valAx>
      <c:valAx>
        <c:axId val="464886280"/>
        <c:scaling>
          <c:orientation val="minMax"/>
          <c:max val="13"/>
        </c:scaling>
        <c:delete val="1"/>
        <c:axPos val="l"/>
        <c:numFmt formatCode="General" sourceLinked="1"/>
        <c:majorTickMark val="none"/>
        <c:minorTickMark val="none"/>
        <c:tickLblPos val="nextTo"/>
        <c:crossAx val="464885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190500</xdr:colOff>
      <xdr:row>1</xdr:row>
      <xdr:rowOff>23812</xdr:rowOff>
    </xdr:from>
    <xdr:to>
      <xdr:col>37</xdr:col>
      <xdr:colOff>495300</xdr:colOff>
      <xdr:row>13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1151E1-8C03-45D6-AA0A-D1BDF96159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197303</xdr:colOff>
      <xdr:row>14</xdr:row>
      <xdr:rowOff>2722</xdr:rowOff>
    </xdr:from>
    <xdr:to>
      <xdr:col>37</xdr:col>
      <xdr:colOff>483053</xdr:colOff>
      <xdr:row>28</xdr:row>
      <xdr:rowOff>78922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66CCB82-3EFD-4D27-AAE7-EB3E0F5403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265339</xdr:colOff>
      <xdr:row>42</xdr:row>
      <xdr:rowOff>84365</xdr:rowOff>
    </xdr:from>
    <xdr:to>
      <xdr:col>19</xdr:col>
      <xdr:colOff>551089</xdr:colOff>
      <xdr:row>56</xdr:row>
      <xdr:rowOff>160565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F66AD65-C378-4E06-9C2C-C557E02B8B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541734</xdr:colOff>
      <xdr:row>1</xdr:row>
      <xdr:rowOff>170259</xdr:rowOff>
    </xdr:from>
    <xdr:to>
      <xdr:col>38</xdr:col>
      <xdr:colOff>255984</xdr:colOff>
      <xdr:row>14</xdr:row>
      <xdr:rowOff>55959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2F058F-6071-47FB-8DAD-8D52707A3C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531812</xdr:colOff>
      <xdr:row>15</xdr:row>
      <xdr:rowOff>112712</xdr:rowOff>
    </xdr:from>
    <xdr:to>
      <xdr:col>38</xdr:col>
      <xdr:colOff>277812</xdr:colOff>
      <xdr:row>29</xdr:row>
      <xdr:rowOff>188912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406D9D2-C90E-4104-84FB-52DF9CA67B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339328</xdr:colOff>
      <xdr:row>40</xdr:row>
      <xdr:rowOff>158353</xdr:rowOff>
    </xdr:from>
    <xdr:to>
      <xdr:col>19</xdr:col>
      <xdr:colOff>53578</xdr:colOff>
      <xdr:row>55</xdr:row>
      <xdr:rowOff>44053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BAA0EDA-E612-4D6A-A242-6E2AF906E3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200025</xdr:colOff>
      <xdr:row>0</xdr:row>
      <xdr:rowOff>33337</xdr:rowOff>
    </xdr:from>
    <xdr:to>
      <xdr:col>37</xdr:col>
      <xdr:colOff>504825</xdr:colOff>
      <xdr:row>12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A64C0E-2652-4C02-BD99-7E920AF6FF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276225</xdr:colOff>
      <xdr:row>13</xdr:row>
      <xdr:rowOff>71437</xdr:rowOff>
    </xdr:from>
    <xdr:to>
      <xdr:col>37</xdr:col>
      <xdr:colOff>581025</xdr:colOff>
      <xdr:row>27</xdr:row>
      <xdr:rowOff>147637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718AA6-C29D-4CF9-A576-33A91087D8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505239</xdr:colOff>
      <xdr:row>37</xdr:row>
      <xdr:rowOff>185530</xdr:rowOff>
    </xdr:from>
    <xdr:to>
      <xdr:col>19</xdr:col>
      <xdr:colOff>173934</xdr:colOff>
      <xdr:row>52</xdr:row>
      <xdr:rowOff>71230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C24F36C-0663-443B-BBD2-A5DECEE683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457200</xdr:colOff>
      <xdr:row>1</xdr:row>
      <xdr:rowOff>42862</xdr:rowOff>
    </xdr:from>
    <xdr:to>
      <xdr:col>37</xdr:col>
      <xdr:colOff>152400</xdr:colOff>
      <xdr:row>13</xdr:row>
      <xdr:rowOff>109537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6EE9E41-FFE1-474C-9ECA-91747A9083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409575</xdr:colOff>
      <xdr:row>14</xdr:row>
      <xdr:rowOff>109537</xdr:rowOff>
    </xdr:from>
    <xdr:to>
      <xdr:col>37</xdr:col>
      <xdr:colOff>104775</xdr:colOff>
      <xdr:row>28</xdr:row>
      <xdr:rowOff>185737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10BC68B-3178-4CB9-8993-81FDB8A6D1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455084</xdr:colOff>
      <xdr:row>42</xdr:row>
      <xdr:rowOff>46567</xdr:rowOff>
    </xdr:from>
    <xdr:to>
      <xdr:col>19</xdr:col>
      <xdr:colOff>116417</xdr:colOff>
      <xdr:row>56</xdr:row>
      <xdr:rowOff>122767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B45B82-5F4A-4CD6-9D04-E60986DE37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597354</xdr:colOff>
      <xdr:row>22</xdr:row>
      <xdr:rowOff>76880</xdr:rowOff>
    </xdr:from>
    <xdr:to>
      <xdr:col>20</xdr:col>
      <xdr:colOff>292553</xdr:colOff>
      <xdr:row>36</xdr:row>
      <xdr:rowOff>153080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46573E-46F7-4516-865B-E4B58E763F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3"/>
  <sheetViews>
    <sheetView topLeftCell="D108" zoomScale="120" zoomScaleNormal="120" workbookViewId="0">
      <selection activeCell="L123" sqref="L123:M123"/>
    </sheetView>
  </sheetViews>
  <sheetFormatPr defaultRowHeight="14.5" x14ac:dyDescent="0.35"/>
  <cols>
    <col min="2" max="2" width="14.7265625" style="16" customWidth="1"/>
    <col min="3" max="3" width="14.7265625" customWidth="1"/>
    <col min="4" max="11" width="12.81640625" customWidth="1"/>
  </cols>
  <sheetData>
    <row r="1" spans="1:30" x14ac:dyDescent="0.35">
      <c r="B1" s="41"/>
      <c r="C1" s="1"/>
    </row>
    <row r="2" spans="1:30" ht="15.5" x14ac:dyDescent="0.35">
      <c r="A2" s="38"/>
      <c r="B2" s="113" t="s">
        <v>0</v>
      </c>
      <c r="C2" s="116" t="s">
        <v>1</v>
      </c>
      <c r="D2" s="105" t="s">
        <v>2</v>
      </c>
      <c r="E2" s="106"/>
      <c r="F2" s="106"/>
      <c r="G2" s="107"/>
      <c r="H2" s="105" t="s">
        <v>3</v>
      </c>
      <c r="I2" s="106"/>
      <c r="J2" s="106"/>
      <c r="K2" s="107"/>
      <c r="L2" s="99" t="s">
        <v>34</v>
      </c>
      <c r="M2" s="100"/>
      <c r="N2" s="100"/>
      <c r="O2" s="100"/>
      <c r="P2" s="100"/>
      <c r="Q2" s="101"/>
      <c r="S2" s="99" t="s">
        <v>35</v>
      </c>
      <c r="T2" s="100"/>
      <c r="U2" s="100"/>
      <c r="V2" s="100"/>
      <c r="W2" s="100"/>
      <c r="X2" s="101"/>
      <c r="AA2" s="96" t="s">
        <v>34</v>
      </c>
      <c r="AB2" s="96"/>
      <c r="AC2" s="96" t="s">
        <v>44</v>
      </c>
      <c r="AD2" s="96"/>
    </row>
    <row r="3" spans="1:30" x14ac:dyDescent="0.35">
      <c r="A3" s="38"/>
      <c r="B3" s="114"/>
      <c r="C3" s="117"/>
      <c r="D3" s="102" t="s">
        <v>4</v>
      </c>
      <c r="E3" s="104"/>
      <c r="F3" s="102" t="s">
        <v>9</v>
      </c>
      <c r="G3" s="104"/>
      <c r="H3" s="102" t="s">
        <v>5</v>
      </c>
      <c r="I3" s="104"/>
      <c r="J3" s="103" t="s">
        <v>9</v>
      </c>
      <c r="K3" s="104"/>
      <c r="L3" s="102" t="s">
        <v>40</v>
      </c>
      <c r="M3" s="103"/>
      <c r="N3" s="104"/>
      <c r="O3" s="105" t="s">
        <v>36</v>
      </c>
      <c r="P3" s="106"/>
      <c r="Q3" s="107"/>
      <c r="S3" s="102" t="s">
        <v>40</v>
      </c>
      <c r="T3" s="103"/>
      <c r="U3" s="104"/>
      <c r="V3" s="105" t="s">
        <v>36</v>
      </c>
      <c r="W3" s="106"/>
      <c r="X3" s="107"/>
      <c r="AA3" t="s">
        <v>38</v>
      </c>
      <c r="AB3" t="s">
        <v>9</v>
      </c>
      <c r="AC3" t="s">
        <v>38</v>
      </c>
      <c r="AD3" t="s">
        <v>9</v>
      </c>
    </row>
    <row r="4" spans="1:30" ht="43.5" x14ac:dyDescent="0.35">
      <c r="A4" s="38"/>
      <c r="B4" s="115"/>
      <c r="C4" s="117"/>
      <c r="D4" s="12" t="s">
        <v>6</v>
      </c>
      <c r="E4" s="13" t="s">
        <v>7</v>
      </c>
      <c r="F4" s="12" t="s">
        <v>8</v>
      </c>
      <c r="G4" s="13" t="s">
        <v>7</v>
      </c>
      <c r="H4" s="12" t="s">
        <v>6</v>
      </c>
      <c r="I4" s="13" t="s">
        <v>7</v>
      </c>
      <c r="J4" s="14" t="s">
        <v>6</v>
      </c>
      <c r="K4" s="13" t="s">
        <v>7</v>
      </c>
      <c r="L4" s="50" t="s">
        <v>41</v>
      </c>
      <c r="M4" s="51" t="s">
        <v>42</v>
      </c>
      <c r="N4" s="50" t="s">
        <v>43</v>
      </c>
      <c r="O4" s="52" t="s">
        <v>37</v>
      </c>
      <c r="P4" s="53" t="s">
        <v>38</v>
      </c>
      <c r="Q4" s="54" t="s">
        <v>39</v>
      </c>
      <c r="S4" s="50" t="s">
        <v>41</v>
      </c>
      <c r="T4" s="51" t="s">
        <v>42</v>
      </c>
      <c r="U4" s="50" t="s">
        <v>43</v>
      </c>
      <c r="V4" s="52" t="s">
        <v>37</v>
      </c>
      <c r="W4" s="53" t="s">
        <v>38</v>
      </c>
      <c r="X4" s="54" t="s">
        <v>39</v>
      </c>
      <c r="Z4">
        <v>1</v>
      </c>
      <c r="AA4">
        <v>-4.2435986583769143</v>
      </c>
      <c r="AB4">
        <v>-12.012945844240798</v>
      </c>
      <c r="AC4">
        <v>-7.7748691099476703</v>
      </c>
      <c r="AD4">
        <v>-7.0735847513088856</v>
      </c>
    </row>
    <row r="5" spans="1:30" ht="29" x14ac:dyDescent="0.35">
      <c r="A5" s="38">
        <v>1</v>
      </c>
      <c r="B5" s="9" t="s">
        <v>10</v>
      </c>
      <c r="C5" s="24" t="s">
        <v>11</v>
      </c>
      <c r="D5" s="2">
        <v>97.127883671465881</v>
      </c>
      <c r="E5" s="3">
        <v>4.2435986583769143</v>
      </c>
      <c r="F5" s="2">
        <v>92.88980693717275</v>
      </c>
      <c r="G5" s="3">
        <v>7.7748691099476677</v>
      </c>
      <c r="H5" s="2">
        <v>131.06010716623027</v>
      </c>
      <c r="I5" s="3">
        <v>7.7748691099476677</v>
      </c>
      <c r="J5" s="2">
        <v>143.77709833115165</v>
      </c>
      <c r="K5" s="3">
        <v>19.790575916230267</v>
      </c>
      <c r="L5" s="55">
        <f>(F5-D5)-G5</f>
        <v>-12.012945844240798</v>
      </c>
      <c r="M5" s="56">
        <f t="shared" ref="M5:M19" si="0">F5-D5</f>
        <v>-4.2380767342931307</v>
      </c>
      <c r="N5" s="57">
        <f>(F5-D5)+G5</f>
        <v>3.536792375654537</v>
      </c>
      <c r="O5" s="58">
        <f>0-E5</f>
        <v>-4.2435986583769143</v>
      </c>
      <c r="P5" s="58">
        <v>0</v>
      </c>
      <c r="Q5" s="3">
        <f>E5</f>
        <v>4.2435986583769143</v>
      </c>
      <c r="R5">
        <v>1</v>
      </c>
      <c r="S5" s="2">
        <f>(J5-H5)-K5</f>
        <v>-7.0735847513088856</v>
      </c>
      <c r="T5" s="58">
        <f>J5-H5</f>
        <v>12.716991164921382</v>
      </c>
      <c r="U5" s="3">
        <f>(J5-H5)+K5</f>
        <v>32.507567081151649</v>
      </c>
      <c r="V5" s="2">
        <f>0-I5</f>
        <v>-7.7748691099476677</v>
      </c>
      <c r="W5" s="58">
        <v>0</v>
      </c>
      <c r="X5" s="3">
        <f>I5</f>
        <v>7.7748691099476677</v>
      </c>
      <c r="Z5">
        <v>1</v>
      </c>
      <c r="AA5">
        <v>0</v>
      </c>
      <c r="AB5">
        <v>-4.2380767342931307</v>
      </c>
      <c r="AC5">
        <v>0</v>
      </c>
      <c r="AD5">
        <v>12.716991164921382</v>
      </c>
    </row>
    <row r="6" spans="1:30" ht="21" customHeight="1" x14ac:dyDescent="0.35">
      <c r="A6" s="38">
        <v>2</v>
      </c>
      <c r="B6" s="10"/>
      <c r="C6" s="25" t="s">
        <v>12</v>
      </c>
      <c r="D6" s="7">
        <v>106.08859007316593</v>
      </c>
      <c r="E6" s="8">
        <v>5.5473600949178365</v>
      </c>
      <c r="F6" s="7">
        <v>110.2477753608858</v>
      </c>
      <c r="G6" s="8">
        <v>4.1698635554676518</v>
      </c>
      <c r="H6" s="7">
        <v>158.13980620921495</v>
      </c>
      <c r="I6" s="8">
        <v>20.139212972117885</v>
      </c>
      <c r="J6" s="7">
        <v>181.03935139410598</v>
      </c>
      <c r="K6" s="8">
        <v>23.60431085623922</v>
      </c>
      <c r="L6" s="59">
        <f t="shared" ref="L6:L19" si="1">(F6-D6)-G6</f>
        <v>-1.0678267747787018E-2</v>
      </c>
      <c r="M6" s="60">
        <f t="shared" si="0"/>
        <v>4.1591852877198647</v>
      </c>
      <c r="N6" s="61">
        <f t="shared" ref="N6:N19" si="2">(F6-D6)+G6</f>
        <v>8.3290488431875165</v>
      </c>
      <c r="O6" s="62">
        <f t="shared" ref="O6:O18" si="3">0-E6</f>
        <v>-5.5473600949178365</v>
      </c>
      <c r="P6" s="62">
        <v>0</v>
      </c>
      <c r="Q6" s="63">
        <f t="shared" ref="Q6:Q18" si="4">E6</f>
        <v>5.5473600949178365</v>
      </c>
      <c r="R6">
        <v>2</v>
      </c>
      <c r="S6" s="64">
        <f t="shared" ref="S6:S18" si="5">(J6-H6)-K6</f>
        <v>-0.7047656713481949</v>
      </c>
      <c r="T6" s="62">
        <f t="shared" ref="T6:T18" si="6">J6-H6</f>
        <v>22.899545184891025</v>
      </c>
      <c r="U6" s="63">
        <f t="shared" ref="U6:U18" si="7">(J6-H6)+K6</f>
        <v>46.503856041130248</v>
      </c>
      <c r="V6" s="64">
        <f t="shared" ref="V6:V18" si="8">0-I6</f>
        <v>-20.139212972117885</v>
      </c>
      <c r="W6" s="62">
        <v>0</v>
      </c>
      <c r="X6" s="63">
        <f t="shared" ref="X6:X18" si="9">I6</f>
        <v>20.139212972117885</v>
      </c>
      <c r="Z6">
        <v>1</v>
      </c>
      <c r="AA6">
        <v>4.2435986583769143</v>
      </c>
      <c r="AB6">
        <v>3.536792375654537</v>
      </c>
      <c r="AC6">
        <v>7.7748691099476677</v>
      </c>
      <c r="AD6">
        <v>32.507567081151649</v>
      </c>
    </row>
    <row r="7" spans="1:30" x14ac:dyDescent="0.35">
      <c r="A7" s="38">
        <v>3</v>
      </c>
      <c r="B7" s="47" t="s">
        <v>13</v>
      </c>
      <c r="C7" s="26" t="s">
        <v>21</v>
      </c>
      <c r="D7" s="4">
        <v>83.216575562611496</v>
      </c>
      <c r="E7" s="5">
        <v>1.5748119067345954</v>
      </c>
      <c r="F7" s="4">
        <v>83.216575562611496</v>
      </c>
      <c r="G7" s="5">
        <v>2.0991931313288887</v>
      </c>
      <c r="H7" s="4">
        <v>60.539728967753</v>
      </c>
      <c r="I7" s="5">
        <v>2.6246865112243967</v>
      </c>
      <c r="J7" s="4">
        <v>76.549760608571304</v>
      </c>
      <c r="K7" s="5">
        <v>3.1490677358186048</v>
      </c>
      <c r="L7" s="59">
        <f t="shared" si="1"/>
        <v>-2.0991931313288887</v>
      </c>
      <c r="M7" s="60">
        <f t="shared" si="0"/>
        <v>0</v>
      </c>
      <c r="N7" s="61">
        <f t="shared" si="2"/>
        <v>2.0991931313288887</v>
      </c>
      <c r="O7" s="62">
        <f t="shared" si="3"/>
        <v>-1.5748119067345954</v>
      </c>
      <c r="P7" s="62">
        <v>0</v>
      </c>
      <c r="Q7" s="63">
        <f t="shared" si="4"/>
        <v>1.5748119067345954</v>
      </c>
      <c r="R7">
        <v>3</v>
      </c>
      <c r="S7" s="64">
        <f t="shared" si="5"/>
        <v>12.8609639049997</v>
      </c>
      <c r="T7" s="62">
        <f t="shared" si="6"/>
        <v>16.010031640818305</v>
      </c>
      <c r="U7" s="63">
        <f t="shared" si="7"/>
        <v>19.15909937663691</v>
      </c>
      <c r="V7" s="64">
        <f t="shared" si="8"/>
        <v>-2.6246865112243967</v>
      </c>
      <c r="W7" s="62">
        <v>0</v>
      </c>
      <c r="X7" s="63">
        <f t="shared" si="9"/>
        <v>2.6246865112243967</v>
      </c>
    </row>
    <row r="8" spans="1:30" x14ac:dyDescent="0.35">
      <c r="A8" s="38">
        <v>4</v>
      </c>
      <c r="B8" s="47" t="s">
        <v>15</v>
      </c>
      <c r="C8" s="26" t="s">
        <v>21</v>
      </c>
      <c r="D8" s="4">
        <v>83</v>
      </c>
      <c r="E8" s="5">
        <v>9.5</v>
      </c>
      <c r="F8" s="4">
        <v>104</v>
      </c>
      <c r="G8" s="5">
        <v>27</v>
      </c>
      <c r="H8" s="4">
        <v>107</v>
      </c>
      <c r="I8" s="5">
        <v>34</v>
      </c>
      <c r="J8" s="4">
        <v>121</v>
      </c>
      <c r="K8" s="5">
        <v>34</v>
      </c>
      <c r="L8" s="59">
        <f t="shared" si="1"/>
        <v>-6</v>
      </c>
      <c r="M8" s="60">
        <f t="shared" si="0"/>
        <v>21</v>
      </c>
      <c r="N8" s="61">
        <f t="shared" si="2"/>
        <v>48</v>
      </c>
      <c r="O8" s="62">
        <f t="shared" si="3"/>
        <v>-9.5</v>
      </c>
      <c r="P8" s="62">
        <v>0</v>
      </c>
      <c r="Q8" s="63">
        <f t="shared" si="4"/>
        <v>9.5</v>
      </c>
      <c r="R8">
        <v>4</v>
      </c>
      <c r="S8" s="64">
        <f t="shared" si="5"/>
        <v>-20</v>
      </c>
      <c r="T8" s="62">
        <f t="shared" si="6"/>
        <v>14</v>
      </c>
      <c r="U8" s="63">
        <f t="shared" si="7"/>
        <v>48</v>
      </c>
      <c r="V8" s="64">
        <f t="shared" si="8"/>
        <v>-34</v>
      </c>
      <c r="W8" s="62">
        <v>0</v>
      </c>
      <c r="X8" s="63">
        <f t="shared" si="9"/>
        <v>34</v>
      </c>
      <c r="Z8">
        <v>2</v>
      </c>
      <c r="AA8">
        <v>-5.5473600949178365</v>
      </c>
      <c r="AB8">
        <v>-1.0678267747787018E-2</v>
      </c>
      <c r="AC8">
        <v>-20.139212972117885</v>
      </c>
      <c r="AD8">
        <v>-0.7047656713481949</v>
      </c>
    </row>
    <row r="9" spans="1:30" x14ac:dyDescent="0.35">
      <c r="A9" s="38">
        <v>5</v>
      </c>
      <c r="B9" s="23" t="s">
        <v>16</v>
      </c>
      <c r="C9" s="26" t="s">
        <v>21</v>
      </c>
      <c r="D9" s="27">
        <v>93.174243171284871</v>
      </c>
      <c r="E9" s="28">
        <v>5.4408835420570725</v>
      </c>
      <c r="F9" s="27">
        <v>103.36022088551424</v>
      </c>
      <c r="G9" s="28">
        <v>5.0918055418596504</v>
      </c>
      <c r="H9" s="27">
        <v>100.30608421260229</v>
      </c>
      <c r="I9" s="28">
        <v>13.242481017651187</v>
      </c>
      <c r="J9" s="27">
        <v>138.00532491864701</v>
      </c>
      <c r="K9" s="28">
        <v>26.492061926831774</v>
      </c>
      <c r="L9" s="59">
        <f t="shared" si="1"/>
        <v>5.0941721723697162</v>
      </c>
      <c r="M9" s="60">
        <f t="shared" si="0"/>
        <v>10.185977714229367</v>
      </c>
      <c r="N9" s="61">
        <f t="shared" si="2"/>
        <v>15.277783256089016</v>
      </c>
      <c r="O9" s="62">
        <f t="shared" si="3"/>
        <v>-5.4408835420570725</v>
      </c>
      <c r="P9" s="62">
        <v>0</v>
      </c>
      <c r="Q9" s="63">
        <f t="shared" si="4"/>
        <v>5.4408835420570725</v>
      </c>
      <c r="R9">
        <v>5</v>
      </c>
      <c r="S9" s="64">
        <f t="shared" si="5"/>
        <v>11.207178779212946</v>
      </c>
      <c r="T9" s="62">
        <f t="shared" si="6"/>
        <v>37.699240706044719</v>
      </c>
      <c r="U9" s="63">
        <f t="shared" si="7"/>
        <v>64.1913026328765</v>
      </c>
      <c r="V9" s="64">
        <f t="shared" si="8"/>
        <v>-13.242481017651187</v>
      </c>
      <c r="W9" s="62">
        <v>0</v>
      </c>
      <c r="X9" s="63">
        <f t="shared" si="9"/>
        <v>13.242481017651187</v>
      </c>
      <c r="Z9">
        <v>2</v>
      </c>
      <c r="AA9">
        <v>0</v>
      </c>
      <c r="AB9">
        <v>4.1591852877198647</v>
      </c>
      <c r="AC9">
        <v>0</v>
      </c>
      <c r="AD9">
        <v>22.899545184891025</v>
      </c>
    </row>
    <row r="10" spans="1:30" x14ac:dyDescent="0.35">
      <c r="A10" s="38">
        <v>6</v>
      </c>
      <c r="B10" s="108" t="s">
        <v>17</v>
      </c>
      <c r="C10" s="32" t="s">
        <v>18</v>
      </c>
      <c r="D10" s="18">
        <v>204.36500000000001</v>
      </c>
      <c r="E10" s="17">
        <v>0.2</v>
      </c>
      <c r="F10" s="18">
        <v>228.40799999999999</v>
      </c>
      <c r="G10" s="17">
        <v>21.919000000000011</v>
      </c>
      <c r="H10" s="18">
        <v>257.57400000000001</v>
      </c>
      <c r="I10" s="17">
        <v>11.666999999999973</v>
      </c>
      <c r="J10" s="18">
        <v>209.846</v>
      </c>
      <c r="K10" s="17">
        <v>21.566000000000003</v>
      </c>
      <c r="L10" s="59">
        <f t="shared" si="1"/>
        <v>2.1239999999999668</v>
      </c>
      <c r="M10" s="60">
        <f t="shared" si="0"/>
        <v>24.042999999999978</v>
      </c>
      <c r="N10" s="61">
        <f t="shared" si="2"/>
        <v>45.961999999999989</v>
      </c>
      <c r="O10" s="62">
        <f t="shared" si="3"/>
        <v>-0.2</v>
      </c>
      <c r="P10" s="62">
        <v>0</v>
      </c>
      <c r="Q10" s="63">
        <f t="shared" si="4"/>
        <v>0.2</v>
      </c>
      <c r="R10" s="65">
        <v>6</v>
      </c>
      <c r="S10" s="64">
        <f t="shared" si="5"/>
        <v>-69.294000000000011</v>
      </c>
      <c r="T10" s="62">
        <f t="shared" si="6"/>
        <v>-47.728000000000009</v>
      </c>
      <c r="U10" s="63">
        <f t="shared" si="7"/>
        <v>-26.162000000000006</v>
      </c>
      <c r="V10" s="64">
        <f t="shared" si="8"/>
        <v>-11.666999999999973</v>
      </c>
      <c r="W10" s="62">
        <v>0</v>
      </c>
      <c r="X10" s="63">
        <f t="shared" si="9"/>
        <v>11.666999999999973</v>
      </c>
      <c r="Z10">
        <v>2</v>
      </c>
      <c r="AA10">
        <v>5.5473600949178365</v>
      </c>
      <c r="AB10">
        <v>8.3290488431875165</v>
      </c>
      <c r="AC10">
        <v>20.139212972117885</v>
      </c>
      <c r="AD10">
        <v>46.503856041130248</v>
      </c>
    </row>
    <row r="11" spans="1:30" x14ac:dyDescent="0.35">
      <c r="A11" s="38">
        <v>7</v>
      </c>
      <c r="B11" s="109"/>
      <c r="C11" s="33" t="s">
        <v>19</v>
      </c>
      <c r="D11" s="35">
        <v>204.36500000000001</v>
      </c>
      <c r="E11" s="36">
        <v>0.2</v>
      </c>
      <c r="F11" s="35">
        <v>201.18700000000001</v>
      </c>
      <c r="G11" s="36">
        <v>17.680000000000007</v>
      </c>
      <c r="H11" s="35">
        <v>257.57400000000001</v>
      </c>
      <c r="I11" s="36">
        <v>11.666999999999973</v>
      </c>
      <c r="J11" s="37">
        <v>183.68799999999999</v>
      </c>
      <c r="K11" s="38">
        <v>14.850999999999999</v>
      </c>
      <c r="L11" s="59">
        <f t="shared" si="1"/>
        <v>-20.858000000000004</v>
      </c>
      <c r="M11" s="60">
        <f t="shared" si="0"/>
        <v>-3.1779999999999973</v>
      </c>
      <c r="N11" s="61">
        <f t="shared" si="2"/>
        <v>14.50200000000001</v>
      </c>
      <c r="O11" s="62">
        <f t="shared" si="3"/>
        <v>-0.2</v>
      </c>
      <c r="P11" s="62">
        <v>0</v>
      </c>
      <c r="Q11" s="63">
        <f t="shared" si="4"/>
        <v>0.2</v>
      </c>
      <c r="R11">
        <v>7</v>
      </c>
      <c r="S11" s="64">
        <f t="shared" si="5"/>
        <v>-88.737000000000023</v>
      </c>
      <c r="T11" s="62">
        <f t="shared" si="6"/>
        <v>-73.886000000000024</v>
      </c>
      <c r="U11" s="63">
        <f t="shared" si="7"/>
        <v>-59.035000000000025</v>
      </c>
      <c r="V11" s="64">
        <f t="shared" si="8"/>
        <v>-11.666999999999973</v>
      </c>
      <c r="W11" s="62">
        <v>0</v>
      </c>
      <c r="X11" s="63">
        <f t="shared" si="9"/>
        <v>11.666999999999973</v>
      </c>
    </row>
    <row r="12" spans="1:30" x14ac:dyDescent="0.35">
      <c r="A12" s="38">
        <v>8</v>
      </c>
      <c r="B12" s="110"/>
      <c r="C12" s="34" t="s">
        <v>20</v>
      </c>
      <c r="D12" s="21">
        <v>204.36500000000001</v>
      </c>
      <c r="E12" s="20">
        <v>0.2</v>
      </c>
      <c r="F12" s="21">
        <v>203.66</v>
      </c>
      <c r="G12" s="20">
        <v>0.2</v>
      </c>
      <c r="H12" s="21">
        <v>257.57400000000001</v>
      </c>
      <c r="I12" s="20">
        <v>11.666999999999973</v>
      </c>
      <c r="J12" s="15">
        <v>197.12</v>
      </c>
      <c r="K12" s="11">
        <v>12.729000000000013</v>
      </c>
      <c r="L12" s="59">
        <f t="shared" si="1"/>
        <v>-0.90500000000001246</v>
      </c>
      <c r="M12" s="60">
        <f t="shared" si="0"/>
        <v>-0.70500000000001251</v>
      </c>
      <c r="N12" s="61">
        <f t="shared" si="2"/>
        <v>-0.50500000000001255</v>
      </c>
      <c r="O12" s="62">
        <f t="shared" si="3"/>
        <v>-0.2</v>
      </c>
      <c r="P12" s="62">
        <v>0</v>
      </c>
      <c r="Q12" s="63">
        <f t="shared" si="4"/>
        <v>0.2</v>
      </c>
      <c r="R12">
        <v>8</v>
      </c>
      <c r="S12" s="64">
        <f t="shared" si="5"/>
        <v>-73.183000000000021</v>
      </c>
      <c r="T12" s="62">
        <f t="shared" si="6"/>
        <v>-60.454000000000008</v>
      </c>
      <c r="U12" s="63">
        <f t="shared" si="7"/>
        <v>-47.724999999999994</v>
      </c>
      <c r="V12" s="64">
        <f t="shared" si="8"/>
        <v>-11.666999999999973</v>
      </c>
      <c r="W12" s="62">
        <v>0</v>
      </c>
      <c r="X12" s="63">
        <f t="shared" si="9"/>
        <v>11.666999999999973</v>
      </c>
      <c r="Z12">
        <v>3</v>
      </c>
      <c r="AA12">
        <v>-1.5748119067345954</v>
      </c>
      <c r="AB12">
        <v>-2.0991931313288887</v>
      </c>
      <c r="AC12">
        <v>-2.6246865112243967</v>
      </c>
      <c r="AD12">
        <v>12.8609639049997</v>
      </c>
    </row>
    <row r="13" spans="1:30" x14ac:dyDescent="0.35">
      <c r="A13" s="38">
        <v>9</v>
      </c>
      <c r="B13" s="71" t="s">
        <v>22</v>
      </c>
      <c r="C13" s="42" t="s">
        <v>23</v>
      </c>
      <c r="D13" s="44">
        <v>130.91499999999999</v>
      </c>
      <c r="E13" s="45">
        <v>11.564000000000021</v>
      </c>
      <c r="F13" s="43">
        <v>149.239</v>
      </c>
      <c r="G13" s="46">
        <v>13.490999999999985</v>
      </c>
      <c r="H13" s="44">
        <v>195.65899999999999</v>
      </c>
      <c r="I13" s="45">
        <v>14.945999999999998</v>
      </c>
      <c r="J13" s="43">
        <v>147.96799999999999</v>
      </c>
      <c r="K13" s="46">
        <v>15.905999999999977</v>
      </c>
      <c r="L13" s="59">
        <f t="shared" si="1"/>
        <v>4.8330000000000268</v>
      </c>
      <c r="M13" s="60">
        <f t="shared" si="0"/>
        <v>18.324000000000012</v>
      </c>
      <c r="N13" s="61">
        <f t="shared" si="2"/>
        <v>31.814999999999998</v>
      </c>
      <c r="O13" s="62">
        <f t="shared" si="3"/>
        <v>-11.564000000000021</v>
      </c>
      <c r="P13" s="62">
        <v>0</v>
      </c>
      <c r="Q13" s="63">
        <f t="shared" si="4"/>
        <v>11.564000000000021</v>
      </c>
      <c r="R13">
        <v>9</v>
      </c>
      <c r="S13" s="64">
        <f t="shared" si="5"/>
        <v>-63.59699999999998</v>
      </c>
      <c r="T13" s="62">
        <f t="shared" si="6"/>
        <v>-47.691000000000003</v>
      </c>
      <c r="U13" s="63">
        <f t="shared" si="7"/>
        <v>-31.785000000000025</v>
      </c>
      <c r="V13" s="64">
        <f t="shared" si="8"/>
        <v>-14.945999999999998</v>
      </c>
      <c r="W13" s="62">
        <v>0</v>
      </c>
      <c r="X13" s="63">
        <f t="shared" si="9"/>
        <v>14.945999999999998</v>
      </c>
      <c r="Z13">
        <v>3</v>
      </c>
      <c r="AA13">
        <v>0</v>
      </c>
      <c r="AB13">
        <v>0</v>
      </c>
      <c r="AC13">
        <v>0</v>
      </c>
      <c r="AD13">
        <v>16.010031640818305</v>
      </c>
    </row>
    <row r="14" spans="1:30" x14ac:dyDescent="0.35">
      <c r="A14" s="38">
        <v>10</v>
      </c>
      <c r="B14" s="71" t="s">
        <v>24</v>
      </c>
      <c r="C14" s="29" t="s">
        <v>25</v>
      </c>
      <c r="D14" s="44">
        <v>258.69600000000003</v>
      </c>
      <c r="E14" s="45">
        <v>36.180000000000028</v>
      </c>
      <c r="F14" s="44">
        <v>213.46199999999999</v>
      </c>
      <c r="G14" s="45">
        <v>39.798000000000002</v>
      </c>
      <c r="H14" s="44">
        <v>345.52800000000002</v>
      </c>
      <c r="I14" s="45">
        <v>37.998000000000012</v>
      </c>
      <c r="J14" s="44">
        <v>343.71</v>
      </c>
      <c r="K14" s="45">
        <v>30.761999999999993</v>
      </c>
      <c r="L14" s="59">
        <f t="shared" si="1"/>
        <v>-85.032000000000039</v>
      </c>
      <c r="M14" s="60">
        <f t="shared" si="0"/>
        <v>-45.234000000000037</v>
      </c>
      <c r="N14" s="61">
        <f t="shared" si="2"/>
        <v>-5.4360000000000355</v>
      </c>
      <c r="O14" s="62">
        <f t="shared" si="3"/>
        <v>-36.180000000000028</v>
      </c>
      <c r="P14" s="62">
        <v>0</v>
      </c>
      <c r="Q14" s="63">
        <f t="shared" si="4"/>
        <v>36.180000000000028</v>
      </c>
      <c r="R14">
        <v>10</v>
      </c>
      <c r="S14" s="64">
        <f t="shared" si="5"/>
        <v>-32.580000000000034</v>
      </c>
      <c r="T14" s="62">
        <f t="shared" si="6"/>
        <v>-1.8180000000000405</v>
      </c>
      <c r="U14" s="63">
        <f t="shared" si="7"/>
        <v>28.943999999999953</v>
      </c>
      <c r="V14" s="64">
        <f t="shared" si="8"/>
        <v>-37.998000000000012</v>
      </c>
      <c r="W14" s="62">
        <v>0</v>
      </c>
      <c r="X14" s="63">
        <f t="shared" si="9"/>
        <v>37.998000000000012</v>
      </c>
      <c r="Z14">
        <v>3</v>
      </c>
      <c r="AA14">
        <v>1.5748119067345954</v>
      </c>
      <c r="AB14">
        <v>2.0991931313288887</v>
      </c>
      <c r="AC14">
        <v>2.6246865112243967</v>
      </c>
      <c r="AD14">
        <v>19.15909937663691</v>
      </c>
    </row>
    <row r="15" spans="1:30" x14ac:dyDescent="0.35">
      <c r="A15" s="38">
        <v>11</v>
      </c>
      <c r="B15" s="111" t="s">
        <v>26</v>
      </c>
      <c r="C15" s="30" t="s">
        <v>27</v>
      </c>
      <c r="D15" s="18">
        <v>87.228000000000009</v>
      </c>
      <c r="E15" s="17">
        <v>11.016000000000002</v>
      </c>
      <c r="F15" s="18">
        <v>87.228000000000009</v>
      </c>
      <c r="G15" s="17">
        <v>7.3260000000000005</v>
      </c>
      <c r="H15" s="18">
        <v>76.193999999999988</v>
      </c>
      <c r="I15" s="17">
        <v>8.0819999999999972</v>
      </c>
      <c r="J15" s="18">
        <v>106.30799999999999</v>
      </c>
      <c r="K15" s="17">
        <v>8.8200000000000038</v>
      </c>
      <c r="L15" s="59">
        <f t="shared" si="1"/>
        <v>-7.3260000000000005</v>
      </c>
      <c r="M15" s="60">
        <f t="shared" si="0"/>
        <v>0</v>
      </c>
      <c r="N15" s="61">
        <f t="shared" si="2"/>
        <v>7.3260000000000005</v>
      </c>
      <c r="O15" s="62">
        <f t="shared" si="3"/>
        <v>-11.016000000000002</v>
      </c>
      <c r="P15" s="62">
        <v>0</v>
      </c>
      <c r="Q15" s="63">
        <f t="shared" si="4"/>
        <v>11.016000000000002</v>
      </c>
      <c r="R15">
        <v>11</v>
      </c>
      <c r="S15" s="64">
        <f t="shared" si="5"/>
        <v>21.294</v>
      </c>
      <c r="T15" s="62">
        <f t="shared" si="6"/>
        <v>30.114000000000004</v>
      </c>
      <c r="U15" s="63">
        <f t="shared" si="7"/>
        <v>38.934000000000012</v>
      </c>
      <c r="V15" s="64">
        <f t="shared" si="8"/>
        <v>-8.0819999999999972</v>
      </c>
      <c r="W15" s="62">
        <v>0</v>
      </c>
      <c r="X15" s="63">
        <f t="shared" si="9"/>
        <v>8.0819999999999972</v>
      </c>
    </row>
    <row r="16" spans="1:30" x14ac:dyDescent="0.35">
      <c r="A16" s="38">
        <v>12</v>
      </c>
      <c r="B16" s="112"/>
      <c r="C16" s="31" t="s">
        <v>28</v>
      </c>
      <c r="D16" s="21">
        <v>159.012</v>
      </c>
      <c r="E16" s="20">
        <v>6.9120000000000061</v>
      </c>
      <c r="F16" s="21">
        <v>155.91600000000003</v>
      </c>
      <c r="G16" s="20">
        <v>11.538</v>
      </c>
      <c r="H16" s="21">
        <v>168.17400000000001</v>
      </c>
      <c r="I16" s="20">
        <v>19.97999999999999</v>
      </c>
      <c r="J16" s="21">
        <v>208.18800000000002</v>
      </c>
      <c r="K16" s="20">
        <v>6.9119999999999742</v>
      </c>
      <c r="L16" s="59">
        <f t="shared" si="1"/>
        <v>-14.633999999999975</v>
      </c>
      <c r="M16" s="60">
        <f t="shared" si="0"/>
        <v>-3.0959999999999752</v>
      </c>
      <c r="N16" s="61">
        <f t="shared" si="2"/>
        <v>8.442000000000025</v>
      </c>
      <c r="O16" s="62">
        <f t="shared" si="3"/>
        <v>-6.9120000000000061</v>
      </c>
      <c r="P16" s="62">
        <v>0</v>
      </c>
      <c r="Q16" s="63">
        <f t="shared" si="4"/>
        <v>6.9120000000000061</v>
      </c>
      <c r="R16" s="65">
        <v>12</v>
      </c>
      <c r="S16" s="64">
        <f t="shared" si="5"/>
        <v>33.102000000000032</v>
      </c>
      <c r="T16" s="62">
        <f t="shared" si="6"/>
        <v>40.01400000000001</v>
      </c>
      <c r="U16" s="63">
        <f t="shared" si="7"/>
        <v>46.925999999999988</v>
      </c>
      <c r="V16" s="64">
        <f t="shared" si="8"/>
        <v>-19.97999999999999</v>
      </c>
      <c r="W16" s="62">
        <v>0</v>
      </c>
      <c r="X16" s="63">
        <f t="shared" si="9"/>
        <v>19.97999999999999</v>
      </c>
      <c r="Z16">
        <v>4</v>
      </c>
      <c r="AA16">
        <v>-9.5</v>
      </c>
      <c r="AB16">
        <v>-6</v>
      </c>
      <c r="AC16">
        <v>-34</v>
      </c>
      <c r="AD16">
        <v>-20</v>
      </c>
    </row>
    <row r="17" spans="1:30" x14ac:dyDescent="0.35">
      <c r="A17" s="38">
        <v>13</v>
      </c>
      <c r="B17" s="48" t="s">
        <v>29</v>
      </c>
      <c r="C17" s="29" t="s">
        <v>30</v>
      </c>
      <c r="D17" s="16">
        <v>147.92400000000001</v>
      </c>
      <c r="E17" s="16">
        <v>27.179999999999996</v>
      </c>
      <c r="F17" s="44">
        <v>217.53000000000003</v>
      </c>
      <c r="G17" s="49">
        <v>8.7119999999999997</v>
      </c>
      <c r="H17" s="44">
        <v>187.07400000000001</v>
      </c>
      <c r="I17" s="45">
        <v>15.228000000000002</v>
      </c>
      <c r="J17" s="44">
        <v>150.08399999999997</v>
      </c>
      <c r="K17" s="45">
        <v>16.307999999999979</v>
      </c>
      <c r="L17" s="59">
        <f t="shared" si="1"/>
        <v>60.89400000000002</v>
      </c>
      <c r="M17" s="60">
        <f t="shared" si="0"/>
        <v>69.606000000000023</v>
      </c>
      <c r="N17" s="61">
        <f t="shared" si="2"/>
        <v>78.318000000000026</v>
      </c>
      <c r="O17" s="62">
        <f t="shared" si="3"/>
        <v>-27.179999999999996</v>
      </c>
      <c r="P17" s="62">
        <v>0</v>
      </c>
      <c r="Q17" s="63">
        <f t="shared" si="4"/>
        <v>27.179999999999996</v>
      </c>
      <c r="R17">
        <v>13</v>
      </c>
      <c r="S17" s="64">
        <f t="shared" si="5"/>
        <v>-53.298000000000016</v>
      </c>
      <c r="T17" s="62">
        <f t="shared" si="6"/>
        <v>-36.990000000000038</v>
      </c>
      <c r="U17" s="63">
        <f t="shared" si="7"/>
        <v>-20.682000000000059</v>
      </c>
      <c r="V17" s="64">
        <f t="shared" si="8"/>
        <v>-15.228000000000002</v>
      </c>
      <c r="W17" s="62">
        <v>0</v>
      </c>
      <c r="X17" s="63">
        <f t="shared" si="9"/>
        <v>15.228000000000002</v>
      </c>
      <c r="Z17">
        <v>4</v>
      </c>
      <c r="AA17">
        <v>0</v>
      </c>
      <c r="AB17">
        <v>21</v>
      </c>
      <c r="AC17">
        <v>0</v>
      </c>
      <c r="AD17">
        <v>14</v>
      </c>
    </row>
    <row r="18" spans="1:30" x14ac:dyDescent="0.35">
      <c r="A18" s="38">
        <v>14</v>
      </c>
      <c r="B18" s="97" t="s">
        <v>31</v>
      </c>
      <c r="C18" s="33" t="s">
        <v>33</v>
      </c>
      <c r="D18" s="18">
        <v>176.50799999999998</v>
      </c>
      <c r="E18" s="17">
        <v>12.852000000000007</v>
      </c>
      <c r="F18" s="18">
        <v>163.63799999999998</v>
      </c>
      <c r="G18" s="19">
        <v>5.5079999999999849</v>
      </c>
      <c r="H18" s="18">
        <v>259.14600000000002</v>
      </c>
      <c r="I18" s="17">
        <v>18.377999999999982</v>
      </c>
      <c r="J18" s="18">
        <v>247.19400000000002</v>
      </c>
      <c r="K18" s="17">
        <v>8.2620000000000253</v>
      </c>
      <c r="L18" s="59">
        <f t="shared" si="1"/>
        <v>-18.377999999999989</v>
      </c>
      <c r="M18" s="60">
        <f t="shared" si="0"/>
        <v>-12.870000000000005</v>
      </c>
      <c r="N18" s="61">
        <f t="shared" si="2"/>
        <v>-7.3620000000000196</v>
      </c>
      <c r="O18" s="62">
        <f t="shared" si="3"/>
        <v>-12.852000000000007</v>
      </c>
      <c r="P18" s="62">
        <v>0</v>
      </c>
      <c r="Q18" s="63">
        <f t="shared" si="4"/>
        <v>12.852000000000007</v>
      </c>
      <c r="R18">
        <v>14</v>
      </c>
      <c r="S18" s="64">
        <f t="shared" si="5"/>
        <v>-20.214000000000024</v>
      </c>
      <c r="T18" s="62">
        <f t="shared" si="6"/>
        <v>-11.951999999999998</v>
      </c>
      <c r="U18" s="63">
        <f t="shared" si="7"/>
        <v>-3.6899999999999729</v>
      </c>
      <c r="V18" s="64">
        <f t="shared" si="8"/>
        <v>-18.377999999999982</v>
      </c>
      <c r="W18" s="62">
        <v>0</v>
      </c>
      <c r="X18" s="63">
        <f t="shared" si="9"/>
        <v>18.377999999999982</v>
      </c>
      <c r="Z18">
        <v>4</v>
      </c>
      <c r="AA18">
        <v>9.5</v>
      </c>
      <c r="AB18">
        <v>48</v>
      </c>
      <c r="AC18">
        <v>34</v>
      </c>
      <c r="AD18">
        <v>48</v>
      </c>
    </row>
    <row r="19" spans="1:30" x14ac:dyDescent="0.35">
      <c r="A19" s="38">
        <v>15</v>
      </c>
      <c r="B19" s="98"/>
      <c r="C19" s="34" t="s">
        <v>32</v>
      </c>
      <c r="D19" s="21">
        <v>176.50799999999998</v>
      </c>
      <c r="E19" s="20">
        <v>12.852000000000007</v>
      </c>
      <c r="F19" s="21">
        <v>141.60599999999999</v>
      </c>
      <c r="G19" s="22">
        <v>11.015999999999986</v>
      </c>
      <c r="H19" s="21">
        <v>259.14600000000002</v>
      </c>
      <c r="I19" s="20">
        <v>18.377999999999982</v>
      </c>
      <c r="J19" s="21">
        <v>219.654</v>
      </c>
      <c r="K19" s="20">
        <v>13.77000000000001</v>
      </c>
      <c r="L19" s="66">
        <f t="shared" si="1"/>
        <v>-45.917999999999971</v>
      </c>
      <c r="M19" s="67">
        <f t="shared" si="0"/>
        <v>-34.901999999999987</v>
      </c>
      <c r="N19" s="68">
        <f t="shared" si="2"/>
        <v>-23.886000000000003</v>
      </c>
      <c r="O19" s="69">
        <f>0-E19</f>
        <v>-12.852000000000007</v>
      </c>
      <c r="P19" s="69">
        <v>0</v>
      </c>
      <c r="Q19" s="8">
        <f>E19</f>
        <v>12.852000000000007</v>
      </c>
      <c r="R19">
        <v>15</v>
      </c>
      <c r="S19" s="7">
        <f>(J19-H19)-K19</f>
        <v>-53.262000000000029</v>
      </c>
      <c r="T19" s="69">
        <f>J19-H19</f>
        <v>-39.492000000000019</v>
      </c>
      <c r="U19" s="8">
        <f>(J19-H19)+K19</f>
        <v>-25.722000000000008</v>
      </c>
      <c r="V19" s="7">
        <f>0-I19</f>
        <v>-18.377999999999982</v>
      </c>
      <c r="W19" s="69">
        <v>0</v>
      </c>
      <c r="X19" s="8">
        <f>I19</f>
        <v>18.377999999999982</v>
      </c>
    </row>
    <row r="20" spans="1:30" x14ac:dyDescent="0.35">
      <c r="Z20">
        <v>5</v>
      </c>
      <c r="AA20">
        <v>-5.4408835420570725</v>
      </c>
      <c r="AB20">
        <v>5.0941721723697162</v>
      </c>
      <c r="AC20">
        <v>-13.242481017651187</v>
      </c>
      <c r="AD20">
        <v>11.207178779212946</v>
      </c>
    </row>
    <row r="21" spans="1:30" x14ac:dyDescent="0.35">
      <c r="Z21">
        <v>5</v>
      </c>
      <c r="AA21">
        <v>0</v>
      </c>
      <c r="AB21">
        <v>10.185977714229367</v>
      </c>
      <c r="AC21">
        <v>0</v>
      </c>
      <c r="AD21">
        <v>37.699240706044719</v>
      </c>
    </row>
    <row r="22" spans="1:30" x14ac:dyDescent="0.35">
      <c r="Z22">
        <v>5</v>
      </c>
      <c r="AA22">
        <v>5.4408835420570725</v>
      </c>
      <c r="AB22">
        <v>15.277783256089016</v>
      </c>
      <c r="AC22">
        <v>13.242481017651187</v>
      </c>
      <c r="AD22">
        <v>64.1913026328765</v>
      </c>
    </row>
    <row r="23" spans="1:30" x14ac:dyDescent="0.35">
      <c r="A23" s="95" t="s">
        <v>3</v>
      </c>
      <c r="B23" s="95"/>
      <c r="C23" s="95"/>
      <c r="D23" s="95"/>
      <c r="E23" s="95"/>
      <c r="F23" s="95"/>
    </row>
    <row r="24" spans="1:30" x14ac:dyDescent="0.35">
      <c r="A24" s="95" t="s">
        <v>61</v>
      </c>
      <c r="B24" s="95"/>
      <c r="C24" s="95"/>
      <c r="D24" s="95" t="s">
        <v>9</v>
      </c>
      <c r="E24" s="95"/>
      <c r="F24" s="95"/>
      <c r="Z24">
        <v>6</v>
      </c>
      <c r="AA24">
        <v>-0.2</v>
      </c>
      <c r="AB24">
        <v>2.1239999999999668</v>
      </c>
      <c r="AC24">
        <v>-11.666999999999973</v>
      </c>
      <c r="AD24">
        <v>-69.294000000000011</v>
      </c>
    </row>
    <row r="25" spans="1:30" ht="43.5" x14ac:dyDescent="0.35">
      <c r="A25" s="86" t="s">
        <v>6</v>
      </c>
      <c r="B25" s="86" t="s">
        <v>7</v>
      </c>
      <c r="C25" s="86" t="s">
        <v>55</v>
      </c>
      <c r="D25" s="86" t="s">
        <v>6</v>
      </c>
      <c r="E25" s="86" t="s">
        <v>7</v>
      </c>
      <c r="F25" s="86" t="s">
        <v>55</v>
      </c>
      <c r="G25" s="85"/>
      <c r="H25" s="87" t="s">
        <v>58</v>
      </c>
      <c r="I25" s="87" t="s">
        <v>42</v>
      </c>
      <c r="J25" s="87" t="s">
        <v>59</v>
      </c>
      <c r="K25" s="87" t="s">
        <v>56</v>
      </c>
      <c r="L25" s="87" t="s">
        <v>38</v>
      </c>
      <c r="M25" s="87" t="s">
        <v>57</v>
      </c>
      <c r="Z25">
        <v>6</v>
      </c>
      <c r="AA25">
        <v>0</v>
      </c>
      <c r="AB25">
        <v>24.042999999999978</v>
      </c>
      <c r="AC25">
        <v>0</v>
      </c>
      <c r="AD25">
        <v>-47.728000000000009</v>
      </c>
    </row>
    <row r="26" spans="1:30" x14ac:dyDescent="0.35">
      <c r="A26" s="90">
        <v>131.06010716623027</v>
      </c>
      <c r="B26" s="90">
        <v>7.7748691099476677</v>
      </c>
      <c r="C26" s="90">
        <f>B26*1.96</f>
        <v>15.238743455497428</v>
      </c>
      <c r="D26" s="90">
        <v>143.77709833115165</v>
      </c>
      <c r="E26" s="90">
        <v>19.790575916230267</v>
      </c>
      <c r="F26" s="90">
        <f>1.96*E26</f>
        <v>38.789528795811322</v>
      </c>
      <c r="G26" s="85">
        <v>1</v>
      </c>
      <c r="H26" s="90">
        <f>(D26-A26)-F26</f>
        <v>-26.07253763088994</v>
      </c>
      <c r="I26" s="85">
        <f>(D26-A26)</f>
        <v>12.716991164921382</v>
      </c>
      <c r="J26" s="90">
        <f>(D26-A26)+F26</f>
        <v>51.506519960732703</v>
      </c>
      <c r="K26" s="90">
        <f>-(C26)</f>
        <v>-15.238743455497428</v>
      </c>
      <c r="L26" s="85">
        <v>0</v>
      </c>
      <c r="M26" s="90">
        <f>C26</f>
        <v>15.238743455497428</v>
      </c>
      <c r="Z26">
        <v>6</v>
      </c>
      <c r="AA26">
        <v>0.2</v>
      </c>
      <c r="AB26">
        <v>45.961999999999989</v>
      </c>
      <c r="AC26">
        <v>11.666999999999973</v>
      </c>
      <c r="AD26">
        <v>-26.162000000000006</v>
      </c>
    </row>
    <row r="27" spans="1:30" x14ac:dyDescent="0.35">
      <c r="A27" s="90">
        <v>158.13980620921495</v>
      </c>
      <c r="B27" s="90">
        <v>20.139212972117885</v>
      </c>
      <c r="C27" s="90">
        <f t="shared" ref="C27:C40" si="10">B27*1.96</f>
        <v>39.472857425351052</v>
      </c>
      <c r="D27" s="90">
        <v>181.03935139410598</v>
      </c>
      <c r="E27" s="90">
        <v>23.60431085623922</v>
      </c>
      <c r="F27" s="90">
        <f t="shared" ref="F27:F40" si="11">1.96*E27</f>
        <v>46.264449278228874</v>
      </c>
      <c r="G27" s="85">
        <v>2</v>
      </c>
      <c r="H27" s="90">
        <f t="shared" ref="H27:H40" si="12">(D27-A27)-F27</f>
        <v>-23.364904093337849</v>
      </c>
      <c r="I27" s="85">
        <f t="shared" ref="I27:I40" si="13">(D27-A27)</f>
        <v>22.899545184891025</v>
      </c>
      <c r="J27" s="90">
        <f t="shared" ref="J27:J40" si="14">(D27-A27)+F27</f>
        <v>69.163994463119906</v>
      </c>
      <c r="K27" s="90">
        <f t="shared" ref="K27:K40" si="15">-(C27)</f>
        <v>-39.472857425351052</v>
      </c>
      <c r="L27" s="85">
        <v>0</v>
      </c>
      <c r="M27" s="90">
        <f t="shared" ref="M27:M40" si="16">C27</f>
        <v>39.472857425351052</v>
      </c>
    </row>
    <row r="28" spans="1:30" x14ac:dyDescent="0.35">
      <c r="A28" s="90">
        <v>60.539728967753</v>
      </c>
      <c r="B28" s="90">
        <v>2.6246865112243967</v>
      </c>
      <c r="C28" s="90">
        <f t="shared" si="10"/>
        <v>5.1443855619998171</v>
      </c>
      <c r="D28" s="90">
        <v>76.549760608571304</v>
      </c>
      <c r="E28" s="90">
        <v>3.1490677358186048</v>
      </c>
      <c r="F28" s="90">
        <f t="shared" si="11"/>
        <v>6.1721727622044655</v>
      </c>
      <c r="G28" s="85">
        <v>3</v>
      </c>
      <c r="H28" s="90">
        <f t="shared" si="12"/>
        <v>9.8378588786138401</v>
      </c>
      <c r="I28" s="85">
        <f t="shared" si="13"/>
        <v>16.010031640818305</v>
      </c>
      <c r="J28" s="90">
        <f t="shared" si="14"/>
        <v>22.182204403022769</v>
      </c>
      <c r="K28" s="90">
        <f t="shared" si="15"/>
        <v>-5.1443855619998171</v>
      </c>
      <c r="L28" s="85">
        <v>0</v>
      </c>
      <c r="M28" s="90">
        <f t="shared" si="16"/>
        <v>5.1443855619998171</v>
      </c>
      <c r="Z28">
        <v>7</v>
      </c>
      <c r="AA28">
        <v>-0.2</v>
      </c>
      <c r="AB28">
        <v>-20.858000000000004</v>
      </c>
      <c r="AC28">
        <v>-11.666999999999973</v>
      </c>
      <c r="AD28">
        <v>-88.737000000000023</v>
      </c>
    </row>
    <row r="29" spans="1:30" x14ac:dyDescent="0.35">
      <c r="A29" s="90">
        <v>107</v>
      </c>
      <c r="B29" s="90">
        <v>34</v>
      </c>
      <c r="C29" s="90">
        <f t="shared" si="10"/>
        <v>66.64</v>
      </c>
      <c r="D29" s="90">
        <v>121</v>
      </c>
      <c r="E29" s="90">
        <v>34</v>
      </c>
      <c r="F29" s="90">
        <f t="shared" si="11"/>
        <v>66.64</v>
      </c>
      <c r="G29" s="85">
        <v>4</v>
      </c>
      <c r="H29" s="90">
        <f t="shared" si="12"/>
        <v>-52.64</v>
      </c>
      <c r="I29" s="85">
        <f t="shared" si="13"/>
        <v>14</v>
      </c>
      <c r="J29" s="90">
        <f t="shared" si="14"/>
        <v>80.64</v>
      </c>
      <c r="K29" s="90">
        <f t="shared" si="15"/>
        <v>-66.64</v>
      </c>
      <c r="L29" s="85">
        <v>0</v>
      </c>
      <c r="M29" s="90">
        <f t="shared" si="16"/>
        <v>66.64</v>
      </c>
      <c r="Z29">
        <v>7</v>
      </c>
      <c r="AA29">
        <v>0</v>
      </c>
      <c r="AB29">
        <v>-3.1779999999999973</v>
      </c>
      <c r="AC29">
        <v>0</v>
      </c>
      <c r="AD29">
        <v>-73.886000000000024</v>
      </c>
    </row>
    <row r="30" spans="1:30" x14ac:dyDescent="0.35">
      <c r="A30" s="90">
        <v>100.30608421260229</v>
      </c>
      <c r="B30" s="90">
        <v>13.242481017651187</v>
      </c>
      <c r="C30" s="90">
        <f t="shared" si="10"/>
        <v>25.955262794596326</v>
      </c>
      <c r="D30" s="90">
        <v>138.00532491864701</v>
      </c>
      <c r="E30" s="90">
        <v>26.492061926831774</v>
      </c>
      <c r="F30" s="90">
        <f t="shared" si="11"/>
        <v>51.924441376590273</v>
      </c>
      <c r="G30" s="85">
        <v>5</v>
      </c>
      <c r="H30" s="90">
        <f t="shared" si="12"/>
        <v>-14.225200670545554</v>
      </c>
      <c r="I30" s="85">
        <f t="shared" si="13"/>
        <v>37.699240706044719</v>
      </c>
      <c r="J30" s="90">
        <f t="shared" si="14"/>
        <v>89.623682082634986</v>
      </c>
      <c r="K30" s="90">
        <f t="shared" si="15"/>
        <v>-25.955262794596326</v>
      </c>
      <c r="L30" s="85">
        <v>0</v>
      </c>
      <c r="M30" s="90">
        <f t="shared" si="16"/>
        <v>25.955262794596326</v>
      </c>
      <c r="Z30">
        <v>7</v>
      </c>
      <c r="AA30">
        <v>0.2</v>
      </c>
      <c r="AB30">
        <v>14.50200000000001</v>
      </c>
      <c r="AC30">
        <v>11.666999999999973</v>
      </c>
      <c r="AD30">
        <v>-59.035000000000025</v>
      </c>
    </row>
    <row r="31" spans="1:30" x14ac:dyDescent="0.35">
      <c r="A31" s="90">
        <v>257.57400000000001</v>
      </c>
      <c r="B31" s="90">
        <v>11.666999999999973</v>
      </c>
      <c r="C31" s="90">
        <f t="shared" si="10"/>
        <v>22.867319999999946</v>
      </c>
      <c r="D31" s="90">
        <v>209.846</v>
      </c>
      <c r="E31" s="90">
        <v>21.566000000000003</v>
      </c>
      <c r="F31" s="90">
        <f t="shared" si="11"/>
        <v>42.269360000000006</v>
      </c>
      <c r="G31" s="85">
        <v>6</v>
      </c>
      <c r="H31" s="90">
        <f t="shared" si="12"/>
        <v>-89.997360000000015</v>
      </c>
      <c r="I31" s="85">
        <f t="shared" si="13"/>
        <v>-47.728000000000009</v>
      </c>
      <c r="J31" s="90">
        <f t="shared" si="14"/>
        <v>-5.4586400000000026</v>
      </c>
      <c r="K31" s="90">
        <f t="shared" si="15"/>
        <v>-22.867319999999946</v>
      </c>
      <c r="L31" s="85">
        <v>0</v>
      </c>
      <c r="M31" s="90">
        <f t="shared" si="16"/>
        <v>22.867319999999946</v>
      </c>
    </row>
    <row r="32" spans="1:30" x14ac:dyDescent="0.35">
      <c r="A32" s="90">
        <v>257.57400000000001</v>
      </c>
      <c r="B32" s="90">
        <v>11.666999999999973</v>
      </c>
      <c r="C32" s="90">
        <f t="shared" si="10"/>
        <v>22.867319999999946</v>
      </c>
      <c r="D32" s="90">
        <v>183.68799999999999</v>
      </c>
      <c r="E32" s="90">
        <v>14.850999999999999</v>
      </c>
      <c r="F32" s="90">
        <f t="shared" si="11"/>
        <v>29.107959999999999</v>
      </c>
      <c r="G32" s="85">
        <v>7</v>
      </c>
      <c r="H32" s="90">
        <f t="shared" si="12"/>
        <v>-102.99396000000002</v>
      </c>
      <c r="I32" s="85">
        <f t="shared" si="13"/>
        <v>-73.886000000000024</v>
      </c>
      <c r="J32" s="90">
        <f t="shared" si="14"/>
        <v>-44.778040000000026</v>
      </c>
      <c r="K32" s="90">
        <f t="shared" si="15"/>
        <v>-22.867319999999946</v>
      </c>
      <c r="L32" s="85">
        <v>0</v>
      </c>
      <c r="M32" s="90">
        <f t="shared" si="16"/>
        <v>22.867319999999946</v>
      </c>
      <c r="Z32">
        <v>8</v>
      </c>
      <c r="AA32">
        <v>-0.2</v>
      </c>
      <c r="AB32">
        <v>-0.90500000000001246</v>
      </c>
      <c r="AC32">
        <v>-11.666999999999973</v>
      </c>
      <c r="AD32">
        <v>-73.183000000000021</v>
      </c>
    </row>
    <row r="33" spans="1:30" x14ac:dyDescent="0.35">
      <c r="A33" s="90">
        <v>257.57400000000001</v>
      </c>
      <c r="B33" s="90">
        <v>11.666999999999973</v>
      </c>
      <c r="C33" s="90">
        <f t="shared" si="10"/>
        <v>22.867319999999946</v>
      </c>
      <c r="D33" s="90">
        <v>197.12</v>
      </c>
      <c r="E33" s="90">
        <v>12.729000000000013</v>
      </c>
      <c r="F33" s="90">
        <f t="shared" si="11"/>
        <v>24.948840000000025</v>
      </c>
      <c r="G33" s="85">
        <v>8</v>
      </c>
      <c r="H33" s="90">
        <f t="shared" si="12"/>
        <v>-85.402840000000026</v>
      </c>
      <c r="I33" s="85">
        <f t="shared" si="13"/>
        <v>-60.454000000000008</v>
      </c>
      <c r="J33" s="90">
        <f t="shared" si="14"/>
        <v>-35.505159999999982</v>
      </c>
      <c r="K33" s="90">
        <f t="shared" si="15"/>
        <v>-22.867319999999946</v>
      </c>
      <c r="L33" s="85">
        <v>0</v>
      </c>
      <c r="M33" s="90">
        <f t="shared" si="16"/>
        <v>22.867319999999946</v>
      </c>
      <c r="Z33">
        <v>8</v>
      </c>
      <c r="AA33">
        <v>0</v>
      </c>
      <c r="AB33">
        <v>-0.70500000000001251</v>
      </c>
      <c r="AC33">
        <v>0</v>
      </c>
      <c r="AD33">
        <v>-60.454000000000008</v>
      </c>
    </row>
    <row r="34" spans="1:30" x14ac:dyDescent="0.35">
      <c r="A34" s="90">
        <v>195.65899999999999</v>
      </c>
      <c r="B34" s="90">
        <v>14.945999999999998</v>
      </c>
      <c r="C34" s="90">
        <f t="shared" si="10"/>
        <v>29.294159999999994</v>
      </c>
      <c r="D34" s="90">
        <v>147.96799999999999</v>
      </c>
      <c r="E34" s="90">
        <v>15.905999999999977</v>
      </c>
      <c r="F34" s="90">
        <f t="shared" si="11"/>
        <v>31.175759999999954</v>
      </c>
      <c r="G34" s="85">
        <v>9</v>
      </c>
      <c r="H34" s="90">
        <f t="shared" si="12"/>
        <v>-78.866759999999957</v>
      </c>
      <c r="I34" s="85">
        <f t="shared" si="13"/>
        <v>-47.691000000000003</v>
      </c>
      <c r="J34" s="90">
        <f t="shared" si="14"/>
        <v>-16.515240000000048</v>
      </c>
      <c r="K34" s="90">
        <f t="shared" si="15"/>
        <v>-29.294159999999994</v>
      </c>
      <c r="L34" s="85">
        <v>0</v>
      </c>
      <c r="M34" s="90">
        <f t="shared" si="16"/>
        <v>29.294159999999994</v>
      </c>
      <c r="Z34">
        <v>8</v>
      </c>
      <c r="AA34">
        <v>0.2</v>
      </c>
      <c r="AB34">
        <v>-0.50500000000001255</v>
      </c>
      <c r="AC34">
        <v>11.666999999999973</v>
      </c>
      <c r="AD34">
        <v>-47.724999999999994</v>
      </c>
    </row>
    <row r="35" spans="1:30" x14ac:dyDescent="0.35">
      <c r="A35" s="90">
        <v>345.52800000000002</v>
      </c>
      <c r="B35" s="90">
        <v>37.998000000000012</v>
      </c>
      <c r="C35" s="90">
        <f t="shared" si="10"/>
        <v>74.476080000000024</v>
      </c>
      <c r="D35" s="90">
        <v>343.71</v>
      </c>
      <c r="E35" s="90">
        <v>30.761999999999993</v>
      </c>
      <c r="F35" s="90">
        <f t="shared" si="11"/>
        <v>60.293519999999987</v>
      </c>
      <c r="G35" s="85">
        <v>10</v>
      </c>
      <c r="H35" s="90">
        <f t="shared" si="12"/>
        <v>-62.111520000000027</v>
      </c>
      <c r="I35" s="85">
        <f t="shared" si="13"/>
        <v>-1.8180000000000405</v>
      </c>
      <c r="J35" s="90">
        <f t="shared" si="14"/>
        <v>58.475519999999946</v>
      </c>
      <c r="K35" s="90">
        <f t="shared" si="15"/>
        <v>-74.476080000000024</v>
      </c>
      <c r="L35" s="85">
        <v>0</v>
      </c>
      <c r="M35" s="90">
        <f t="shared" si="16"/>
        <v>74.476080000000024</v>
      </c>
    </row>
    <row r="36" spans="1:30" x14ac:dyDescent="0.35">
      <c r="A36" s="90">
        <v>76.193999999999988</v>
      </c>
      <c r="B36" s="90">
        <v>8.0819999999999972</v>
      </c>
      <c r="C36" s="90">
        <f t="shared" si="10"/>
        <v>15.840719999999994</v>
      </c>
      <c r="D36" s="90">
        <v>106.30799999999999</v>
      </c>
      <c r="E36" s="90">
        <v>8.8200000000000038</v>
      </c>
      <c r="F36" s="90">
        <f t="shared" si="11"/>
        <v>17.287200000000006</v>
      </c>
      <c r="G36" s="85">
        <v>11</v>
      </c>
      <c r="H36" s="90">
        <f t="shared" si="12"/>
        <v>12.826799999999999</v>
      </c>
      <c r="I36" s="85">
        <f t="shared" si="13"/>
        <v>30.114000000000004</v>
      </c>
      <c r="J36" s="90">
        <f t="shared" si="14"/>
        <v>47.40120000000001</v>
      </c>
      <c r="K36" s="90">
        <f t="shared" si="15"/>
        <v>-15.840719999999994</v>
      </c>
      <c r="L36" s="85">
        <v>0</v>
      </c>
      <c r="M36" s="90">
        <f t="shared" si="16"/>
        <v>15.840719999999994</v>
      </c>
      <c r="Z36">
        <v>9</v>
      </c>
      <c r="AA36">
        <v>-11.564000000000021</v>
      </c>
      <c r="AB36">
        <v>4.8330000000000268</v>
      </c>
      <c r="AC36">
        <v>-14.945999999999998</v>
      </c>
      <c r="AD36">
        <v>-63.59699999999998</v>
      </c>
    </row>
    <row r="37" spans="1:30" x14ac:dyDescent="0.35">
      <c r="A37" s="90">
        <v>168.17400000000001</v>
      </c>
      <c r="B37" s="90">
        <v>19.97999999999999</v>
      </c>
      <c r="C37" s="90">
        <f t="shared" si="10"/>
        <v>39.160799999999981</v>
      </c>
      <c r="D37" s="90">
        <v>208.18800000000002</v>
      </c>
      <c r="E37" s="90">
        <v>6.9119999999999742</v>
      </c>
      <c r="F37" s="90">
        <f t="shared" si="11"/>
        <v>13.547519999999949</v>
      </c>
      <c r="G37" s="85">
        <v>12</v>
      </c>
      <c r="H37" s="90">
        <f t="shared" si="12"/>
        <v>26.466480000000061</v>
      </c>
      <c r="I37" s="85">
        <f t="shared" si="13"/>
        <v>40.01400000000001</v>
      </c>
      <c r="J37" s="90">
        <f t="shared" si="14"/>
        <v>53.561519999999959</v>
      </c>
      <c r="K37" s="90">
        <f t="shared" si="15"/>
        <v>-39.160799999999981</v>
      </c>
      <c r="L37" s="85">
        <v>0</v>
      </c>
      <c r="M37" s="90">
        <f t="shared" si="16"/>
        <v>39.160799999999981</v>
      </c>
      <c r="Z37">
        <v>9</v>
      </c>
      <c r="AA37">
        <v>0</v>
      </c>
      <c r="AB37">
        <v>18.324000000000012</v>
      </c>
      <c r="AC37">
        <v>0</v>
      </c>
      <c r="AD37">
        <v>-47.691000000000003</v>
      </c>
    </row>
    <row r="38" spans="1:30" x14ac:dyDescent="0.35">
      <c r="A38" s="90">
        <v>187.07400000000001</v>
      </c>
      <c r="B38" s="90">
        <v>15.228000000000002</v>
      </c>
      <c r="C38" s="90">
        <f t="shared" si="10"/>
        <v>29.846880000000002</v>
      </c>
      <c r="D38" s="90">
        <v>150.08399999999997</v>
      </c>
      <c r="E38" s="90">
        <v>16.307999999999979</v>
      </c>
      <c r="F38" s="90">
        <f t="shared" si="11"/>
        <v>31.963679999999957</v>
      </c>
      <c r="G38" s="85">
        <v>13</v>
      </c>
      <c r="H38" s="90">
        <f t="shared" si="12"/>
        <v>-68.953679999999991</v>
      </c>
      <c r="I38" s="85">
        <f t="shared" si="13"/>
        <v>-36.990000000000038</v>
      </c>
      <c r="J38" s="90">
        <f t="shared" si="14"/>
        <v>-5.0263200000000801</v>
      </c>
      <c r="K38" s="90">
        <f t="shared" si="15"/>
        <v>-29.846880000000002</v>
      </c>
      <c r="L38" s="85">
        <v>0</v>
      </c>
      <c r="M38" s="90">
        <f t="shared" si="16"/>
        <v>29.846880000000002</v>
      </c>
      <c r="Z38">
        <v>9</v>
      </c>
      <c r="AA38">
        <v>11.564000000000021</v>
      </c>
      <c r="AB38">
        <v>31.814999999999998</v>
      </c>
      <c r="AC38">
        <v>14.945999999999998</v>
      </c>
      <c r="AD38">
        <v>-31.785000000000025</v>
      </c>
    </row>
    <row r="39" spans="1:30" x14ac:dyDescent="0.35">
      <c r="A39" s="90">
        <v>259.14600000000002</v>
      </c>
      <c r="B39" s="90">
        <v>18.377999999999982</v>
      </c>
      <c r="C39" s="90">
        <f t="shared" si="10"/>
        <v>36.020879999999963</v>
      </c>
      <c r="D39" s="90">
        <v>247.19400000000002</v>
      </c>
      <c r="E39" s="90">
        <v>8.2620000000000253</v>
      </c>
      <c r="F39" s="90">
        <f t="shared" si="11"/>
        <v>16.193520000000049</v>
      </c>
      <c r="G39" s="92">
        <v>14</v>
      </c>
      <c r="H39" s="90">
        <f t="shared" si="12"/>
        <v>-28.145520000000047</v>
      </c>
      <c r="I39" s="85">
        <f t="shared" si="13"/>
        <v>-11.951999999999998</v>
      </c>
      <c r="J39" s="90">
        <f t="shared" si="14"/>
        <v>4.241520000000051</v>
      </c>
      <c r="K39" s="90">
        <f t="shared" si="15"/>
        <v>-36.020879999999963</v>
      </c>
      <c r="L39" s="85">
        <v>0</v>
      </c>
      <c r="M39" s="90">
        <f t="shared" si="16"/>
        <v>36.020879999999963</v>
      </c>
    </row>
    <row r="40" spans="1:30" x14ac:dyDescent="0.35">
      <c r="A40" s="90">
        <v>259.14600000000002</v>
      </c>
      <c r="B40" s="90">
        <v>18.377999999999982</v>
      </c>
      <c r="C40" s="90">
        <f t="shared" si="10"/>
        <v>36.020879999999963</v>
      </c>
      <c r="D40" s="90">
        <v>219.654</v>
      </c>
      <c r="E40" s="90">
        <v>13.77000000000001</v>
      </c>
      <c r="F40" s="90">
        <f t="shared" si="11"/>
        <v>26.989200000000018</v>
      </c>
      <c r="G40" s="92">
        <v>15</v>
      </c>
      <c r="H40" s="90">
        <f t="shared" si="12"/>
        <v>-66.48120000000003</v>
      </c>
      <c r="I40" s="85">
        <f t="shared" si="13"/>
        <v>-39.492000000000019</v>
      </c>
      <c r="J40" s="90">
        <f t="shared" si="14"/>
        <v>-12.502800000000001</v>
      </c>
      <c r="K40" s="90">
        <f t="shared" si="15"/>
        <v>-36.020879999999963</v>
      </c>
      <c r="L40" s="85">
        <v>0</v>
      </c>
      <c r="M40" s="90">
        <f t="shared" si="16"/>
        <v>36.020879999999963</v>
      </c>
      <c r="Z40">
        <v>10</v>
      </c>
      <c r="AA40">
        <v>-36.180000000000028</v>
      </c>
      <c r="AB40">
        <v>-85.032000000000039</v>
      </c>
      <c r="AC40">
        <v>-37.998000000000012</v>
      </c>
      <c r="AD40">
        <v>-32.580000000000034</v>
      </c>
    </row>
    <row r="41" spans="1:30" x14ac:dyDescent="0.35">
      <c r="Z41">
        <v>10</v>
      </c>
      <c r="AA41">
        <v>0</v>
      </c>
      <c r="AB41">
        <v>-45.234000000000037</v>
      </c>
      <c r="AC41">
        <v>0</v>
      </c>
      <c r="AD41">
        <v>-1.8180000000000405</v>
      </c>
    </row>
    <row r="42" spans="1:30" x14ac:dyDescent="0.35">
      <c r="Z42">
        <v>10</v>
      </c>
      <c r="AA42">
        <v>36.180000000000028</v>
      </c>
      <c r="AB42">
        <v>-5.4360000000000355</v>
      </c>
      <c r="AC42">
        <v>37.998000000000012</v>
      </c>
      <c r="AD42">
        <v>28.943999999999953</v>
      </c>
    </row>
    <row r="43" spans="1:30" x14ac:dyDescent="0.35">
      <c r="B43" s="16" t="s">
        <v>58</v>
      </c>
      <c r="C43" t="s">
        <v>42</v>
      </c>
      <c r="D43" t="s">
        <v>59</v>
      </c>
      <c r="E43" t="s">
        <v>56</v>
      </c>
      <c r="F43" t="s">
        <v>38</v>
      </c>
      <c r="G43" t="s">
        <v>57</v>
      </c>
      <c r="I43" s="95" t="s">
        <v>62</v>
      </c>
      <c r="J43" s="95"/>
      <c r="K43" s="95"/>
    </row>
    <row r="44" spans="1:30" x14ac:dyDescent="0.35">
      <c r="A44">
        <v>1</v>
      </c>
      <c r="B44" s="16">
        <v>-26.07253763088994</v>
      </c>
      <c r="C44">
        <v>12.716991164921382</v>
      </c>
      <c r="D44">
        <v>51.506519960732703</v>
      </c>
      <c r="E44">
        <v>-15.238743455497428</v>
      </c>
      <c r="F44">
        <v>0</v>
      </c>
      <c r="G44">
        <v>15.238743455497428</v>
      </c>
      <c r="I44" s="70" t="s">
        <v>38</v>
      </c>
      <c r="J44" s="70" t="s">
        <v>9</v>
      </c>
      <c r="K44" s="70"/>
      <c r="Z44">
        <v>11</v>
      </c>
      <c r="AA44">
        <v>-11.016000000000002</v>
      </c>
      <c r="AB44">
        <v>-7.3260000000000005</v>
      </c>
      <c r="AC44">
        <v>-8.0819999999999972</v>
      </c>
      <c r="AD44">
        <v>21.294</v>
      </c>
    </row>
    <row r="45" spans="1:30" x14ac:dyDescent="0.35">
      <c r="A45">
        <v>2</v>
      </c>
      <c r="B45" s="16">
        <v>-23.364904093337849</v>
      </c>
      <c r="C45">
        <v>22.899545184891025</v>
      </c>
      <c r="D45">
        <v>69.163994463119906</v>
      </c>
      <c r="E45">
        <v>-39.472857425351052</v>
      </c>
      <c r="F45">
        <v>0</v>
      </c>
      <c r="G45">
        <v>39.472857425351052</v>
      </c>
      <c r="I45">
        <v>-15.238743455497428</v>
      </c>
      <c r="J45" s="85">
        <v>-26.07253763088994</v>
      </c>
      <c r="K45">
        <v>1</v>
      </c>
      <c r="Z45">
        <v>11</v>
      </c>
      <c r="AA45">
        <v>0</v>
      </c>
      <c r="AB45">
        <v>0</v>
      </c>
      <c r="AC45">
        <v>0</v>
      </c>
      <c r="AD45">
        <v>30.114000000000004</v>
      </c>
    </row>
    <row r="46" spans="1:30" x14ac:dyDescent="0.35">
      <c r="A46">
        <v>3</v>
      </c>
      <c r="B46" s="16">
        <v>9.8378588786138401</v>
      </c>
      <c r="C46">
        <v>16.010031640818305</v>
      </c>
      <c r="D46">
        <v>22.182204403022769</v>
      </c>
      <c r="E46">
        <v>-5.1443855619998171</v>
      </c>
      <c r="F46">
        <v>0</v>
      </c>
      <c r="G46">
        <v>5.1443855619998171</v>
      </c>
      <c r="I46">
        <v>0</v>
      </c>
      <c r="J46">
        <v>12.716991164921382</v>
      </c>
      <c r="K46">
        <v>1</v>
      </c>
      <c r="Z46">
        <v>11</v>
      </c>
      <c r="AA46">
        <v>11.016000000000002</v>
      </c>
      <c r="AB46">
        <v>7.3260000000000005</v>
      </c>
      <c r="AC46">
        <v>8.0819999999999972</v>
      </c>
      <c r="AD46">
        <v>38.934000000000012</v>
      </c>
    </row>
    <row r="47" spans="1:30" x14ac:dyDescent="0.35">
      <c r="A47">
        <v>4</v>
      </c>
      <c r="B47" s="16">
        <v>-52.64</v>
      </c>
      <c r="C47">
        <v>14</v>
      </c>
      <c r="D47">
        <v>80.64</v>
      </c>
      <c r="E47">
        <v>-66.64</v>
      </c>
      <c r="F47">
        <v>0</v>
      </c>
      <c r="G47">
        <v>66.64</v>
      </c>
      <c r="I47">
        <v>15.238743455497428</v>
      </c>
      <c r="J47">
        <v>51.506519960732703</v>
      </c>
      <c r="K47">
        <v>1</v>
      </c>
    </row>
    <row r="48" spans="1:30" x14ac:dyDescent="0.35">
      <c r="A48">
        <v>5</v>
      </c>
      <c r="B48" s="16">
        <v>-14.225200670545554</v>
      </c>
      <c r="C48">
        <v>37.699240706044719</v>
      </c>
      <c r="D48">
        <v>89.623682082634986</v>
      </c>
      <c r="E48">
        <v>-25.955262794596326</v>
      </c>
      <c r="F48">
        <v>0</v>
      </c>
      <c r="G48">
        <v>25.955262794596326</v>
      </c>
      <c r="Z48">
        <v>12</v>
      </c>
      <c r="AA48">
        <v>-6.9120000000000061</v>
      </c>
      <c r="AB48">
        <v>-14.633999999999975</v>
      </c>
      <c r="AC48">
        <v>-19.97999999999999</v>
      </c>
      <c r="AD48">
        <v>33.102000000000032</v>
      </c>
    </row>
    <row r="49" spans="1:30" x14ac:dyDescent="0.35">
      <c r="A49">
        <v>6</v>
      </c>
      <c r="B49" s="16">
        <v>-89.997360000000015</v>
      </c>
      <c r="C49">
        <v>-47.728000000000009</v>
      </c>
      <c r="D49">
        <v>-5.4586400000000026</v>
      </c>
      <c r="E49">
        <v>-22.867319999999946</v>
      </c>
      <c r="F49">
        <v>0</v>
      </c>
      <c r="G49">
        <v>22.867319999999946</v>
      </c>
      <c r="I49">
        <v>-39.472857425351052</v>
      </c>
      <c r="J49" s="85">
        <v>-23.364904093337849</v>
      </c>
      <c r="K49">
        <v>2</v>
      </c>
      <c r="Z49">
        <v>12</v>
      </c>
      <c r="AA49">
        <v>0</v>
      </c>
      <c r="AB49">
        <v>-3.0959999999999752</v>
      </c>
      <c r="AC49">
        <v>0</v>
      </c>
      <c r="AD49">
        <v>40.01400000000001</v>
      </c>
    </row>
    <row r="50" spans="1:30" x14ac:dyDescent="0.35">
      <c r="A50">
        <v>7</v>
      </c>
      <c r="B50" s="16">
        <v>-102.99396000000002</v>
      </c>
      <c r="C50">
        <v>-73.886000000000024</v>
      </c>
      <c r="D50">
        <v>-44.778040000000026</v>
      </c>
      <c r="E50">
        <v>-22.867319999999946</v>
      </c>
      <c r="F50">
        <v>0</v>
      </c>
      <c r="G50">
        <v>22.867319999999946</v>
      </c>
      <c r="I50">
        <v>0</v>
      </c>
      <c r="J50">
        <v>22.899545184891025</v>
      </c>
      <c r="K50">
        <v>2</v>
      </c>
      <c r="Z50">
        <v>12</v>
      </c>
      <c r="AA50">
        <v>6.9120000000000061</v>
      </c>
      <c r="AB50">
        <v>8.442000000000025</v>
      </c>
      <c r="AC50">
        <v>19.97999999999999</v>
      </c>
      <c r="AD50">
        <v>46.925999999999988</v>
      </c>
    </row>
    <row r="51" spans="1:30" x14ac:dyDescent="0.35">
      <c r="A51">
        <v>8</v>
      </c>
      <c r="B51" s="16">
        <v>-85.402840000000026</v>
      </c>
      <c r="C51">
        <v>-60.454000000000008</v>
      </c>
      <c r="D51">
        <v>-35.505159999999982</v>
      </c>
      <c r="E51">
        <v>-22.867319999999946</v>
      </c>
      <c r="F51">
        <v>0</v>
      </c>
      <c r="G51">
        <v>22.867319999999946</v>
      </c>
      <c r="I51">
        <v>39.472857425351052</v>
      </c>
      <c r="J51">
        <v>69.163994463119906</v>
      </c>
      <c r="K51">
        <v>2</v>
      </c>
    </row>
    <row r="52" spans="1:30" x14ac:dyDescent="0.35">
      <c r="A52">
        <v>9</v>
      </c>
      <c r="B52" s="16">
        <v>-78.866759999999957</v>
      </c>
      <c r="C52">
        <v>-47.691000000000003</v>
      </c>
      <c r="D52">
        <v>-16.515240000000048</v>
      </c>
      <c r="E52">
        <v>-29.294159999999994</v>
      </c>
      <c r="F52">
        <v>0</v>
      </c>
      <c r="G52">
        <v>29.294159999999994</v>
      </c>
      <c r="Z52">
        <v>13</v>
      </c>
      <c r="AA52">
        <v>-27.179999999999996</v>
      </c>
      <c r="AB52">
        <v>60.89400000000002</v>
      </c>
      <c r="AC52">
        <v>-15.228000000000002</v>
      </c>
      <c r="AD52">
        <v>-53.298000000000016</v>
      </c>
    </row>
    <row r="53" spans="1:30" x14ac:dyDescent="0.35">
      <c r="A53">
        <v>10</v>
      </c>
      <c r="B53" s="16">
        <v>-62.111520000000027</v>
      </c>
      <c r="C53">
        <v>-1.8180000000000405</v>
      </c>
      <c r="D53">
        <v>58.475519999999946</v>
      </c>
      <c r="E53">
        <v>-74.476080000000024</v>
      </c>
      <c r="F53">
        <v>0</v>
      </c>
      <c r="G53">
        <v>74.476080000000024</v>
      </c>
      <c r="I53">
        <v>-5.1443855619998171</v>
      </c>
      <c r="J53" s="85">
        <v>9.8378588786138401</v>
      </c>
      <c r="K53">
        <v>3</v>
      </c>
      <c r="Z53">
        <v>13</v>
      </c>
      <c r="AA53">
        <v>0</v>
      </c>
      <c r="AB53">
        <v>69.606000000000023</v>
      </c>
      <c r="AC53">
        <v>0</v>
      </c>
      <c r="AD53">
        <v>-36.990000000000038</v>
      </c>
    </row>
    <row r="54" spans="1:30" x14ac:dyDescent="0.35">
      <c r="A54">
        <v>11</v>
      </c>
      <c r="B54" s="16">
        <v>12.826799999999999</v>
      </c>
      <c r="C54">
        <v>30.114000000000004</v>
      </c>
      <c r="D54">
        <v>47.40120000000001</v>
      </c>
      <c r="E54">
        <v>-15.840719999999994</v>
      </c>
      <c r="F54">
        <v>0</v>
      </c>
      <c r="G54">
        <v>15.840719999999994</v>
      </c>
      <c r="I54">
        <v>0</v>
      </c>
      <c r="J54">
        <v>16.010031640818305</v>
      </c>
      <c r="K54">
        <v>3</v>
      </c>
      <c r="Z54">
        <v>13</v>
      </c>
      <c r="AA54">
        <v>27.179999999999996</v>
      </c>
      <c r="AB54">
        <v>78.318000000000026</v>
      </c>
      <c r="AC54">
        <v>15.228000000000002</v>
      </c>
      <c r="AD54">
        <v>-20.682000000000059</v>
      </c>
    </row>
    <row r="55" spans="1:30" x14ac:dyDescent="0.35">
      <c r="A55">
        <v>12</v>
      </c>
      <c r="B55" s="16">
        <v>26.466480000000061</v>
      </c>
      <c r="C55">
        <v>40.01400000000001</v>
      </c>
      <c r="D55">
        <v>53.561519999999959</v>
      </c>
      <c r="E55">
        <v>-39.160799999999981</v>
      </c>
      <c r="F55">
        <v>0</v>
      </c>
      <c r="G55">
        <v>39.160799999999981</v>
      </c>
      <c r="I55">
        <v>5.1443855619998171</v>
      </c>
      <c r="J55">
        <v>22.182204403022769</v>
      </c>
      <c r="K55">
        <v>3</v>
      </c>
    </row>
    <row r="56" spans="1:30" x14ac:dyDescent="0.35">
      <c r="A56">
        <v>13</v>
      </c>
      <c r="B56" s="16">
        <v>-68.953679999999991</v>
      </c>
      <c r="C56">
        <v>-36.990000000000038</v>
      </c>
      <c r="D56">
        <v>-5.0263200000000801</v>
      </c>
      <c r="E56">
        <v>-29.846880000000002</v>
      </c>
      <c r="F56">
        <v>0</v>
      </c>
      <c r="G56">
        <v>29.846880000000002</v>
      </c>
      <c r="Z56">
        <v>14</v>
      </c>
      <c r="AA56">
        <v>-12.852000000000007</v>
      </c>
      <c r="AB56">
        <v>-18.377999999999989</v>
      </c>
      <c r="AC56">
        <v>-18.377999999999982</v>
      </c>
      <c r="AD56">
        <v>-20.214000000000024</v>
      </c>
    </row>
    <row r="57" spans="1:30" x14ac:dyDescent="0.35">
      <c r="A57">
        <v>14</v>
      </c>
      <c r="B57" s="16">
        <v>-28.145520000000047</v>
      </c>
      <c r="C57">
        <v>-11.951999999999998</v>
      </c>
      <c r="D57">
        <v>4.241520000000051</v>
      </c>
      <c r="E57">
        <v>-36.020879999999963</v>
      </c>
      <c r="F57">
        <v>0</v>
      </c>
      <c r="G57">
        <v>36.020879999999963</v>
      </c>
      <c r="I57">
        <v>-66.64</v>
      </c>
      <c r="J57" s="85">
        <v>-52.64</v>
      </c>
      <c r="K57">
        <v>4</v>
      </c>
      <c r="Z57">
        <v>14</v>
      </c>
      <c r="AA57">
        <v>0</v>
      </c>
      <c r="AB57">
        <v>-12.870000000000005</v>
      </c>
      <c r="AC57">
        <v>0</v>
      </c>
      <c r="AD57">
        <v>-11.951999999999998</v>
      </c>
    </row>
    <row r="58" spans="1:30" x14ac:dyDescent="0.35">
      <c r="A58">
        <v>15</v>
      </c>
      <c r="B58" s="16">
        <v>-66.48120000000003</v>
      </c>
      <c r="C58">
        <v>-39.492000000000019</v>
      </c>
      <c r="D58">
        <v>-12.502800000000001</v>
      </c>
      <c r="E58">
        <v>-36.020879999999963</v>
      </c>
      <c r="F58">
        <v>0</v>
      </c>
      <c r="G58">
        <v>36.020879999999963</v>
      </c>
      <c r="I58">
        <v>0</v>
      </c>
      <c r="J58">
        <v>14</v>
      </c>
      <c r="K58">
        <v>4</v>
      </c>
      <c r="Z58">
        <v>14</v>
      </c>
      <c r="AA58">
        <v>12.852000000000007</v>
      </c>
      <c r="AB58">
        <v>-7.3620000000000196</v>
      </c>
      <c r="AC58">
        <v>18.377999999999982</v>
      </c>
      <c r="AD58">
        <v>-3.6899999999999729</v>
      </c>
    </row>
    <row r="59" spans="1:30" x14ac:dyDescent="0.35">
      <c r="I59">
        <v>66.64</v>
      </c>
      <c r="J59">
        <v>80.64</v>
      </c>
      <c r="K59">
        <v>4</v>
      </c>
    </row>
    <row r="60" spans="1:30" x14ac:dyDescent="0.35">
      <c r="Z60">
        <v>15</v>
      </c>
      <c r="AA60">
        <v>-12.852000000000007</v>
      </c>
      <c r="AB60">
        <v>-45.917999999999971</v>
      </c>
      <c r="AC60">
        <v>-18.377999999999982</v>
      </c>
      <c r="AD60">
        <v>-53.262000000000029</v>
      </c>
    </row>
    <row r="61" spans="1:30" x14ac:dyDescent="0.35">
      <c r="I61">
        <v>-25.955262794596326</v>
      </c>
      <c r="J61" s="85">
        <v>-14.225200670545554</v>
      </c>
      <c r="K61">
        <v>5</v>
      </c>
      <c r="Z61">
        <v>15</v>
      </c>
      <c r="AA61">
        <v>0</v>
      </c>
      <c r="AB61">
        <v>-34.901999999999987</v>
      </c>
      <c r="AC61">
        <v>0</v>
      </c>
      <c r="AD61">
        <v>-39.492000000000019</v>
      </c>
    </row>
    <row r="62" spans="1:30" x14ac:dyDescent="0.35">
      <c r="I62">
        <v>0</v>
      </c>
      <c r="J62">
        <v>37.699240706044719</v>
      </c>
      <c r="K62">
        <v>5</v>
      </c>
      <c r="Z62">
        <v>15</v>
      </c>
      <c r="AA62">
        <v>12.852000000000007</v>
      </c>
      <c r="AB62">
        <v>-23.886000000000003</v>
      </c>
      <c r="AC62">
        <v>18.377999999999982</v>
      </c>
      <c r="AD62">
        <v>-25.722000000000008</v>
      </c>
    </row>
    <row r="63" spans="1:30" x14ac:dyDescent="0.35">
      <c r="I63">
        <v>25.955262794596326</v>
      </c>
      <c r="J63">
        <v>89.623682082634986</v>
      </c>
      <c r="K63">
        <v>5</v>
      </c>
    </row>
    <row r="65" spans="9:11" x14ac:dyDescent="0.35">
      <c r="I65">
        <v>-22.867319999999946</v>
      </c>
      <c r="J65" s="85">
        <v>-89.997360000000015</v>
      </c>
      <c r="K65">
        <v>6</v>
      </c>
    </row>
    <row r="66" spans="9:11" x14ac:dyDescent="0.35">
      <c r="I66">
        <v>0</v>
      </c>
      <c r="J66">
        <v>-47.728000000000009</v>
      </c>
      <c r="K66" s="89">
        <v>6</v>
      </c>
    </row>
    <row r="67" spans="9:11" x14ac:dyDescent="0.35">
      <c r="I67">
        <v>22.867319999999946</v>
      </c>
      <c r="J67">
        <v>-5.4586400000000026</v>
      </c>
      <c r="K67">
        <v>6</v>
      </c>
    </row>
    <row r="69" spans="9:11" x14ac:dyDescent="0.35">
      <c r="I69">
        <v>-22.867319999999946</v>
      </c>
      <c r="J69" s="85">
        <v>-102.99396000000002</v>
      </c>
      <c r="K69">
        <v>7</v>
      </c>
    </row>
    <row r="70" spans="9:11" x14ac:dyDescent="0.35">
      <c r="I70">
        <v>0</v>
      </c>
      <c r="J70">
        <v>-73.886000000000024</v>
      </c>
      <c r="K70">
        <v>7</v>
      </c>
    </row>
    <row r="71" spans="9:11" x14ac:dyDescent="0.35">
      <c r="I71">
        <v>22.867319999999946</v>
      </c>
      <c r="J71">
        <v>-44.778040000000026</v>
      </c>
      <c r="K71">
        <v>7</v>
      </c>
    </row>
    <row r="73" spans="9:11" x14ac:dyDescent="0.35">
      <c r="I73">
        <v>-22.867319999999946</v>
      </c>
      <c r="J73" s="85">
        <v>-85.402840000000026</v>
      </c>
      <c r="K73">
        <v>8</v>
      </c>
    </row>
    <row r="74" spans="9:11" x14ac:dyDescent="0.35">
      <c r="I74">
        <v>0</v>
      </c>
      <c r="J74">
        <v>-60.454000000000008</v>
      </c>
      <c r="K74">
        <v>8</v>
      </c>
    </row>
    <row r="75" spans="9:11" x14ac:dyDescent="0.35">
      <c r="I75">
        <v>22.867319999999946</v>
      </c>
      <c r="J75">
        <v>-35.505159999999982</v>
      </c>
      <c r="K75">
        <v>8</v>
      </c>
    </row>
    <row r="77" spans="9:11" x14ac:dyDescent="0.35">
      <c r="I77">
        <v>-29.294159999999994</v>
      </c>
      <c r="J77" s="85">
        <v>-78.866759999999957</v>
      </c>
      <c r="K77">
        <v>9</v>
      </c>
    </row>
    <row r="78" spans="9:11" x14ac:dyDescent="0.35">
      <c r="I78">
        <v>0</v>
      </c>
      <c r="J78">
        <v>-47.691000000000003</v>
      </c>
      <c r="K78">
        <v>9</v>
      </c>
    </row>
    <row r="79" spans="9:11" x14ac:dyDescent="0.35">
      <c r="I79">
        <v>29.294159999999994</v>
      </c>
      <c r="J79">
        <v>-16.515240000000048</v>
      </c>
      <c r="K79">
        <v>9</v>
      </c>
    </row>
    <row r="81" spans="9:14" x14ac:dyDescent="0.35">
      <c r="I81">
        <v>-74.476080000000024</v>
      </c>
      <c r="J81" s="85">
        <v>-62.111520000000027</v>
      </c>
      <c r="K81">
        <v>10</v>
      </c>
    </row>
    <row r="82" spans="9:14" x14ac:dyDescent="0.35">
      <c r="I82">
        <v>0</v>
      </c>
      <c r="J82">
        <v>-1.8180000000000405</v>
      </c>
      <c r="K82">
        <v>10</v>
      </c>
    </row>
    <row r="83" spans="9:14" x14ac:dyDescent="0.35">
      <c r="I83">
        <v>74.476080000000024</v>
      </c>
      <c r="J83">
        <v>58.475519999999946</v>
      </c>
      <c r="K83">
        <v>10</v>
      </c>
    </row>
    <row r="85" spans="9:14" x14ac:dyDescent="0.35">
      <c r="I85">
        <v>-15.840719999999994</v>
      </c>
      <c r="J85" s="85">
        <v>12.826799999999999</v>
      </c>
      <c r="K85">
        <v>11</v>
      </c>
      <c r="N85" s="85"/>
    </row>
    <row r="86" spans="9:14" x14ac:dyDescent="0.35">
      <c r="I86">
        <v>0</v>
      </c>
      <c r="J86">
        <v>30.114000000000004</v>
      </c>
      <c r="K86">
        <v>11</v>
      </c>
      <c r="N86" s="85"/>
    </row>
    <row r="87" spans="9:14" x14ac:dyDescent="0.35">
      <c r="I87">
        <v>15.840719999999994</v>
      </c>
      <c r="J87">
        <v>47.40120000000001</v>
      </c>
      <c r="K87">
        <v>11</v>
      </c>
      <c r="N87" s="85"/>
    </row>
    <row r="88" spans="9:14" x14ac:dyDescent="0.35">
      <c r="N88" s="85"/>
    </row>
    <row r="89" spans="9:14" x14ac:dyDescent="0.35">
      <c r="I89">
        <v>-39.160799999999981</v>
      </c>
      <c r="J89" s="85">
        <v>26.466480000000061</v>
      </c>
      <c r="K89">
        <v>12</v>
      </c>
      <c r="N89" s="85"/>
    </row>
    <row r="90" spans="9:14" x14ac:dyDescent="0.35">
      <c r="I90">
        <v>0</v>
      </c>
      <c r="J90">
        <v>40.01400000000001</v>
      </c>
      <c r="K90">
        <v>12</v>
      </c>
    </row>
    <row r="91" spans="9:14" x14ac:dyDescent="0.35">
      <c r="I91">
        <v>39.160799999999981</v>
      </c>
      <c r="J91">
        <v>53.561519999999959</v>
      </c>
      <c r="K91">
        <v>12</v>
      </c>
    </row>
    <row r="93" spans="9:14" x14ac:dyDescent="0.35">
      <c r="I93">
        <v>-29.846880000000002</v>
      </c>
      <c r="J93" s="85">
        <v>-68.953679999999991</v>
      </c>
      <c r="K93">
        <v>13</v>
      </c>
    </row>
    <row r="94" spans="9:14" x14ac:dyDescent="0.35">
      <c r="I94">
        <v>0</v>
      </c>
      <c r="J94">
        <v>-36.990000000000038</v>
      </c>
      <c r="K94">
        <v>13</v>
      </c>
    </row>
    <row r="95" spans="9:14" x14ac:dyDescent="0.35">
      <c r="I95">
        <v>29.846880000000002</v>
      </c>
      <c r="J95">
        <v>-5.0263200000000801</v>
      </c>
      <c r="K95">
        <v>13</v>
      </c>
    </row>
    <row r="97" spans="1:13" x14ac:dyDescent="0.35">
      <c r="I97">
        <v>-36.020879999999963</v>
      </c>
      <c r="J97" s="85">
        <v>-28.145520000000047</v>
      </c>
      <c r="K97">
        <v>14</v>
      </c>
    </row>
    <row r="98" spans="1:13" x14ac:dyDescent="0.35">
      <c r="I98">
        <v>0</v>
      </c>
      <c r="J98">
        <v>-11.951999999999998</v>
      </c>
      <c r="K98">
        <v>14</v>
      </c>
    </row>
    <row r="99" spans="1:13" x14ac:dyDescent="0.35">
      <c r="I99">
        <v>36.020879999999963</v>
      </c>
      <c r="J99">
        <v>4.241520000000051</v>
      </c>
      <c r="K99">
        <v>14</v>
      </c>
    </row>
    <row r="101" spans="1:13" x14ac:dyDescent="0.35">
      <c r="I101">
        <v>-36.020879999999963</v>
      </c>
      <c r="J101" s="85">
        <v>-66.48120000000003</v>
      </c>
      <c r="K101">
        <v>15</v>
      </c>
    </row>
    <row r="102" spans="1:13" x14ac:dyDescent="0.35">
      <c r="I102">
        <v>0</v>
      </c>
      <c r="J102">
        <v>-39.492000000000019</v>
      </c>
      <c r="K102">
        <v>15</v>
      </c>
    </row>
    <row r="103" spans="1:13" x14ac:dyDescent="0.35">
      <c r="I103">
        <v>36.020879999999963</v>
      </c>
      <c r="J103">
        <v>-12.502800000000001</v>
      </c>
      <c r="K103">
        <v>15</v>
      </c>
    </row>
    <row r="105" spans="1:13" x14ac:dyDescent="0.35">
      <c r="B105" s="16" t="s">
        <v>3</v>
      </c>
    </row>
    <row r="106" spans="1:13" x14ac:dyDescent="0.35">
      <c r="B106" s="16" t="s">
        <v>61</v>
      </c>
      <c r="F106" t="s">
        <v>9</v>
      </c>
      <c r="L106" s="95" t="s">
        <v>67</v>
      </c>
      <c r="M106" s="95"/>
    </row>
    <row r="107" spans="1:13" x14ac:dyDescent="0.35">
      <c r="B107" s="16" t="s">
        <v>6</v>
      </c>
      <c r="C107" t="s">
        <v>55</v>
      </c>
      <c r="D107" t="s">
        <v>63</v>
      </c>
      <c r="E107" t="s">
        <v>64</v>
      </c>
      <c r="F107" t="s">
        <v>6</v>
      </c>
      <c r="G107" t="s">
        <v>55</v>
      </c>
      <c r="H107" t="s">
        <v>63</v>
      </c>
      <c r="I107" t="s">
        <v>64</v>
      </c>
      <c r="J107" s="93" t="s">
        <v>65</v>
      </c>
      <c r="K107" s="94" t="s">
        <v>66</v>
      </c>
      <c r="L107" s="70" t="s">
        <v>68</v>
      </c>
      <c r="M107" s="70" t="s">
        <v>69</v>
      </c>
    </row>
    <row r="108" spans="1:13" x14ac:dyDescent="0.35">
      <c r="A108">
        <v>1</v>
      </c>
      <c r="B108" s="16">
        <v>131.06010716623027</v>
      </c>
      <c r="C108">
        <v>15.238743455497428</v>
      </c>
      <c r="D108">
        <f>B108+C108</f>
        <v>146.29885062172769</v>
      </c>
      <c r="E108">
        <f>B108-C108</f>
        <v>115.82136371073284</v>
      </c>
      <c r="F108">
        <v>143.77709833115165</v>
      </c>
      <c r="G108">
        <v>38.789528795811322</v>
      </c>
      <c r="H108">
        <f>F108+G108</f>
        <v>182.56662712696297</v>
      </c>
      <c r="I108">
        <f>F108-G108</f>
        <v>104.98756953534033</v>
      </c>
      <c r="J108" s="1">
        <f t="shared" ref="J108" si="17">IF((I108&gt;D108),1,0)</f>
        <v>0</v>
      </c>
      <c r="K108">
        <f t="shared" ref="K108" si="18">IF((E108&gt;H108),1,0)</f>
        <v>0</v>
      </c>
      <c r="L108">
        <f>IF((F108&gt;B108),1,0)</f>
        <v>1</v>
      </c>
      <c r="M108">
        <f>IF((B108&gt;F108),1,0)</f>
        <v>0</v>
      </c>
    </row>
    <row r="109" spans="1:13" x14ac:dyDescent="0.35">
      <c r="A109">
        <v>2</v>
      </c>
      <c r="B109" s="16">
        <v>158.13980620921495</v>
      </c>
      <c r="C109">
        <v>39.472857425351052</v>
      </c>
      <c r="D109">
        <f t="shared" ref="D109:D122" si="19">B109+C109</f>
        <v>197.61266363456599</v>
      </c>
      <c r="E109">
        <f t="shared" ref="E109:E122" si="20">B109-C109</f>
        <v>118.6669487838639</v>
      </c>
      <c r="F109">
        <v>181.03935139410598</v>
      </c>
      <c r="G109">
        <v>46.264449278228874</v>
      </c>
      <c r="H109">
        <f t="shared" ref="H109:H122" si="21">F109+G109</f>
        <v>227.30380067233486</v>
      </c>
      <c r="I109">
        <f t="shared" ref="I109:I122" si="22">F109-G109</f>
        <v>134.7749021158771</v>
      </c>
      <c r="J109" s="1">
        <f t="shared" ref="J109:J122" si="23">IF((I109&gt;D109),1,0)</f>
        <v>0</v>
      </c>
      <c r="K109">
        <f t="shared" ref="K109:K122" si="24">IF((E109&gt;H109),1,0)</f>
        <v>0</v>
      </c>
      <c r="L109">
        <f t="shared" ref="L109:L122" si="25">IF((F109&gt;B109),1,0)</f>
        <v>1</v>
      </c>
      <c r="M109">
        <f t="shared" ref="M109:M122" si="26">IF((B109&gt;F109),1,0)</f>
        <v>0</v>
      </c>
    </row>
    <row r="110" spans="1:13" x14ac:dyDescent="0.35">
      <c r="A110">
        <v>3</v>
      </c>
      <c r="B110" s="16">
        <v>60.539728967753</v>
      </c>
      <c r="C110">
        <v>5.1443855619998171</v>
      </c>
      <c r="D110">
        <f t="shared" si="19"/>
        <v>65.684114529752819</v>
      </c>
      <c r="E110">
        <f t="shared" si="20"/>
        <v>55.395343405753181</v>
      </c>
      <c r="F110">
        <v>76.549760608571304</v>
      </c>
      <c r="G110">
        <v>6.1721727622044655</v>
      </c>
      <c r="H110">
        <f t="shared" si="21"/>
        <v>82.721933370775773</v>
      </c>
      <c r="I110">
        <f t="shared" si="22"/>
        <v>70.377587846366836</v>
      </c>
      <c r="J110" s="1">
        <f t="shared" si="23"/>
        <v>1</v>
      </c>
      <c r="K110">
        <f t="shared" si="24"/>
        <v>0</v>
      </c>
      <c r="L110">
        <f t="shared" si="25"/>
        <v>1</v>
      </c>
      <c r="M110">
        <f t="shared" si="26"/>
        <v>0</v>
      </c>
    </row>
    <row r="111" spans="1:13" x14ac:dyDescent="0.35">
      <c r="A111">
        <v>4</v>
      </c>
      <c r="B111" s="16">
        <v>107</v>
      </c>
      <c r="C111">
        <v>66.64</v>
      </c>
      <c r="D111">
        <f t="shared" si="19"/>
        <v>173.64</v>
      </c>
      <c r="E111">
        <f t="shared" si="20"/>
        <v>40.36</v>
      </c>
      <c r="F111">
        <v>121</v>
      </c>
      <c r="G111">
        <v>66.64</v>
      </c>
      <c r="H111">
        <f t="shared" si="21"/>
        <v>187.64</v>
      </c>
      <c r="I111">
        <f t="shared" si="22"/>
        <v>54.36</v>
      </c>
      <c r="J111" s="1">
        <f t="shared" si="23"/>
        <v>0</v>
      </c>
      <c r="K111">
        <f t="shared" si="24"/>
        <v>0</v>
      </c>
      <c r="L111">
        <f t="shared" si="25"/>
        <v>1</v>
      </c>
      <c r="M111">
        <f t="shared" si="26"/>
        <v>0</v>
      </c>
    </row>
    <row r="112" spans="1:13" x14ac:dyDescent="0.35">
      <c r="A112">
        <v>5</v>
      </c>
      <c r="B112" s="16">
        <v>100.30608421260229</v>
      </c>
      <c r="C112">
        <v>25.955262794596326</v>
      </c>
      <c r="D112">
        <f t="shared" si="19"/>
        <v>126.26134700719861</v>
      </c>
      <c r="E112">
        <f t="shared" si="20"/>
        <v>74.350821418005964</v>
      </c>
      <c r="F112">
        <v>138.00532491864701</v>
      </c>
      <c r="G112">
        <v>51.924441376590273</v>
      </c>
      <c r="H112">
        <f t="shared" si="21"/>
        <v>189.92976629523727</v>
      </c>
      <c r="I112">
        <f t="shared" si="22"/>
        <v>86.080883542056739</v>
      </c>
      <c r="J112" s="1">
        <f t="shared" si="23"/>
        <v>0</v>
      </c>
      <c r="K112">
        <f t="shared" si="24"/>
        <v>0</v>
      </c>
      <c r="L112">
        <f t="shared" si="25"/>
        <v>1</v>
      </c>
      <c r="M112">
        <f t="shared" si="26"/>
        <v>0</v>
      </c>
    </row>
    <row r="113" spans="1:13" x14ac:dyDescent="0.35">
      <c r="A113">
        <v>6</v>
      </c>
      <c r="B113" s="16">
        <v>257.57400000000001</v>
      </c>
      <c r="C113">
        <v>22.867319999999946</v>
      </c>
      <c r="D113">
        <f t="shared" si="19"/>
        <v>280.44131999999996</v>
      </c>
      <c r="E113">
        <f t="shared" si="20"/>
        <v>234.70668000000006</v>
      </c>
      <c r="F113">
        <v>209.846</v>
      </c>
      <c r="G113">
        <v>42.269360000000006</v>
      </c>
      <c r="H113">
        <f t="shared" si="21"/>
        <v>252.11536000000001</v>
      </c>
      <c r="I113">
        <f t="shared" si="22"/>
        <v>167.57664</v>
      </c>
      <c r="J113" s="1">
        <f t="shared" si="23"/>
        <v>0</v>
      </c>
      <c r="K113">
        <f t="shared" si="24"/>
        <v>0</v>
      </c>
      <c r="L113">
        <f t="shared" si="25"/>
        <v>0</v>
      </c>
      <c r="M113">
        <f t="shared" si="26"/>
        <v>1</v>
      </c>
    </row>
    <row r="114" spans="1:13" x14ac:dyDescent="0.35">
      <c r="A114">
        <v>7</v>
      </c>
      <c r="B114" s="16">
        <v>257.57400000000001</v>
      </c>
      <c r="C114">
        <v>22.867319999999946</v>
      </c>
      <c r="D114">
        <f t="shared" si="19"/>
        <v>280.44131999999996</v>
      </c>
      <c r="E114">
        <f t="shared" si="20"/>
        <v>234.70668000000006</v>
      </c>
      <c r="F114">
        <v>183.68799999999999</v>
      </c>
      <c r="G114">
        <v>29.107959999999999</v>
      </c>
      <c r="H114">
        <f t="shared" si="21"/>
        <v>212.79595999999998</v>
      </c>
      <c r="I114">
        <f t="shared" si="22"/>
        <v>154.58004</v>
      </c>
      <c r="J114" s="1">
        <f t="shared" si="23"/>
        <v>0</v>
      </c>
      <c r="K114">
        <f t="shared" si="24"/>
        <v>1</v>
      </c>
      <c r="L114">
        <f t="shared" si="25"/>
        <v>0</v>
      </c>
      <c r="M114">
        <f t="shared" si="26"/>
        <v>1</v>
      </c>
    </row>
    <row r="115" spans="1:13" x14ac:dyDescent="0.35">
      <c r="A115">
        <v>8</v>
      </c>
      <c r="B115" s="16">
        <v>257.57400000000001</v>
      </c>
      <c r="C115">
        <v>22.867319999999946</v>
      </c>
      <c r="D115">
        <f t="shared" si="19"/>
        <v>280.44131999999996</v>
      </c>
      <c r="E115">
        <f t="shared" si="20"/>
        <v>234.70668000000006</v>
      </c>
      <c r="F115">
        <v>197.12</v>
      </c>
      <c r="G115">
        <v>24.948840000000025</v>
      </c>
      <c r="H115">
        <f t="shared" si="21"/>
        <v>222.06884000000002</v>
      </c>
      <c r="I115">
        <f t="shared" si="22"/>
        <v>172.17115999999999</v>
      </c>
      <c r="J115" s="1">
        <f t="shared" si="23"/>
        <v>0</v>
      </c>
      <c r="K115">
        <f t="shared" si="24"/>
        <v>1</v>
      </c>
      <c r="L115">
        <f t="shared" si="25"/>
        <v>0</v>
      </c>
      <c r="M115">
        <f t="shared" si="26"/>
        <v>1</v>
      </c>
    </row>
    <row r="116" spans="1:13" x14ac:dyDescent="0.35">
      <c r="A116">
        <v>9</v>
      </c>
      <c r="B116" s="16">
        <v>195.65899999999999</v>
      </c>
      <c r="C116">
        <v>29.294159999999994</v>
      </c>
      <c r="D116">
        <f t="shared" si="19"/>
        <v>224.95316</v>
      </c>
      <c r="E116">
        <f t="shared" si="20"/>
        <v>166.36483999999999</v>
      </c>
      <c r="F116">
        <v>147.96799999999999</v>
      </c>
      <c r="G116">
        <v>31.175759999999954</v>
      </c>
      <c r="H116">
        <f t="shared" si="21"/>
        <v>179.14375999999993</v>
      </c>
      <c r="I116">
        <f t="shared" si="22"/>
        <v>116.79224000000004</v>
      </c>
      <c r="J116" s="1">
        <f t="shared" si="23"/>
        <v>0</v>
      </c>
      <c r="K116">
        <f t="shared" si="24"/>
        <v>0</v>
      </c>
      <c r="L116">
        <f t="shared" si="25"/>
        <v>0</v>
      </c>
      <c r="M116">
        <f t="shared" si="26"/>
        <v>1</v>
      </c>
    </row>
    <row r="117" spans="1:13" x14ac:dyDescent="0.35">
      <c r="A117">
        <v>10</v>
      </c>
      <c r="B117" s="16">
        <v>345.52800000000002</v>
      </c>
      <c r="C117">
        <v>74.476080000000024</v>
      </c>
      <c r="D117">
        <f t="shared" si="19"/>
        <v>420.00408000000004</v>
      </c>
      <c r="E117">
        <f t="shared" si="20"/>
        <v>271.05192</v>
      </c>
      <c r="F117">
        <v>343.71</v>
      </c>
      <c r="G117">
        <v>60.293519999999987</v>
      </c>
      <c r="H117">
        <f t="shared" si="21"/>
        <v>404.00351999999998</v>
      </c>
      <c r="I117">
        <f t="shared" si="22"/>
        <v>283.41647999999998</v>
      </c>
      <c r="J117" s="1">
        <f t="shared" si="23"/>
        <v>0</v>
      </c>
      <c r="K117">
        <f t="shared" si="24"/>
        <v>0</v>
      </c>
      <c r="L117">
        <f t="shared" si="25"/>
        <v>0</v>
      </c>
      <c r="M117">
        <f t="shared" si="26"/>
        <v>1</v>
      </c>
    </row>
    <row r="118" spans="1:13" x14ac:dyDescent="0.35">
      <c r="A118">
        <v>11</v>
      </c>
      <c r="B118" s="16">
        <v>76.193999999999988</v>
      </c>
      <c r="C118">
        <v>15.840719999999994</v>
      </c>
      <c r="D118">
        <f t="shared" si="19"/>
        <v>92.034719999999979</v>
      </c>
      <c r="E118">
        <f t="shared" si="20"/>
        <v>60.353279999999998</v>
      </c>
      <c r="F118">
        <v>106.30799999999999</v>
      </c>
      <c r="G118">
        <v>17.287200000000006</v>
      </c>
      <c r="H118">
        <f t="shared" si="21"/>
        <v>123.59520000000001</v>
      </c>
      <c r="I118">
        <f t="shared" si="22"/>
        <v>89.02079999999998</v>
      </c>
      <c r="J118" s="1">
        <f t="shared" si="23"/>
        <v>0</v>
      </c>
      <c r="K118">
        <f t="shared" si="24"/>
        <v>0</v>
      </c>
      <c r="L118">
        <f t="shared" si="25"/>
        <v>1</v>
      </c>
      <c r="M118">
        <f t="shared" si="26"/>
        <v>0</v>
      </c>
    </row>
    <row r="119" spans="1:13" x14ac:dyDescent="0.35">
      <c r="A119">
        <v>12</v>
      </c>
      <c r="B119" s="16">
        <v>168.17400000000001</v>
      </c>
      <c r="C119">
        <v>39.160799999999981</v>
      </c>
      <c r="D119">
        <f t="shared" si="19"/>
        <v>207.33479999999997</v>
      </c>
      <c r="E119">
        <f t="shared" si="20"/>
        <v>129.01320000000004</v>
      </c>
      <c r="F119">
        <v>208.18800000000002</v>
      </c>
      <c r="G119">
        <v>13.547519999999949</v>
      </c>
      <c r="H119">
        <f t="shared" si="21"/>
        <v>221.73551999999995</v>
      </c>
      <c r="I119">
        <f t="shared" si="22"/>
        <v>194.64048000000008</v>
      </c>
      <c r="J119" s="1">
        <f t="shared" si="23"/>
        <v>0</v>
      </c>
      <c r="K119">
        <f t="shared" si="24"/>
        <v>0</v>
      </c>
      <c r="L119">
        <f t="shared" si="25"/>
        <v>1</v>
      </c>
      <c r="M119">
        <f t="shared" si="26"/>
        <v>0</v>
      </c>
    </row>
    <row r="120" spans="1:13" x14ac:dyDescent="0.35">
      <c r="A120">
        <v>13</v>
      </c>
      <c r="B120" s="16">
        <v>187.07400000000001</v>
      </c>
      <c r="C120">
        <v>29.846880000000002</v>
      </c>
      <c r="D120">
        <f t="shared" si="19"/>
        <v>216.92088000000001</v>
      </c>
      <c r="E120">
        <f t="shared" si="20"/>
        <v>157.22712000000001</v>
      </c>
      <c r="F120">
        <v>150.08399999999997</v>
      </c>
      <c r="G120">
        <v>31.963679999999957</v>
      </c>
      <c r="H120">
        <f t="shared" si="21"/>
        <v>182.04767999999993</v>
      </c>
      <c r="I120">
        <f t="shared" si="22"/>
        <v>118.12032000000002</v>
      </c>
      <c r="J120" s="1">
        <f t="shared" si="23"/>
        <v>0</v>
      </c>
      <c r="K120">
        <f t="shared" si="24"/>
        <v>0</v>
      </c>
      <c r="L120">
        <f t="shared" si="25"/>
        <v>0</v>
      </c>
      <c r="M120">
        <f t="shared" si="26"/>
        <v>1</v>
      </c>
    </row>
    <row r="121" spans="1:13" x14ac:dyDescent="0.35">
      <c r="A121">
        <v>14</v>
      </c>
      <c r="B121" s="16">
        <v>259.14600000000002</v>
      </c>
      <c r="C121">
        <v>36.020879999999963</v>
      </c>
      <c r="D121">
        <f t="shared" si="19"/>
        <v>295.16687999999999</v>
      </c>
      <c r="E121">
        <f t="shared" si="20"/>
        <v>223.12512000000004</v>
      </c>
      <c r="F121">
        <v>247.19400000000002</v>
      </c>
      <c r="G121">
        <v>16.193520000000049</v>
      </c>
      <c r="H121">
        <f t="shared" si="21"/>
        <v>263.38752000000005</v>
      </c>
      <c r="I121">
        <f t="shared" si="22"/>
        <v>231.00047999999998</v>
      </c>
      <c r="J121" s="1">
        <f t="shared" si="23"/>
        <v>0</v>
      </c>
      <c r="K121">
        <f t="shared" si="24"/>
        <v>0</v>
      </c>
      <c r="L121">
        <f t="shared" si="25"/>
        <v>0</v>
      </c>
      <c r="M121">
        <f t="shared" si="26"/>
        <v>1</v>
      </c>
    </row>
    <row r="122" spans="1:13" x14ac:dyDescent="0.35">
      <c r="A122">
        <v>15</v>
      </c>
      <c r="B122" s="16">
        <v>259.14600000000002</v>
      </c>
      <c r="C122">
        <v>36.020879999999963</v>
      </c>
      <c r="D122">
        <f t="shared" si="19"/>
        <v>295.16687999999999</v>
      </c>
      <c r="E122">
        <f t="shared" si="20"/>
        <v>223.12512000000004</v>
      </c>
      <c r="F122">
        <v>219.654</v>
      </c>
      <c r="G122">
        <v>26.989200000000018</v>
      </c>
      <c r="H122">
        <f t="shared" si="21"/>
        <v>246.64320000000001</v>
      </c>
      <c r="I122">
        <f t="shared" si="22"/>
        <v>192.66479999999999</v>
      </c>
      <c r="J122" s="1">
        <f t="shared" si="23"/>
        <v>0</v>
      </c>
      <c r="K122">
        <f t="shared" si="24"/>
        <v>0</v>
      </c>
      <c r="L122">
        <f t="shared" si="25"/>
        <v>0</v>
      </c>
      <c r="M122">
        <f t="shared" si="26"/>
        <v>1</v>
      </c>
    </row>
    <row r="123" spans="1:13" x14ac:dyDescent="0.35">
      <c r="L123">
        <f>SUM(L108:L122)</f>
        <v>7</v>
      </c>
      <c r="M123">
        <f>SUM(M108:M122)</f>
        <v>8</v>
      </c>
    </row>
  </sheetData>
  <mergeCells count="24">
    <mergeCell ref="B10:B12"/>
    <mergeCell ref="B15:B16"/>
    <mergeCell ref="B2:B4"/>
    <mergeCell ref="A23:F23"/>
    <mergeCell ref="A24:C24"/>
    <mergeCell ref="D24:F24"/>
    <mergeCell ref="C2:C4"/>
    <mergeCell ref="D2:G2"/>
    <mergeCell ref="L106:M106"/>
    <mergeCell ref="AA2:AB2"/>
    <mergeCell ref="AC2:AD2"/>
    <mergeCell ref="B18:B19"/>
    <mergeCell ref="L2:Q2"/>
    <mergeCell ref="S2:X2"/>
    <mergeCell ref="L3:N3"/>
    <mergeCell ref="O3:Q3"/>
    <mergeCell ref="S3:U3"/>
    <mergeCell ref="V3:X3"/>
    <mergeCell ref="H2:K2"/>
    <mergeCell ref="D3:E3"/>
    <mergeCell ref="F3:G3"/>
    <mergeCell ref="H3:I3"/>
    <mergeCell ref="J3:K3"/>
    <mergeCell ref="I43:K4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02C5E-1A01-42C1-9ED1-6B16EBA23428}">
  <dimension ref="A1:AD115"/>
  <sheetViews>
    <sheetView topLeftCell="F94" zoomScale="120" zoomScaleNormal="120" workbookViewId="0">
      <selection activeCell="L99" sqref="L99:M101"/>
    </sheetView>
  </sheetViews>
  <sheetFormatPr defaultRowHeight="14.5" x14ac:dyDescent="0.35"/>
  <cols>
    <col min="2" max="2" width="23.7265625" customWidth="1"/>
    <col min="3" max="3" width="15.453125" customWidth="1"/>
    <col min="4" max="11" width="12.81640625" customWidth="1"/>
    <col min="26" max="26" width="9.1796875" style="76"/>
  </cols>
  <sheetData>
    <row r="1" spans="1:30" ht="15.5" x14ac:dyDescent="0.35">
      <c r="A1" s="38"/>
      <c r="B1" s="113" t="s">
        <v>0</v>
      </c>
      <c r="C1" s="116" t="s">
        <v>1</v>
      </c>
      <c r="D1" s="105" t="s">
        <v>2</v>
      </c>
      <c r="E1" s="106"/>
      <c r="F1" s="106"/>
      <c r="G1" s="107"/>
      <c r="H1" s="105" t="s">
        <v>47</v>
      </c>
      <c r="I1" s="106"/>
      <c r="J1" s="106"/>
      <c r="K1" s="107"/>
      <c r="L1" s="99" t="s">
        <v>34</v>
      </c>
      <c r="M1" s="100"/>
      <c r="N1" s="100"/>
      <c r="O1" s="100"/>
      <c r="P1" s="100"/>
      <c r="Q1" s="101"/>
      <c r="S1" s="99" t="s">
        <v>48</v>
      </c>
      <c r="T1" s="100"/>
      <c r="U1" s="100"/>
      <c r="V1" s="100"/>
      <c r="W1" s="100"/>
      <c r="X1" s="101"/>
    </row>
    <row r="2" spans="1:30" x14ac:dyDescent="0.35">
      <c r="A2" s="38"/>
      <c r="B2" s="114"/>
      <c r="C2" s="117"/>
      <c r="D2" s="102" t="s">
        <v>4</v>
      </c>
      <c r="E2" s="104"/>
      <c r="F2" s="102" t="s">
        <v>9</v>
      </c>
      <c r="G2" s="104"/>
      <c r="H2" s="102" t="s">
        <v>5</v>
      </c>
      <c r="I2" s="104"/>
      <c r="J2" s="103" t="s">
        <v>9</v>
      </c>
      <c r="K2" s="104"/>
      <c r="L2" s="102" t="s">
        <v>40</v>
      </c>
      <c r="M2" s="103"/>
      <c r="N2" s="104"/>
      <c r="O2" s="105" t="s">
        <v>36</v>
      </c>
      <c r="P2" s="106"/>
      <c r="Q2" s="107"/>
      <c r="S2" s="102" t="s">
        <v>40</v>
      </c>
      <c r="T2" s="103"/>
      <c r="U2" s="104"/>
      <c r="V2" s="105" t="s">
        <v>36</v>
      </c>
      <c r="W2" s="106"/>
      <c r="X2" s="107"/>
      <c r="AA2" t="s">
        <v>34</v>
      </c>
      <c r="AC2" t="s">
        <v>51</v>
      </c>
    </row>
    <row r="3" spans="1:30" ht="43.5" x14ac:dyDescent="0.35">
      <c r="A3" s="38"/>
      <c r="B3" s="115"/>
      <c r="C3" s="117"/>
      <c r="D3" s="72" t="s">
        <v>6</v>
      </c>
      <c r="E3" s="74" t="s">
        <v>7</v>
      </c>
      <c r="F3" s="72" t="s">
        <v>8</v>
      </c>
      <c r="G3" s="74" t="s">
        <v>7</v>
      </c>
      <c r="H3" s="72" t="s">
        <v>6</v>
      </c>
      <c r="I3" s="74" t="s">
        <v>7</v>
      </c>
      <c r="J3" s="73" t="s">
        <v>6</v>
      </c>
      <c r="K3" s="74" t="s">
        <v>7</v>
      </c>
      <c r="L3" s="50" t="s">
        <v>41</v>
      </c>
      <c r="M3" s="51" t="s">
        <v>42</v>
      </c>
      <c r="N3" s="50" t="s">
        <v>43</v>
      </c>
      <c r="O3" s="52" t="s">
        <v>37</v>
      </c>
      <c r="P3" s="53" t="s">
        <v>38</v>
      </c>
      <c r="Q3" s="54" t="s">
        <v>39</v>
      </c>
      <c r="S3" s="50" t="s">
        <v>41</v>
      </c>
      <c r="T3" s="51" t="s">
        <v>42</v>
      </c>
      <c r="U3" s="50" t="s">
        <v>43</v>
      </c>
      <c r="V3" s="52" t="s">
        <v>37</v>
      </c>
      <c r="W3" s="53" t="s">
        <v>38</v>
      </c>
      <c r="X3" s="54" t="s">
        <v>39</v>
      </c>
      <c r="AA3" t="s">
        <v>38</v>
      </c>
      <c r="AB3" t="s">
        <v>9</v>
      </c>
      <c r="AC3" t="s">
        <v>38</v>
      </c>
      <c r="AD3" t="s">
        <v>9</v>
      </c>
    </row>
    <row r="4" spans="1:30" x14ac:dyDescent="0.35">
      <c r="A4" s="118">
        <v>1</v>
      </c>
      <c r="B4" s="77" t="s">
        <v>10</v>
      </c>
      <c r="C4" s="24" t="s">
        <v>11</v>
      </c>
      <c r="D4" s="2">
        <v>97.127883671465881</v>
      </c>
      <c r="E4" s="3">
        <v>4.2435986583769143</v>
      </c>
      <c r="F4" s="2">
        <v>92.88980693717275</v>
      </c>
      <c r="G4" s="3">
        <v>7.7748691099476677</v>
      </c>
      <c r="H4" s="2">
        <v>192.19608965968558</v>
      </c>
      <c r="I4" s="3">
        <v>12.719752126963222</v>
      </c>
      <c r="J4" s="2">
        <v>168.16191508507842</v>
      </c>
      <c r="K4" s="3">
        <v>20.500143160994842</v>
      </c>
      <c r="L4" s="55">
        <f>(F4-D4)-G4</f>
        <v>-12.012945844240798</v>
      </c>
      <c r="M4" s="56">
        <f t="shared" ref="M4:M17" si="0">F4-D4</f>
        <v>-4.2380767342931307</v>
      </c>
      <c r="N4" s="57">
        <f>(F4-D4)+G4</f>
        <v>3.536792375654537</v>
      </c>
      <c r="O4" s="58">
        <f>0-E4</f>
        <v>-4.2435986583769143</v>
      </c>
      <c r="P4" s="58">
        <v>0</v>
      </c>
      <c r="Q4" s="3">
        <f>E4</f>
        <v>4.2435986583769143</v>
      </c>
      <c r="R4">
        <v>1</v>
      </c>
      <c r="S4" s="2">
        <f>(J4-H4)-K4</f>
        <v>-44.534317735602002</v>
      </c>
      <c r="T4" s="58">
        <f>J4-H4</f>
        <v>-24.034174574607164</v>
      </c>
      <c r="U4" s="3">
        <f>(J4-H4)+K4</f>
        <v>-3.5340314136123219</v>
      </c>
      <c r="V4" s="2">
        <f>0-I4</f>
        <v>-12.719752126963222</v>
      </c>
      <c r="W4" s="58">
        <v>0</v>
      </c>
      <c r="X4" s="3">
        <f>I4</f>
        <v>12.719752126963222</v>
      </c>
      <c r="Z4" s="76">
        <v>1</v>
      </c>
      <c r="AA4">
        <v>-4.2435986583769143</v>
      </c>
      <c r="AB4">
        <v>-12.012945844240798</v>
      </c>
      <c r="AC4">
        <v>-12.719752126963222</v>
      </c>
      <c r="AD4">
        <v>-44.534317735602002</v>
      </c>
    </row>
    <row r="5" spans="1:30" ht="29" x14ac:dyDescent="0.35">
      <c r="A5" s="118"/>
      <c r="B5" s="10"/>
      <c r="C5" s="25" t="s">
        <v>12</v>
      </c>
      <c r="D5" s="7">
        <v>106.08859007316593</v>
      </c>
      <c r="E5" s="8">
        <v>5.5473600949178365</v>
      </c>
      <c r="F5" s="7">
        <v>110.2477753608858</v>
      </c>
      <c r="G5" s="8">
        <v>4.1698635554676518</v>
      </c>
      <c r="H5" s="7">
        <v>208.80818667193859</v>
      </c>
      <c r="I5" s="8">
        <v>8.3237097093138068</v>
      </c>
      <c r="J5" s="7">
        <v>198.38085821633339</v>
      </c>
      <c r="K5" s="8">
        <v>9.0124579790387713</v>
      </c>
      <c r="L5" s="59">
        <f t="shared" ref="L5:L17" si="1">(F5-D5)-G5</f>
        <v>-1.0678267747787018E-2</v>
      </c>
      <c r="M5" s="60">
        <f t="shared" si="0"/>
        <v>4.1591852877198647</v>
      </c>
      <c r="N5" s="61">
        <f t="shared" ref="N5:N17" si="2">(F5-D5)+G5</f>
        <v>8.3290488431875165</v>
      </c>
      <c r="O5" s="62">
        <f t="shared" ref="O5:O16" si="3">0-E5</f>
        <v>-5.5473600949178365</v>
      </c>
      <c r="P5" s="62">
        <v>0</v>
      </c>
      <c r="Q5" s="63">
        <f t="shared" ref="Q5:Q16" si="4">E5</f>
        <v>5.5473600949178365</v>
      </c>
      <c r="R5">
        <v>2</v>
      </c>
      <c r="S5" s="64">
        <f t="shared" ref="S5:S16" si="5">(J5-H5)-K5</f>
        <v>-19.439786434643963</v>
      </c>
      <c r="T5" s="62">
        <f t="shared" ref="T5:T16" si="6">J5-H5</f>
        <v>-10.427328455605192</v>
      </c>
      <c r="U5" s="63">
        <f t="shared" ref="U5:U16" si="7">(J5-H5)+K5</f>
        <v>-1.4148704765664206</v>
      </c>
      <c r="V5" s="64">
        <f t="shared" ref="V5:V16" si="8">0-I5</f>
        <v>-8.3237097093138068</v>
      </c>
      <c r="W5" s="62">
        <v>0</v>
      </c>
      <c r="X5" s="63">
        <f t="shared" ref="X5:X16" si="9">I5</f>
        <v>8.3237097093138068</v>
      </c>
      <c r="Z5" s="76">
        <v>1</v>
      </c>
      <c r="AA5">
        <v>0</v>
      </c>
      <c r="AB5">
        <v>-4.2380767342931307</v>
      </c>
      <c r="AC5">
        <v>0</v>
      </c>
      <c r="AD5">
        <v>-24.034174574607164</v>
      </c>
    </row>
    <row r="6" spans="1:30" x14ac:dyDescent="0.35">
      <c r="A6" s="36">
        <v>2</v>
      </c>
      <c r="B6" s="78" t="s">
        <v>13</v>
      </c>
      <c r="C6" s="26" t="s">
        <v>21</v>
      </c>
      <c r="D6" s="4">
        <v>83.216575562611496</v>
      </c>
      <c r="E6" s="5">
        <v>1.5748119067345954</v>
      </c>
      <c r="F6" s="4">
        <v>83.216575562611496</v>
      </c>
      <c r="G6" s="5">
        <v>2.0991931313288887</v>
      </c>
      <c r="H6" s="4">
        <v>57.9656455227408</v>
      </c>
      <c r="I6" s="5">
        <v>3.4120924645918009</v>
      </c>
      <c r="J6" s="4">
        <v>63.477487196311998</v>
      </c>
      <c r="K6" s="5">
        <v>1.5748119067345954</v>
      </c>
      <c r="L6" s="59">
        <f t="shared" si="1"/>
        <v>-2.0991931313288887</v>
      </c>
      <c r="M6" s="60">
        <f t="shared" si="0"/>
        <v>0</v>
      </c>
      <c r="N6" s="61">
        <f t="shared" si="2"/>
        <v>2.0991931313288887</v>
      </c>
      <c r="O6" s="62">
        <f t="shared" si="3"/>
        <v>-1.5748119067345954</v>
      </c>
      <c r="P6" s="62">
        <v>0</v>
      </c>
      <c r="Q6" s="63">
        <f t="shared" si="4"/>
        <v>1.5748119067345954</v>
      </c>
      <c r="R6">
        <v>3</v>
      </c>
      <c r="S6" s="64">
        <f t="shared" si="5"/>
        <v>3.9370297668366021</v>
      </c>
      <c r="T6" s="62">
        <f t="shared" si="6"/>
        <v>5.5118416735711975</v>
      </c>
      <c r="U6" s="63">
        <f t="shared" si="7"/>
        <v>7.0866535803057928</v>
      </c>
      <c r="V6" s="64">
        <f t="shared" si="8"/>
        <v>-3.4120924645918009</v>
      </c>
      <c r="W6" s="62">
        <v>0</v>
      </c>
      <c r="X6" s="63">
        <f t="shared" si="9"/>
        <v>3.4120924645918009</v>
      </c>
      <c r="Z6" s="76">
        <v>1</v>
      </c>
      <c r="AA6">
        <v>4.2435986583769143</v>
      </c>
      <c r="AB6">
        <v>3.536792375654537</v>
      </c>
      <c r="AC6">
        <v>12.719752126963222</v>
      </c>
      <c r="AD6">
        <v>-3.5340314136123219</v>
      </c>
    </row>
    <row r="7" spans="1:30" x14ac:dyDescent="0.35">
      <c r="A7" s="36">
        <v>3</v>
      </c>
      <c r="B7" s="79" t="s">
        <v>16</v>
      </c>
      <c r="C7" s="26" t="s">
        <v>21</v>
      </c>
      <c r="D7" s="27">
        <v>93.174243171284871</v>
      </c>
      <c r="E7" s="28">
        <v>5.4408835420570725</v>
      </c>
      <c r="F7" s="27">
        <v>103.36022088551424</v>
      </c>
      <c r="G7" s="28">
        <v>5.0918055418596504</v>
      </c>
      <c r="H7" s="27">
        <v>147.16891825263775</v>
      </c>
      <c r="I7" s="28">
        <v>3.3984814120894953</v>
      </c>
      <c r="J7" s="27">
        <v>196.41494921605201</v>
      </c>
      <c r="K7" s="28">
        <v>20.72103342865741</v>
      </c>
      <c r="L7" s="59">
        <f t="shared" si="1"/>
        <v>5.0941721723697162</v>
      </c>
      <c r="M7" s="60">
        <f t="shared" si="0"/>
        <v>10.185977714229367</v>
      </c>
      <c r="N7" s="61">
        <f t="shared" si="2"/>
        <v>15.277783256089016</v>
      </c>
      <c r="O7" s="62">
        <f t="shared" si="3"/>
        <v>-5.4408835420570725</v>
      </c>
      <c r="P7" s="62">
        <v>0</v>
      </c>
      <c r="Q7" s="63">
        <f t="shared" si="4"/>
        <v>5.4408835420570725</v>
      </c>
      <c r="R7">
        <v>4</v>
      </c>
      <c r="S7" s="64">
        <f t="shared" si="5"/>
        <v>28.524997534756846</v>
      </c>
      <c r="T7" s="62">
        <f t="shared" si="6"/>
        <v>49.246030963414256</v>
      </c>
      <c r="U7" s="63">
        <f t="shared" si="7"/>
        <v>69.967064392071663</v>
      </c>
      <c r="V7" s="64">
        <f t="shared" si="8"/>
        <v>-3.3984814120894953</v>
      </c>
      <c r="W7" s="62">
        <v>0</v>
      </c>
      <c r="X7" s="63">
        <f t="shared" si="9"/>
        <v>3.3984814120894953</v>
      </c>
    </row>
    <row r="8" spans="1:30" x14ac:dyDescent="0.35">
      <c r="A8" s="118">
        <v>4</v>
      </c>
      <c r="B8" s="121" t="s">
        <v>17</v>
      </c>
      <c r="C8" s="32" t="s">
        <v>18</v>
      </c>
      <c r="D8" s="18">
        <v>204.36500000000001</v>
      </c>
      <c r="E8" s="17">
        <v>0.2</v>
      </c>
      <c r="F8" s="18">
        <v>228.40799999999999</v>
      </c>
      <c r="G8" s="17">
        <v>21.919000000000011</v>
      </c>
      <c r="H8" s="18">
        <v>200.92</v>
      </c>
      <c r="I8" s="17">
        <v>13.436000000000007</v>
      </c>
      <c r="J8" s="18">
        <v>217.53700000000001</v>
      </c>
      <c r="K8" s="17">
        <v>23.331999999999994</v>
      </c>
      <c r="L8" s="59">
        <f t="shared" si="1"/>
        <v>2.1239999999999668</v>
      </c>
      <c r="M8" s="60">
        <f t="shared" si="0"/>
        <v>24.042999999999978</v>
      </c>
      <c r="N8" s="61">
        <f t="shared" si="2"/>
        <v>45.961999999999989</v>
      </c>
      <c r="O8" s="62">
        <f t="shared" si="3"/>
        <v>-0.2</v>
      </c>
      <c r="P8" s="62">
        <v>0</v>
      </c>
      <c r="Q8" s="63">
        <f t="shared" si="4"/>
        <v>0.2</v>
      </c>
      <c r="R8">
        <v>5</v>
      </c>
      <c r="S8" s="64">
        <f t="shared" si="5"/>
        <v>-6.714999999999975</v>
      </c>
      <c r="T8" s="62">
        <f t="shared" si="6"/>
        <v>16.617000000000019</v>
      </c>
      <c r="U8" s="63">
        <f t="shared" si="7"/>
        <v>39.949000000000012</v>
      </c>
      <c r="V8" s="64">
        <f t="shared" si="8"/>
        <v>-13.436000000000007</v>
      </c>
      <c r="W8" s="62">
        <v>0</v>
      </c>
      <c r="X8" s="63">
        <f t="shared" si="9"/>
        <v>13.436000000000007</v>
      </c>
      <c r="Z8" s="76">
        <v>2</v>
      </c>
      <c r="AA8">
        <v>-5.5473600949178365</v>
      </c>
      <c r="AB8">
        <v>-1.0678267747787018E-2</v>
      </c>
      <c r="AC8">
        <v>-8.3237097093138068</v>
      </c>
      <c r="AD8">
        <v>-19.439786434643963</v>
      </c>
    </row>
    <row r="9" spans="1:30" x14ac:dyDescent="0.35">
      <c r="A9" s="118"/>
      <c r="B9" s="122"/>
      <c r="C9" s="33" t="s">
        <v>19</v>
      </c>
      <c r="D9" s="35">
        <v>204.36500000000001</v>
      </c>
      <c r="E9" s="36">
        <v>0.2</v>
      </c>
      <c r="F9" s="35">
        <v>201.18700000000001</v>
      </c>
      <c r="G9" s="36">
        <v>17.680000000000007</v>
      </c>
      <c r="H9" s="35">
        <v>200.92</v>
      </c>
      <c r="I9" s="36">
        <v>13.436000000000007</v>
      </c>
      <c r="J9" s="35">
        <v>188.547</v>
      </c>
      <c r="K9" s="36">
        <v>16.615000000000009</v>
      </c>
      <c r="L9" s="59">
        <f t="shared" si="1"/>
        <v>-20.858000000000004</v>
      </c>
      <c r="M9" s="60">
        <f t="shared" si="0"/>
        <v>-3.1779999999999973</v>
      </c>
      <c r="N9" s="61">
        <f t="shared" si="2"/>
        <v>14.50200000000001</v>
      </c>
      <c r="O9" s="62">
        <f t="shared" si="3"/>
        <v>-0.2</v>
      </c>
      <c r="P9" s="62">
        <v>0</v>
      </c>
      <c r="Q9" s="63">
        <f t="shared" si="4"/>
        <v>0.2</v>
      </c>
      <c r="R9">
        <v>6</v>
      </c>
      <c r="S9" s="64">
        <f t="shared" si="5"/>
        <v>-28.988</v>
      </c>
      <c r="T9" s="62">
        <f t="shared" si="6"/>
        <v>-12.37299999999999</v>
      </c>
      <c r="U9" s="63">
        <f t="shared" si="7"/>
        <v>4.2420000000000186</v>
      </c>
      <c r="V9" s="64">
        <f t="shared" si="8"/>
        <v>-13.436000000000007</v>
      </c>
      <c r="W9" s="62">
        <v>0</v>
      </c>
      <c r="X9" s="63">
        <f t="shared" si="9"/>
        <v>13.436000000000007</v>
      </c>
      <c r="Z9" s="76">
        <v>2</v>
      </c>
      <c r="AA9">
        <v>0</v>
      </c>
      <c r="AB9">
        <v>4.1591852877198647</v>
      </c>
      <c r="AC9">
        <v>0</v>
      </c>
      <c r="AD9">
        <v>-10.427328455605192</v>
      </c>
    </row>
    <row r="10" spans="1:30" x14ac:dyDescent="0.35">
      <c r="A10" s="118"/>
      <c r="B10" s="123"/>
      <c r="C10" s="34" t="s">
        <v>20</v>
      </c>
      <c r="D10" s="21">
        <v>204.36500000000001</v>
      </c>
      <c r="E10" s="20">
        <v>0.2</v>
      </c>
      <c r="F10" s="21">
        <v>203.66</v>
      </c>
      <c r="G10" s="20">
        <v>0.2</v>
      </c>
      <c r="H10" s="21">
        <v>200.92</v>
      </c>
      <c r="I10" s="20">
        <v>13.436000000000007</v>
      </c>
      <c r="J10" s="21">
        <v>199.506</v>
      </c>
      <c r="K10" s="20">
        <v>14.496000000000009</v>
      </c>
      <c r="L10" s="59">
        <f t="shared" si="1"/>
        <v>-0.90500000000001246</v>
      </c>
      <c r="M10" s="60">
        <f t="shared" si="0"/>
        <v>-0.70500000000001251</v>
      </c>
      <c r="N10" s="61">
        <f t="shared" si="2"/>
        <v>-0.50500000000001255</v>
      </c>
      <c r="O10" s="62">
        <f t="shared" si="3"/>
        <v>-0.2</v>
      </c>
      <c r="P10" s="62">
        <v>0</v>
      </c>
      <c r="Q10" s="63">
        <f t="shared" si="4"/>
        <v>0.2</v>
      </c>
      <c r="R10">
        <v>7</v>
      </c>
      <c r="S10" s="64">
        <f t="shared" si="5"/>
        <v>-15.909999999999997</v>
      </c>
      <c r="T10" s="62">
        <f t="shared" si="6"/>
        <v>-1.4139999999999873</v>
      </c>
      <c r="U10" s="63">
        <f t="shared" si="7"/>
        <v>13.082000000000022</v>
      </c>
      <c r="V10" s="64">
        <f t="shared" si="8"/>
        <v>-13.436000000000007</v>
      </c>
      <c r="W10" s="62">
        <v>0</v>
      </c>
      <c r="X10" s="63">
        <f t="shared" si="9"/>
        <v>13.436000000000007</v>
      </c>
      <c r="Z10" s="76">
        <v>2</v>
      </c>
      <c r="AA10">
        <v>5.5473600949178365</v>
      </c>
      <c r="AB10">
        <v>8.3290488431875165</v>
      </c>
      <c r="AC10">
        <v>8.3237097093138068</v>
      </c>
      <c r="AD10">
        <v>-1.4148704765664206</v>
      </c>
    </row>
    <row r="11" spans="1:30" x14ac:dyDescent="0.35">
      <c r="A11" s="36">
        <v>5</v>
      </c>
      <c r="B11" s="78" t="s">
        <v>22</v>
      </c>
      <c r="C11" s="42" t="s">
        <v>23</v>
      </c>
      <c r="D11" s="44">
        <v>130.91499999999999</v>
      </c>
      <c r="E11" s="45">
        <v>11.564000000000021</v>
      </c>
      <c r="F11" s="44">
        <v>149.239</v>
      </c>
      <c r="G11" s="45">
        <v>13.490999999999985</v>
      </c>
      <c r="H11" s="44">
        <v>178.959</v>
      </c>
      <c r="I11" s="45">
        <v>16.37700000000001</v>
      </c>
      <c r="J11" s="44">
        <v>146.179</v>
      </c>
      <c r="K11" s="45">
        <v>16.372000000000014</v>
      </c>
      <c r="L11" s="59">
        <f t="shared" si="1"/>
        <v>4.8330000000000268</v>
      </c>
      <c r="M11" s="60">
        <f t="shared" si="0"/>
        <v>18.324000000000012</v>
      </c>
      <c r="N11" s="61">
        <f t="shared" si="2"/>
        <v>31.814999999999998</v>
      </c>
      <c r="O11" s="62">
        <f t="shared" si="3"/>
        <v>-11.564000000000021</v>
      </c>
      <c r="P11" s="62">
        <v>0</v>
      </c>
      <c r="Q11" s="63">
        <f t="shared" si="4"/>
        <v>11.564000000000021</v>
      </c>
      <c r="R11">
        <v>8</v>
      </c>
      <c r="S11" s="64">
        <f t="shared" si="5"/>
        <v>-49.152000000000015</v>
      </c>
      <c r="T11" s="62">
        <f t="shared" si="6"/>
        <v>-32.78</v>
      </c>
      <c r="U11" s="63">
        <f t="shared" si="7"/>
        <v>-16.407999999999987</v>
      </c>
      <c r="V11" s="64">
        <f t="shared" si="8"/>
        <v>-16.37700000000001</v>
      </c>
      <c r="W11" s="62">
        <v>0</v>
      </c>
      <c r="X11" s="63">
        <f t="shared" si="9"/>
        <v>16.37700000000001</v>
      </c>
    </row>
    <row r="12" spans="1:30" x14ac:dyDescent="0.35">
      <c r="A12" s="36">
        <v>6</v>
      </c>
      <c r="B12" s="78" t="s">
        <v>24</v>
      </c>
      <c r="C12" s="29" t="s">
        <v>25</v>
      </c>
      <c r="D12" s="44">
        <v>258.69600000000003</v>
      </c>
      <c r="E12" s="45">
        <v>36.180000000000028</v>
      </c>
      <c r="F12" s="44">
        <v>213.46199999999999</v>
      </c>
      <c r="G12" s="45">
        <v>39.798000000000002</v>
      </c>
      <c r="H12" s="44">
        <v>334.67399999999998</v>
      </c>
      <c r="I12" s="45">
        <v>37.998000000000012</v>
      </c>
      <c r="J12" s="44">
        <v>284.02199999999999</v>
      </c>
      <c r="K12" s="45">
        <v>36.179999999999993</v>
      </c>
      <c r="L12" s="59">
        <f t="shared" si="1"/>
        <v>-85.032000000000039</v>
      </c>
      <c r="M12" s="60">
        <f t="shared" si="0"/>
        <v>-45.234000000000037</v>
      </c>
      <c r="N12" s="61">
        <f t="shared" si="2"/>
        <v>-5.4360000000000355</v>
      </c>
      <c r="O12" s="62">
        <f t="shared" si="3"/>
        <v>-36.180000000000028</v>
      </c>
      <c r="P12" s="62">
        <v>0</v>
      </c>
      <c r="Q12" s="63">
        <f t="shared" si="4"/>
        <v>36.180000000000028</v>
      </c>
      <c r="R12">
        <v>9</v>
      </c>
      <c r="S12" s="64">
        <f t="shared" si="5"/>
        <v>-86.831999999999979</v>
      </c>
      <c r="T12" s="62">
        <f t="shared" si="6"/>
        <v>-50.651999999999987</v>
      </c>
      <c r="U12" s="63">
        <f t="shared" si="7"/>
        <v>-14.471999999999994</v>
      </c>
      <c r="V12" s="64">
        <f t="shared" si="8"/>
        <v>-37.998000000000012</v>
      </c>
      <c r="W12" s="62">
        <v>0</v>
      </c>
      <c r="X12" s="63">
        <f t="shared" si="9"/>
        <v>37.998000000000012</v>
      </c>
      <c r="Z12" s="76">
        <v>3</v>
      </c>
      <c r="AA12">
        <v>-1.5748119067345954</v>
      </c>
      <c r="AB12">
        <v>-2.0991931313288887</v>
      </c>
      <c r="AC12">
        <v>-3.4120924645918009</v>
      </c>
      <c r="AD12">
        <v>3.9370297668366021</v>
      </c>
    </row>
    <row r="13" spans="1:30" x14ac:dyDescent="0.35">
      <c r="A13" s="118">
        <v>7</v>
      </c>
      <c r="B13" s="119" t="s">
        <v>26</v>
      </c>
      <c r="C13" s="30" t="s">
        <v>27</v>
      </c>
      <c r="D13" s="18">
        <v>87.228000000000009</v>
      </c>
      <c r="E13" s="17">
        <v>11.016000000000002</v>
      </c>
      <c r="F13" s="18">
        <v>87.228000000000009</v>
      </c>
      <c r="G13" s="17">
        <v>7.3260000000000005</v>
      </c>
      <c r="H13" s="18">
        <v>76.554000000000002</v>
      </c>
      <c r="I13" s="17">
        <v>6.6059999999999999</v>
      </c>
      <c r="J13" s="18">
        <v>157.41</v>
      </c>
      <c r="K13" s="17">
        <v>22.014000000000014</v>
      </c>
      <c r="L13" s="59">
        <f t="shared" si="1"/>
        <v>-7.3260000000000005</v>
      </c>
      <c r="M13" s="60">
        <f t="shared" si="0"/>
        <v>0</v>
      </c>
      <c r="N13" s="61">
        <f t="shared" si="2"/>
        <v>7.3260000000000005</v>
      </c>
      <c r="O13" s="62">
        <f t="shared" si="3"/>
        <v>-11.016000000000002</v>
      </c>
      <c r="P13" s="62">
        <v>0</v>
      </c>
      <c r="Q13" s="63">
        <f t="shared" si="4"/>
        <v>11.016000000000002</v>
      </c>
      <c r="R13">
        <v>10</v>
      </c>
      <c r="S13" s="64">
        <f t="shared" si="5"/>
        <v>58.841999999999985</v>
      </c>
      <c r="T13" s="62">
        <f t="shared" si="6"/>
        <v>80.855999999999995</v>
      </c>
      <c r="U13" s="63">
        <f t="shared" si="7"/>
        <v>102.87</v>
      </c>
      <c r="V13" s="64">
        <f t="shared" si="8"/>
        <v>-6.6059999999999999</v>
      </c>
      <c r="W13" s="62">
        <v>0</v>
      </c>
      <c r="X13" s="63">
        <f t="shared" si="9"/>
        <v>6.6059999999999999</v>
      </c>
      <c r="Z13" s="76">
        <v>3</v>
      </c>
      <c r="AA13">
        <v>0</v>
      </c>
      <c r="AB13">
        <v>0</v>
      </c>
      <c r="AC13">
        <v>0</v>
      </c>
      <c r="AD13">
        <v>5.5118416735711975</v>
      </c>
    </row>
    <row r="14" spans="1:30" x14ac:dyDescent="0.35">
      <c r="A14" s="118"/>
      <c r="B14" s="120"/>
      <c r="C14" s="31" t="s">
        <v>28</v>
      </c>
      <c r="D14" s="21">
        <v>159.012</v>
      </c>
      <c r="E14" s="20">
        <v>6.9120000000000061</v>
      </c>
      <c r="F14" s="21">
        <v>155.91600000000003</v>
      </c>
      <c r="G14" s="20">
        <v>11.538</v>
      </c>
      <c r="H14" s="21">
        <v>218.59200000000001</v>
      </c>
      <c r="I14" s="20">
        <v>23.868000000000009</v>
      </c>
      <c r="J14" s="21">
        <v>176.274</v>
      </c>
      <c r="K14" s="20">
        <v>10.763999999999982</v>
      </c>
      <c r="L14" s="59">
        <f t="shared" si="1"/>
        <v>-14.633999999999975</v>
      </c>
      <c r="M14" s="60">
        <f t="shared" si="0"/>
        <v>-3.0959999999999752</v>
      </c>
      <c r="N14" s="61">
        <f t="shared" si="2"/>
        <v>8.442000000000025</v>
      </c>
      <c r="O14" s="62">
        <f t="shared" si="3"/>
        <v>-6.9120000000000061</v>
      </c>
      <c r="P14" s="62">
        <v>0</v>
      </c>
      <c r="Q14" s="63">
        <f t="shared" si="4"/>
        <v>6.9120000000000061</v>
      </c>
      <c r="R14">
        <v>11</v>
      </c>
      <c r="S14" s="64">
        <f t="shared" si="5"/>
        <v>-53.081999999999994</v>
      </c>
      <c r="T14" s="62">
        <f t="shared" si="6"/>
        <v>-42.318000000000012</v>
      </c>
      <c r="U14" s="63">
        <f t="shared" si="7"/>
        <v>-31.55400000000003</v>
      </c>
      <c r="V14" s="64">
        <f t="shared" si="8"/>
        <v>-23.868000000000009</v>
      </c>
      <c r="W14" s="62">
        <v>0</v>
      </c>
      <c r="X14" s="63">
        <f t="shared" si="9"/>
        <v>23.868000000000009</v>
      </c>
      <c r="Z14" s="76">
        <v>3</v>
      </c>
      <c r="AA14">
        <v>1.5748119067345954</v>
      </c>
      <c r="AB14">
        <v>2.0991931313288887</v>
      </c>
      <c r="AC14">
        <v>3.4120924645918009</v>
      </c>
      <c r="AD14">
        <v>7.0866535803057928</v>
      </c>
    </row>
    <row r="15" spans="1:30" x14ac:dyDescent="0.35">
      <c r="A15" s="36">
        <v>8</v>
      </c>
      <c r="B15" s="80" t="s">
        <v>29</v>
      </c>
      <c r="C15" s="29" t="s">
        <v>30</v>
      </c>
      <c r="D15" s="76">
        <v>147.92400000000001</v>
      </c>
      <c r="E15" s="76">
        <v>27.179999999999996</v>
      </c>
      <c r="F15" s="44">
        <v>217.53000000000003</v>
      </c>
      <c r="G15" s="49">
        <v>8.7119999999999997</v>
      </c>
      <c r="H15" s="44">
        <v>221.86799999999999</v>
      </c>
      <c r="I15" s="45">
        <v>23.94</v>
      </c>
      <c r="J15" s="44">
        <v>187.07400000000001</v>
      </c>
      <c r="K15" s="45">
        <v>19.584000000000017</v>
      </c>
      <c r="L15" s="59">
        <f t="shared" si="1"/>
        <v>60.89400000000002</v>
      </c>
      <c r="M15" s="60">
        <f t="shared" si="0"/>
        <v>69.606000000000023</v>
      </c>
      <c r="N15" s="61">
        <f t="shared" si="2"/>
        <v>78.318000000000026</v>
      </c>
      <c r="O15" s="62">
        <f t="shared" si="3"/>
        <v>-27.179999999999996</v>
      </c>
      <c r="P15" s="62">
        <v>0</v>
      </c>
      <c r="Q15" s="63">
        <f t="shared" si="4"/>
        <v>27.179999999999996</v>
      </c>
      <c r="R15">
        <v>12</v>
      </c>
      <c r="S15" s="64">
        <f t="shared" si="5"/>
        <v>-54.378</v>
      </c>
      <c r="T15" s="62">
        <f t="shared" si="6"/>
        <v>-34.793999999999983</v>
      </c>
      <c r="U15" s="63">
        <f t="shared" si="7"/>
        <v>-15.209999999999965</v>
      </c>
      <c r="V15" s="64">
        <f t="shared" si="8"/>
        <v>-23.94</v>
      </c>
      <c r="W15" s="62">
        <v>0</v>
      </c>
      <c r="X15" s="63">
        <f t="shared" si="9"/>
        <v>23.94</v>
      </c>
    </row>
    <row r="16" spans="1:30" x14ac:dyDescent="0.35">
      <c r="A16" s="118">
        <v>9</v>
      </c>
      <c r="B16" s="119" t="s">
        <v>31</v>
      </c>
      <c r="C16" s="33" t="s">
        <v>33</v>
      </c>
      <c r="D16" s="18">
        <v>176.50799999999998</v>
      </c>
      <c r="E16" s="17">
        <v>12.852000000000007</v>
      </c>
      <c r="F16" s="18">
        <v>163.63799999999998</v>
      </c>
      <c r="G16" s="19">
        <v>5.5079999999999849</v>
      </c>
      <c r="H16" s="18">
        <v>256.86</v>
      </c>
      <c r="I16" s="17">
        <v>12.852000000000007</v>
      </c>
      <c r="J16" s="18">
        <v>228.40199999999999</v>
      </c>
      <c r="K16" s="17">
        <v>2.7719999999999985</v>
      </c>
      <c r="L16" s="59">
        <f t="shared" si="1"/>
        <v>-18.377999999999989</v>
      </c>
      <c r="M16" s="60">
        <f t="shared" si="0"/>
        <v>-12.870000000000005</v>
      </c>
      <c r="N16" s="61">
        <f t="shared" si="2"/>
        <v>-7.3620000000000196</v>
      </c>
      <c r="O16" s="62">
        <f t="shared" si="3"/>
        <v>-12.852000000000007</v>
      </c>
      <c r="P16" s="62">
        <v>0</v>
      </c>
      <c r="Q16" s="63">
        <f t="shared" si="4"/>
        <v>12.852000000000007</v>
      </c>
      <c r="R16">
        <v>13</v>
      </c>
      <c r="S16" s="64">
        <f t="shared" si="5"/>
        <v>-31.230000000000025</v>
      </c>
      <c r="T16" s="62">
        <f t="shared" si="6"/>
        <v>-28.458000000000027</v>
      </c>
      <c r="U16" s="63">
        <f t="shared" si="7"/>
        <v>-25.686000000000028</v>
      </c>
      <c r="V16" s="64">
        <f t="shared" si="8"/>
        <v>-12.852000000000007</v>
      </c>
      <c r="W16" s="62">
        <v>0</v>
      </c>
      <c r="X16" s="63">
        <f t="shared" si="9"/>
        <v>12.852000000000007</v>
      </c>
      <c r="Z16" s="76">
        <v>4</v>
      </c>
      <c r="AA16">
        <v>-5.4408835420570725</v>
      </c>
      <c r="AB16">
        <v>5.0941721723697162</v>
      </c>
      <c r="AC16">
        <v>-3.3984814120894953</v>
      </c>
      <c r="AD16">
        <v>28.524997534756846</v>
      </c>
    </row>
    <row r="17" spans="1:30" x14ac:dyDescent="0.35">
      <c r="A17" s="118"/>
      <c r="B17" s="120"/>
      <c r="C17" s="34" t="s">
        <v>32</v>
      </c>
      <c r="D17" s="21">
        <v>176.50799999999998</v>
      </c>
      <c r="E17" s="20">
        <v>12.852000000000007</v>
      </c>
      <c r="F17" s="21">
        <v>141.60599999999999</v>
      </c>
      <c r="G17" s="22">
        <v>11.015999999999986</v>
      </c>
      <c r="H17" s="21">
        <v>256.86</v>
      </c>
      <c r="I17" s="20">
        <v>12.852000000000007</v>
      </c>
      <c r="J17" s="21">
        <v>187.07400000000001</v>
      </c>
      <c r="K17" s="20">
        <v>18.342000000000002</v>
      </c>
      <c r="L17" s="66">
        <f t="shared" si="1"/>
        <v>-45.917999999999971</v>
      </c>
      <c r="M17" s="67">
        <f t="shared" si="0"/>
        <v>-34.901999999999987</v>
      </c>
      <c r="N17" s="68">
        <f t="shared" si="2"/>
        <v>-23.886000000000003</v>
      </c>
      <c r="O17" s="69">
        <f>0-E17</f>
        <v>-12.852000000000007</v>
      </c>
      <c r="P17" s="69">
        <v>0</v>
      </c>
      <c r="Q17" s="8">
        <f>E17</f>
        <v>12.852000000000007</v>
      </c>
      <c r="R17">
        <v>14</v>
      </c>
      <c r="S17" s="7">
        <f>(J17-H17)-K17</f>
        <v>-88.128</v>
      </c>
      <c r="T17" s="69">
        <f>J17-H17</f>
        <v>-69.786000000000001</v>
      </c>
      <c r="U17" s="8">
        <f>(J17-H17)+K17</f>
        <v>-51.444000000000003</v>
      </c>
      <c r="V17" s="7">
        <f>0-I17</f>
        <v>-12.852000000000007</v>
      </c>
      <c r="W17" s="69">
        <v>0</v>
      </c>
      <c r="X17" s="8">
        <f>I17</f>
        <v>12.852000000000007</v>
      </c>
      <c r="Z17" s="76">
        <v>4</v>
      </c>
      <c r="AA17">
        <v>0</v>
      </c>
      <c r="AB17">
        <v>10.185977714229367</v>
      </c>
      <c r="AC17">
        <v>0</v>
      </c>
      <c r="AD17">
        <v>49.246030963414256</v>
      </c>
    </row>
    <row r="18" spans="1:30" x14ac:dyDescent="0.35">
      <c r="A18" s="65"/>
      <c r="Z18" s="76">
        <v>4</v>
      </c>
      <c r="AA18">
        <v>5.4408835420570725</v>
      </c>
      <c r="AB18">
        <v>15.277783256089016</v>
      </c>
      <c r="AC18">
        <v>3.3984814120894953</v>
      </c>
      <c r="AD18">
        <v>69.967064392071663</v>
      </c>
    </row>
    <row r="20" spans="1:30" x14ac:dyDescent="0.35">
      <c r="Z20" s="76">
        <v>5</v>
      </c>
      <c r="AA20">
        <v>-0.2</v>
      </c>
      <c r="AB20">
        <v>2.1239999999999668</v>
      </c>
      <c r="AC20">
        <v>-13.436000000000007</v>
      </c>
      <c r="AD20">
        <v>-6.714999999999975</v>
      </c>
    </row>
    <row r="21" spans="1:30" x14ac:dyDescent="0.35">
      <c r="A21" t="s">
        <v>47</v>
      </c>
      <c r="Z21" s="76">
        <v>5</v>
      </c>
      <c r="AA21">
        <v>0</v>
      </c>
      <c r="AB21">
        <v>24.042999999999978</v>
      </c>
      <c r="AC21">
        <v>0</v>
      </c>
      <c r="AD21">
        <v>16.617000000000019</v>
      </c>
    </row>
    <row r="22" spans="1:30" x14ac:dyDescent="0.35">
      <c r="A22" t="s">
        <v>5</v>
      </c>
      <c r="C22" t="s">
        <v>9</v>
      </c>
      <c r="Z22" s="76">
        <v>5</v>
      </c>
      <c r="AA22">
        <v>0.2</v>
      </c>
      <c r="AB22">
        <v>45.961999999999989</v>
      </c>
      <c r="AC22">
        <v>13.436000000000007</v>
      </c>
      <c r="AD22">
        <v>39.949000000000012</v>
      </c>
    </row>
    <row r="23" spans="1:30" ht="43.5" x14ac:dyDescent="0.35">
      <c r="A23" t="s">
        <v>6</v>
      </c>
      <c r="B23" t="s">
        <v>7</v>
      </c>
      <c r="C23" t="s">
        <v>55</v>
      </c>
      <c r="D23" t="s">
        <v>6</v>
      </c>
      <c r="E23" t="s">
        <v>7</v>
      </c>
      <c r="F23" t="s">
        <v>54</v>
      </c>
      <c r="G23" s="85"/>
      <c r="H23" s="87" t="s">
        <v>58</v>
      </c>
      <c r="I23" s="87" t="s">
        <v>42</v>
      </c>
      <c r="J23" s="87" t="s">
        <v>59</v>
      </c>
      <c r="K23" s="87" t="s">
        <v>56</v>
      </c>
      <c r="L23" s="87" t="s">
        <v>38</v>
      </c>
      <c r="M23" s="87" t="s">
        <v>57</v>
      </c>
    </row>
    <row r="24" spans="1:30" x14ac:dyDescent="0.35">
      <c r="A24" s="88">
        <v>192.19608965968558</v>
      </c>
      <c r="B24" s="88">
        <v>12.719752126963222</v>
      </c>
      <c r="C24" s="88">
        <f>1.96*B24</f>
        <v>24.930714168847913</v>
      </c>
      <c r="D24" s="88">
        <v>168.16191508507842</v>
      </c>
      <c r="E24" s="88">
        <v>20.500143160994842</v>
      </c>
      <c r="F24" s="88">
        <f>1.96*E24</f>
        <v>40.180280595549888</v>
      </c>
      <c r="G24" s="85">
        <v>1</v>
      </c>
      <c r="H24" s="88">
        <f>(D24-A24)-F24</f>
        <v>-64.214455170157052</v>
      </c>
      <c r="I24">
        <f>(D24-A24)</f>
        <v>-24.034174574607164</v>
      </c>
      <c r="J24" s="88">
        <f>(D24-A24)+F24</f>
        <v>16.146106020942725</v>
      </c>
      <c r="K24" s="88">
        <f>-(C24)</f>
        <v>-24.930714168847913</v>
      </c>
      <c r="L24">
        <v>0</v>
      </c>
      <c r="M24" s="88">
        <f>C24</f>
        <v>24.930714168847913</v>
      </c>
      <c r="Z24" s="76">
        <v>6</v>
      </c>
      <c r="AA24">
        <v>-0.2</v>
      </c>
      <c r="AB24">
        <v>-20.858000000000004</v>
      </c>
      <c r="AC24">
        <v>-13.436000000000007</v>
      </c>
      <c r="AD24">
        <v>-28.988</v>
      </c>
    </row>
    <row r="25" spans="1:30" x14ac:dyDescent="0.35">
      <c r="A25" s="88">
        <v>208.80818667193859</v>
      </c>
      <c r="B25" s="88">
        <v>8.3237097093138068</v>
      </c>
      <c r="C25" s="88">
        <f t="shared" ref="C25:C37" si="10">1.96*B25</f>
        <v>16.31447103025506</v>
      </c>
      <c r="D25" s="88">
        <v>198.38085821633339</v>
      </c>
      <c r="E25" s="88">
        <v>9.0124579790387713</v>
      </c>
      <c r="F25" s="88">
        <f t="shared" ref="F25:F37" si="11">1.96*E25</f>
        <v>17.664417638915992</v>
      </c>
      <c r="G25" s="85">
        <v>2</v>
      </c>
      <c r="H25" s="88">
        <f t="shared" ref="H25:H37" si="12">(D25-A25)-F25</f>
        <v>-28.091746094521184</v>
      </c>
      <c r="I25">
        <f t="shared" ref="I25:I37" si="13">(D25-A25)</f>
        <v>-10.427328455605192</v>
      </c>
      <c r="J25" s="88">
        <f t="shared" ref="J25:J37" si="14">(D25-A25)+F25</f>
        <v>7.2370891833108004</v>
      </c>
      <c r="K25" s="88">
        <f t="shared" ref="K25:K37" si="15">-(C25)</f>
        <v>-16.31447103025506</v>
      </c>
      <c r="L25">
        <v>0</v>
      </c>
      <c r="M25" s="88">
        <f t="shared" ref="M25:M37" si="16">C25</f>
        <v>16.31447103025506</v>
      </c>
      <c r="Z25" s="76">
        <v>6</v>
      </c>
      <c r="AA25">
        <v>0</v>
      </c>
      <c r="AB25">
        <v>-3.1779999999999973</v>
      </c>
      <c r="AC25">
        <v>0</v>
      </c>
      <c r="AD25">
        <v>-12.37299999999999</v>
      </c>
    </row>
    <row r="26" spans="1:30" x14ac:dyDescent="0.35">
      <c r="A26" s="88">
        <v>57.9656455227408</v>
      </c>
      <c r="B26" s="88">
        <v>3.4120924645918009</v>
      </c>
      <c r="C26" s="88">
        <f t="shared" si="10"/>
        <v>6.6877012305999299</v>
      </c>
      <c r="D26" s="88">
        <v>63.477487196311998</v>
      </c>
      <c r="E26" s="88">
        <v>1.5748119067345954</v>
      </c>
      <c r="F26" s="88">
        <f t="shared" si="11"/>
        <v>3.0866313371998069</v>
      </c>
      <c r="G26" s="85">
        <v>3</v>
      </c>
      <c r="H26" s="88">
        <f t="shared" si="12"/>
        <v>2.4252103363713906</v>
      </c>
      <c r="I26">
        <f t="shared" si="13"/>
        <v>5.5118416735711975</v>
      </c>
      <c r="J26" s="88">
        <f t="shared" si="14"/>
        <v>8.5984730107710039</v>
      </c>
      <c r="K26" s="88">
        <f t="shared" si="15"/>
        <v>-6.6877012305999299</v>
      </c>
      <c r="L26">
        <v>0</v>
      </c>
      <c r="M26" s="88">
        <f t="shared" si="16"/>
        <v>6.6877012305999299</v>
      </c>
      <c r="Z26" s="76">
        <v>6</v>
      </c>
      <c r="AA26">
        <v>0.2</v>
      </c>
      <c r="AB26">
        <v>14.50200000000001</v>
      </c>
      <c r="AC26">
        <v>13.436000000000007</v>
      </c>
      <c r="AD26">
        <v>4.2420000000000186</v>
      </c>
    </row>
    <row r="27" spans="1:30" x14ac:dyDescent="0.35">
      <c r="A27" s="88">
        <v>147.16891825263775</v>
      </c>
      <c r="B27" s="88">
        <v>3.3984814120894953</v>
      </c>
      <c r="C27" s="88">
        <f t="shared" si="10"/>
        <v>6.6610235676954108</v>
      </c>
      <c r="D27" s="88">
        <v>196.41494921605201</v>
      </c>
      <c r="E27" s="88">
        <v>20.72103342865741</v>
      </c>
      <c r="F27" s="88">
        <f t="shared" si="11"/>
        <v>40.613225520168527</v>
      </c>
      <c r="G27" s="85">
        <v>4</v>
      </c>
      <c r="H27" s="88">
        <f t="shared" si="12"/>
        <v>8.6328054432457293</v>
      </c>
      <c r="I27">
        <f t="shared" si="13"/>
        <v>49.246030963414256</v>
      </c>
      <c r="J27" s="88">
        <f t="shared" si="14"/>
        <v>89.859256483582783</v>
      </c>
      <c r="K27" s="88">
        <f t="shared" si="15"/>
        <v>-6.6610235676954108</v>
      </c>
      <c r="L27">
        <v>0</v>
      </c>
      <c r="M27" s="88">
        <f t="shared" si="16"/>
        <v>6.6610235676954108</v>
      </c>
    </row>
    <row r="28" spans="1:30" x14ac:dyDescent="0.35">
      <c r="A28" s="88">
        <v>200.92</v>
      </c>
      <c r="B28" s="88">
        <v>13.436000000000007</v>
      </c>
      <c r="C28" s="88">
        <f t="shared" si="10"/>
        <v>26.334560000000014</v>
      </c>
      <c r="D28" s="88">
        <v>217.53700000000001</v>
      </c>
      <c r="E28" s="88">
        <v>23.331999999999994</v>
      </c>
      <c r="F28" s="88">
        <f t="shared" si="11"/>
        <v>45.730719999999984</v>
      </c>
      <c r="G28" s="85">
        <v>5</v>
      </c>
      <c r="H28" s="88">
        <f t="shared" si="12"/>
        <v>-29.113719999999965</v>
      </c>
      <c r="I28">
        <f t="shared" si="13"/>
        <v>16.617000000000019</v>
      </c>
      <c r="J28" s="88">
        <f t="shared" si="14"/>
        <v>62.347720000000002</v>
      </c>
      <c r="K28" s="88">
        <f t="shared" si="15"/>
        <v>-26.334560000000014</v>
      </c>
      <c r="L28">
        <v>0</v>
      </c>
      <c r="M28" s="88">
        <f t="shared" si="16"/>
        <v>26.334560000000014</v>
      </c>
      <c r="Z28" s="76">
        <v>7</v>
      </c>
      <c r="AA28">
        <v>-0.2</v>
      </c>
      <c r="AB28">
        <v>-0.90500000000001246</v>
      </c>
      <c r="AC28">
        <v>-13.436000000000007</v>
      </c>
      <c r="AD28">
        <v>-15.909999999999997</v>
      </c>
    </row>
    <row r="29" spans="1:30" x14ac:dyDescent="0.35">
      <c r="A29" s="88">
        <v>200.92</v>
      </c>
      <c r="B29" s="88">
        <v>13.436000000000007</v>
      </c>
      <c r="C29" s="88">
        <f t="shared" si="10"/>
        <v>26.334560000000014</v>
      </c>
      <c r="D29" s="88">
        <v>188.547</v>
      </c>
      <c r="E29" s="88">
        <v>16.615000000000009</v>
      </c>
      <c r="F29" s="88">
        <f t="shared" si="11"/>
        <v>32.565400000000018</v>
      </c>
      <c r="G29" s="85">
        <v>6</v>
      </c>
      <c r="H29" s="88">
        <f t="shared" si="12"/>
        <v>-44.938400000000009</v>
      </c>
      <c r="I29">
        <f t="shared" si="13"/>
        <v>-12.37299999999999</v>
      </c>
      <c r="J29" s="88">
        <f t="shared" si="14"/>
        <v>20.192400000000028</v>
      </c>
      <c r="K29" s="88">
        <f t="shared" si="15"/>
        <v>-26.334560000000014</v>
      </c>
      <c r="L29">
        <v>0</v>
      </c>
      <c r="M29" s="88">
        <f t="shared" si="16"/>
        <v>26.334560000000014</v>
      </c>
      <c r="Z29" s="76">
        <v>7</v>
      </c>
      <c r="AA29">
        <v>0</v>
      </c>
      <c r="AB29">
        <v>-0.70500000000001251</v>
      </c>
      <c r="AC29">
        <v>0</v>
      </c>
      <c r="AD29">
        <v>-1.4139999999999873</v>
      </c>
    </row>
    <row r="30" spans="1:30" x14ac:dyDescent="0.35">
      <c r="A30" s="88">
        <v>200.92</v>
      </c>
      <c r="B30" s="88">
        <v>13.436000000000007</v>
      </c>
      <c r="C30" s="88">
        <f t="shared" si="10"/>
        <v>26.334560000000014</v>
      </c>
      <c r="D30" s="88">
        <v>199.506</v>
      </c>
      <c r="E30" s="88">
        <v>14.496000000000009</v>
      </c>
      <c r="F30" s="88">
        <f t="shared" si="11"/>
        <v>28.412160000000018</v>
      </c>
      <c r="G30" s="85">
        <v>7</v>
      </c>
      <c r="H30" s="88">
        <f t="shared" si="12"/>
        <v>-29.826160000000005</v>
      </c>
      <c r="I30">
        <f t="shared" si="13"/>
        <v>-1.4139999999999873</v>
      </c>
      <c r="J30" s="88">
        <f t="shared" si="14"/>
        <v>26.998160000000031</v>
      </c>
      <c r="K30" s="88">
        <f t="shared" si="15"/>
        <v>-26.334560000000014</v>
      </c>
      <c r="L30">
        <v>0</v>
      </c>
      <c r="M30" s="88">
        <f t="shared" si="16"/>
        <v>26.334560000000014</v>
      </c>
      <c r="Z30" s="76">
        <v>7</v>
      </c>
      <c r="AA30">
        <v>0.2</v>
      </c>
      <c r="AB30">
        <v>-0.50500000000001255</v>
      </c>
      <c r="AC30">
        <v>13.436000000000007</v>
      </c>
      <c r="AD30">
        <v>13.082000000000022</v>
      </c>
    </row>
    <row r="31" spans="1:30" x14ac:dyDescent="0.35">
      <c r="A31" s="88">
        <v>178.959</v>
      </c>
      <c r="B31" s="88">
        <v>16.37700000000001</v>
      </c>
      <c r="C31" s="88">
        <f t="shared" si="10"/>
        <v>32.098920000000021</v>
      </c>
      <c r="D31" s="88">
        <v>146.179</v>
      </c>
      <c r="E31" s="88">
        <v>16.372000000000014</v>
      </c>
      <c r="F31" s="88">
        <f t="shared" si="11"/>
        <v>32.08912000000003</v>
      </c>
      <c r="G31" s="85">
        <v>8</v>
      </c>
      <c r="H31" s="88">
        <f t="shared" si="12"/>
        <v>-64.869120000000038</v>
      </c>
      <c r="I31">
        <f t="shared" si="13"/>
        <v>-32.78</v>
      </c>
      <c r="J31" s="88">
        <f t="shared" si="14"/>
        <v>-0.69087999999997152</v>
      </c>
      <c r="K31" s="88">
        <f t="shared" si="15"/>
        <v>-32.098920000000021</v>
      </c>
      <c r="L31">
        <v>0</v>
      </c>
      <c r="M31" s="88">
        <f t="shared" si="16"/>
        <v>32.098920000000021</v>
      </c>
    </row>
    <row r="32" spans="1:30" x14ac:dyDescent="0.35">
      <c r="A32" s="88">
        <v>334.67399999999998</v>
      </c>
      <c r="B32" s="88">
        <v>37.998000000000012</v>
      </c>
      <c r="C32" s="88">
        <f t="shared" si="10"/>
        <v>74.476080000000024</v>
      </c>
      <c r="D32" s="88">
        <v>284.02199999999999</v>
      </c>
      <c r="E32" s="88">
        <v>36.179999999999993</v>
      </c>
      <c r="F32" s="88">
        <f t="shared" si="11"/>
        <v>70.91279999999999</v>
      </c>
      <c r="G32" s="85">
        <v>9</v>
      </c>
      <c r="H32" s="88">
        <f t="shared" si="12"/>
        <v>-121.56479999999998</v>
      </c>
      <c r="I32">
        <f t="shared" si="13"/>
        <v>-50.651999999999987</v>
      </c>
      <c r="J32" s="88">
        <f t="shared" si="14"/>
        <v>20.260800000000003</v>
      </c>
      <c r="K32" s="88">
        <f t="shared" si="15"/>
        <v>-74.476080000000024</v>
      </c>
      <c r="L32">
        <v>0</v>
      </c>
      <c r="M32" s="88">
        <f t="shared" si="16"/>
        <v>74.476080000000024</v>
      </c>
      <c r="Z32" s="76">
        <v>8</v>
      </c>
      <c r="AA32">
        <v>-11.564000000000021</v>
      </c>
      <c r="AB32">
        <v>4.8330000000000268</v>
      </c>
      <c r="AC32">
        <v>-16.37700000000001</v>
      </c>
      <c r="AD32">
        <v>-49.152000000000015</v>
      </c>
    </row>
    <row r="33" spans="1:30" x14ac:dyDescent="0.35">
      <c r="A33" s="88">
        <v>76.554000000000002</v>
      </c>
      <c r="B33" s="88">
        <v>6.6059999999999999</v>
      </c>
      <c r="C33" s="88">
        <f t="shared" si="10"/>
        <v>12.947759999999999</v>
      </c>
      <c r="D33" s="88">
        <v>157.41</v>
      </c>
      <c r="E33" s="88">
        <v>22.014000000000014</v>
      </c>
      <c r="F33" s="88">
        <f t="shared" si="11"/>
        <v>43.147440000000024</v>
      </c>
      <c r="G33" s="85">
        <v>10</v>
      </c>
      <c r="H33" s="88">
        <f t="shared" si="12"/>
        <v>37.70855999999997</v>
      </c>
      <c r="I33">
        <f t="shared" si="13"/>
        <v>80.855999999999995</v>
      </c>
      <c r="J33" s="88">
        <f t="shared" si="14"/>
        <v>124.00344000000001</v>
      </c>
      <c r="K33" s="88">
        <f t="shared" si="15"/>
        <v>-12.947759999999999</v>
      </c>
      <c r="L33">
        <v>0</v>
      </c>
      <c r="M33" s="88">
        <f t="shared" si="16"/>
        <v>12.947759999999999</v>
      </c>
      <c r="Z33" s="76">
        <v>8</v>
      </c>
      <c r="AA33">
        <v>0</v>
      </c>
      <c r="AB33">
        <v>18.324000000000012</v>
      </c>
      <c r="AC33">
        <v>0</v>
      </c>
      <c r="AD33">
        <v>-32.78</v>
      </c>
    </row>
    <row r="34" spans="1:30" x14ac:dyDescent="0.35">
      <c r="A34" s="88">
        <v>218.59200000000001</v>
      </c>
      <c r="B34" s="88">
        <v>23.868000000000009</v>
      </c>
      <c r="C34" s="88">
        <f t="shared" si="10"/>
        <v>46.781280000000017</v>
      </c>
      <c r="D34" s="88">
        <v>176.274</v>
      </c>
      <c r="E34" s="88">
        <v>10.763999999999982</v>
      </c>
      <c r="F34" s="88">
        <f t="shared" si="11"/>
        <v>21.097439999999963</v>
      </c>
      <c r="G34" s="85">
        <v>11</v>
      </c>
      <c r="H34" s="88">
        <f t="shared" si="12"/>
        <v>-63.415439999999975</v>
      </c>
      <c r="I34">
        <f t="shared" si="13"/>
        <v>-42.318000000000012</v>
      </c>
      <c r="J34" s="88">
        <f t="shared" si="14"/>
        <v>-21.220560000000049</v>
      </c>
      <c r="K34" s="88">
        <f t="shared" si="15"/>
        <v>-46.781280000000017</v>
      </c>
      <c r="L34">
        <v>0</v>
      </c>
      <c r="M34" s="88">
        <f t="shared" si="16"/>
        <v>46.781280000000017</v>
      </c>
      <c r="Z34" s="76">
        <v>8</v>
      </c>
      <c r="AA34">
        <v>11.564000000000021</v>
      </c>
      <c r="AB34">
        <v>31.814999999999998</v>
      </c>
      <c r="AC34">
        <v>16.37700000000001</v>
      </c>
      <c r="AD34">
        <v>-16.407999999999987</v>
      </c>
    </row>
    <row r="35" spans="1:30" x14ac:dyDescent="0.35">
      <c r="A35" s="88">
        <v>221.86799999999999</v>
      </c>
      <c r="B35" s="88">
        <v>23.94</v>
      </c>
      <c r="C35" s="88">
        <f t="shared" si="10"/>
        <v>46.922400000000003</v>
      </c>
      <c r="D35" s="88">
        <v>187.07400000000001</v>
      </c>
      <c r="E35" s="88">
        <v>19.584000000000017</v>
      </c>
      <c r="F35" s="88">
        <f t="shared" si="11"/>
        <v>38.384640000000033</v>
      </c>
      <c r="G35" s="85">
        <v>12</v>
      </c>
      <c r="H35" s="88">
        <f t="shared" si="12"/>
        <v>-73.178640000000016</v>
      </c>
      <c r="I35">
        <f t="shared" si="13"/>
        <v>-34.793999999999983</v>
      </c>
      <c r="J35" s="88">
        <f t="shared" si="14"/>
        <v>3.5906400000000502</v>
      </c>
      <c r="K35" s="88">
        <f t="shared" si="15"/>
        <v>-46.922400000000003</v>
      </c>
      <c r="L35">
        <v>0</v>
      </c>
      <c r="M35" s="88">
        <f t="shared" si="16"/>
        <v>46.922400000000003</v>
      </c>
    </row>
    <row r="36" spans="1:30" x14ac:dyDescent="0.35">
      <c r="A36" s="88">
        <v>256.86</v>
      </c>
      <c r="B36" s="88">
        <v>12.852000000000007</v>
      </c>
      <c r="C36" s="88">
        <f t="shared" si="10"/>
        <v>25.189920000000015</v>
      </c>
      <c r="D36" s="88">
        <v>228.40199999999999</v>
      </c>
      <c r="E36" s="88">
        <v>2.7719999999999985</v>
      </c>
      <c r="F36" s="88">
        <f t="shared" si="11"/>
        <v>5.4331199999999971</v>
      </c>
      <c r="G36" s="85">
        <v>13</v>
      </c>
      <c r="H36" s="88">
        <f t="shared" si="12"/>
        <v>-33.891120000000022</v>
      </c>
      <c r="I36">
        <f t="shared" si="13"/>
        <v>-28.458000000000027</v>
      </c>
      <c r="J36" s="88">
        <f t="shared" si="14"/>
        <v>-23.024880000000032</v>
      </c>
      <c r="K36" s="88">
        <f t="shared" si="15"/>
        <v>-25.189920000000015</v>
      </c>
      <c r="L36">
        <v>0</v>
      </c>
      <c r="M36" s="88">
        <f t="shared" si="16"/>
        <v>25.189920000000015</v>
      </c>
      <c r="Z36" s="76">
        <v>9</v>
      </c>
      <c r="AA36">
        <v>-36.180000000000028</v>
      </c>
      <c r="AB36">
        <v>-85.032000000000039</v>
      </c>
      <c r="AC36">
        <v>-37.998000000000012</v>
      </c>
      <c r="AD36">
        <v>-86.831999999999979</v>
      </c>
    </row>
    <row r="37" spans="1:30" x14ac:dyDescent="0.35">
      <c r="A37" s="88">
        <v>256.86</v>
      </c>
      <c r="B37" s="88">
        <v>12.852000000000007</v>
      </c>
      <c r="C37" s="88">
        <f t="shared" si="10"/>
        <v>25.189920000000015</v>
      </c>
      <c r="D37" s="88">
        <v>187.07400000000001</v>
      </c>
      <c r="E37" s="88">
        <v>18.342000000000002</v>
      </c>
      <c r="F37" s="88">
        <f t="shared" si="11"/>
        <v>35.950320000000005</v>
      </c>
      <c r="G37" s="85">
        <v>14</v>
      </c>
      <c r="H37" s="88">
        <f t="shared" si="12"/>
        <v>-105.73632000000001</v>
      </c>
      <c r="I37">
        <f t="shared" si="13"/>
        <v>-69.786000000000001</v>
      </c>
      <c r="J37" s="88">
        <f t="shared" si="14"/>
        <v>-33.835679999999996</v>
      </c>
      <c r="K37" s="88">
        <f t="shared" si="15"/>
        <v>-25.189920000000015</v>
      </c>
      <c r="L37">
        <v>0</v>
      </c>
      <c r="M37" s="88">
        <f t="shared" si="16"/>
        <v>25.189920000000015</v>
      </c>
      <c r="Z37" s="76">
        <v>9</v>
      </c>
      <c r="AA37">
        <v>0</v>
      </c>
      <c r="AB37">
        <v>-45.234000000000037</v>
      </c>
      <c r="AC37">
        <v>0</v>
      </c>
      <c r="AD37">
        <v>-50.651999999999987</v>
      </c>
    </row>
    <row r="38" spans="1:30" x14ac:dyDescent="0.35">
      <c r="Z38" s="76">
        <v>9</v>
      </c>
      <c r="AA38">
        <v>36.180000000000028</v>
      </c>
      <c r="AB38">
        <v>-5.4360000000000355</v>
      </c>
      <c r="AC38">
        <v>37.998000000000012</v>
      </c>
      <c r="AD38">
        <v>-14.471999999999994</v>
      </c>
    </row>
    <row r="40" spans="1:30" x14ac:dyDescent="0.35">
      <c r="B40" t="s">
        <v>58</v>
      </c>
      <c r="C40" t="s">
        <v>42</v>
      </c>
      <c r="D40" t="s">
        <v>59</v>
      </c>
      <c r="E40" t="s">
        <v>56</v>
      </c>
      <c r="F40" t="s">
        <v>38</v>
      </c>
      <c r="G40" t="s">
        <v>57</v>
      </c>
      <c r="I40" s="95" t="s">
        <v>48</v>
      </c>
      <c r="J40" s="95"/>
      <c r="K40" s="95"/>
      <c r="Z40" s="76">
        <v>10</v>
      </c>
      <c r="AA40">
        <v>-11.016000000000002</v>
      </c>
      <c r="AB40">
        <v>-7.3260000000000005</v>
      </c>
      <c r="AC40">
        <v>-6.6059999999999999</v>
      </c>
      <c r="AD40">
        <v>58.841999999999985</v>
      </c>
    </row>
    <row r="41" spans="1:30" x14ac:dyDescent="0.35">
      <c r="A41">
        <v>1</v>
      </c>
      <c r="B41">
        <v>-64.214455170157052</v>
      </c>
      <c r="C41">
        <v>-24.034174574607164</v>
      </c>
      <c r="D41">
        <v>16.146106020942725</v>
      </c>
      <c r="E41">
        <v>-24.930714168847913</v>
      </c>
      <c r="F41">
        <v>0</v>
      </c>
      <c r="G41">
        <v>24.930714168847913</v>
      </c>
      <c r="I41" s="70" t="s">
        <v>38</v>
      </c>
      <c r="J41" s="70" t="s">
        <v>9</v>
      </c>
      <c r="K41" s="70"/>
      <c r="Z41" s="76">
        <v>10</v>
      </c>
      <c r="AA41">
        <v>0</v>
      </c>
      <c r="AB41">
        <v>0</v>
      </c>
      <c r="AC41">
        <v>0</v>
      </c>
      <c r="AD41">
        <v>80.855999999999995</v>
      </c>
    </row>
    <row r="42" spans="1:30" x14ac:dyDescent="0.35">
      <c r="A42">
        <v>2</v>
      </c>
      <c r="B42">
        <v>-28.091746094521184</v>
      </c>
      <c r="C42">
        <v>-10.427328455605192</v>
      </c>
      <c r="D42">
        <v>7.2370891833108004</v>
      </c>
      <c r="E42">
        <v>-16.31447103025506</v>
      </c>
      <c r="F42">
        <v>0</v>
      </c>
      <c r="G42">
        <v>16.31447103025506</v>
      </c>
      <c r="I42">
        <v>-24.930714168847913</v>
      </c>
      <c r="J42">
        <v>-64.214455170157052</v>
      </c>
      <c r="K42">
        <v>1</v>
      </c>
      <c r="Z42" s="76">
        <v>10</v>
      </c>
      <c r="AA42">
        <v>11.016000000000002</v>
      </c>
      <c r="AB42">
        <v>7.3260000000000005</v>
      </c>
      <c r="AC42">
        <v>6.6059999999999999</v>
      </c>
      <c r="AD42">
        <v>102.87</v>
      </c>
    </row>
    <row r="43" spans="1:30" x14ac:dyDescent="0.35">
      <c r="A43">
        <v>3</v>
      </c>
      <c r="B43">
        <v>2.4252103363713906</v>
      </c>
      <c r="C43">
        <v>5.5118416735711975</v>
      </c>
      <c r="D43">
        <v>8.5984730107710039</v>
      </c>
      <c r="E43">
        <v>-6.6877012305999299</v>
      </c>
      <c r="F43">
        <v>0</v>
      </c>
      <c r="G43">
        <v>6.6877012305999299</v>
      </c>
      <c r="I43">
        <v>0</v>
      </c>
      <c r="J43">
        <v>-24.034174574607164</v>
      </c>
      <c r="K43">
        <v>1</v>
      </c>
    </row>
    <row r="44" spans="1:30" x14ac:dyDescent="0.35">
      <c r="A44">
        <v>4</v>
      </c>
      <c r="B44">
        <v>8.6328054432457293</v>
      </c>
      <c r="C44">
        <v>49.246030963414256</v>
      </c>
      <c r="D44">
        <v>89.859256483582783</v>
      </c>
      <c r="E44">
        <v>-6.6610235676954108</v>
      </c>
      <c r="F44">
        <v>0</v>
      </c>
      <c r="G44">
        <v>6.6610235676954108</v>
      </c>
      <c r="I44">
        <v>24.930714168847913</v>
      </c>
      <c r="J44">
        <v>16.146106020942725</v>
      </c>
      <c r="K44">
        <v>1</v>
      </c>
      <c r="Z44" s="76">
        <v>11</v>
      </c>
      <c r="AA44">
        <v>-6.9120000000000061</v>
      </c>
      <c r="AB44">
        <v>-14.633999999999975</v>
      </c>
      <c r="AC44">
        <v>-23.868000000000009</v>
      </c>
      <c r="AD44">
        <v>-53.081999999999994</v>
      </c>
    </row>
    <row r="45" spans="1:30" x14ac:dyDescent="0.35">
      <c r="A45">
        <v>5</v>
      </c>
      <c r="B45">
        <v>-29.113719999999965</v>
      </c>
      <c r="C45">
        <v>16.617000000000019</v>
      </c>
      <c r="D45">
        <v>62.347720000000002</v>
      </c>
      <c r="E45">
        <v>-26.334560000000014</v>
      </c>
      <c r="F45">
        <v>0</v>
      </c>
      <c r="G45">
        <v>26.334560000000014</v>
      </c>
      <c r="Z45" s="76">
        <v>11</v>
      </c>
      <c r="AA45">
        <v>0</v>
      </c>
      <c r="AB45">
        <v>-3.0959999999999752</v>
      </c>
      <c r="AC45">
        <v>0</v>
      </c>
      <c r="AD45">
        <v>-42.318000000000012</v>
      </c>
    </row>
    <row r="46" spans="1:30" x14ac:dyDescent="0.35">
      <c r="A46">
        <v>6</v>
      </c>
      <c r="B46">
        <v>-44.938400000000009</v>
      </c>
      <c r="C46">
        <v>-12.37299999999999</v>
      </c>
      <c r="D46">
        <v>20.192400000000028</v>
      </c>
      <c r="E46">
        <v>-26.334560000000014</v>
      </c>
      <c r="F46">
        <v>0</v>
      </c>
      <c r="G46">
        <v>26.334560000000014</v>
      </c>
      <c r="I46">
        <v>-16.31447103025506</v>
      </c>
      <c r="J46">
        <v>-28.091746094521184</v>
      </c>
      <c r="K46">
        <v>2</v>
      </c>
      <c r="Z46" s="76">
        <v>11</v>
      </c>
      <c r="AA46">
        <v>6.9120000000000061</v>
      </c>
      <c r="AB46">
        <v>8.442000000000025</v>
      </c>
      <c r="AC46">
        <v>23.868000000000009</v>
      </c>
      <c r="AD46">
        <v>-31.55400000000003</v>
      </c>
    </row>
    <row r="47" spans="1:30" x14ac:dyDescent="0.35">
      <c r="A47">
        <v>7</v>
      </c>
      <c r="B47">
        <v>-29.826160000000005</v>
      </c>
      <c r="C47">
        <v>-1.4139999999999873</v>
      </c>
      <c r="D47">
        <v>26.998160000000031</v>
      </c>
      <c r="E47">
        <v>-26.334560000000014</v>
      </c>
      <c r="F47">
        <v>0</v>
      </c>
      <c r="G47">
        <v>26.334560000000014</v>
      </c>
      <c r="I47">
        <v>0</v>
      </c>
      <c r="J47">
        <v>-10.427328455605192</v>
      </c>
      <c r="K47">
        <v>2</v>
      </c>
    </row>
    <row r="48" spans="1:30" x14ac:dyDescent="0.35">
      <c r="A48">
        <v>8</v>
      </c>
      <c r="B48">
        <v>-64.869120000000038</v>
      </c>
      <c r="C48">
        <v>-32.78</v>
      </c>
      <c r="D48">
        <v>-0.69087999999997152</v>
      </c>
      <c r="E48">
        <v>-32.098920000000021</v>
      </c>
      <c r="F48">
        <v>0</v>
      </c>
      <c r="G48">
        <v>32.098920000000021</v>
      </c>
      <c r="I48">
        <v>16.31447103025506</v>
      </c>
      <c r="J48">
        <v>7.2370891833108004</v>
      </c>
      <c r="K48">
        <v>2</v>
      </c>
      <c r="Z48" s="76">
        <v>12</v>
      </c>
      <c r="AA48">
        <v>-27.179999999999996</v>
      </c>
      <c r="AB48">
        <v>60.89400000000002</v>
      </c>
      <c r="AC48">
        <v>-23.94</v>
      </c>
      <c r="AD48">
        <v>-54.378</v>
      </c>
    </row>
    <row r="49" spans="1:30" x14ac:dyDescent="0.35">
      <c r="A49">
        <v>9</v>
      </c>
      <c r="B49">
        <v>-121.56479999999998</v>
      </c>
      <c r="C49">
        <v>-50.651999999999987</v>
      </c>
      <c r="D49">
        <v>20.260800000000003</v>
      </c>
      <c r="E49">
        <v>-74.476080000000024</v>
      </c>
      <c r="F49">
        <v>0</v>
      </c>
      <c r="G49">
        <v>74.476080000000024</v>
      </c>
      <c r="Z49" s="76">
        <v>12</v>
      </c>
      <c r="AA49">
        <v>0</v>
      </c>
      <c r="AB49">
        <v>69.606000000000023</v>
      </c>
      <c r="AC49">
        <v>0</v>
      </c>
      <c r="AD49">
        <v>-34.793999999999983</v>
      </c>
    </row>
    <row r="50" spans="1:30" x14ac:dyDescent="0.35">
      <c r="A50">
        <v>10</v>
      </c>
      <c r="B50">
        <v>37.70855999999997</v>
      </c>
      <c r="C50">
        <v>80.855999999999995</v>
      </c>
      <c r="D50">
        <v>124.00344000000001</v>
      </c>
      <c r="E50">
        <v>-12.947759999999999</v>
      </c>
      <c r="F50">
        <v>0</v>
      </c>
      <c r="G50">
        <v>12.947759999999999</v>
      </c>
      <c r="I50">
        <v>-6.6877012305999299</v>
      </c>
      <c r="J50">
        <v>2.4252103363713906</v>
      </c>
      <c r="K50">
        <v>3</v>
      </c>
      <c r="Z50" s="76">
        <v>12</v>
      </c>
      <c r="AA50">
        <v>27.179999999999996</v>
      </c>
      <c r="AB50">
        <v>78.318000000000026</v>
      </c>
      <c r="AC50">
        <v>23.94</v>
      </c>
      <c r="AD50">
        <v>-15.209999999999965</v>
      </c>
    </row>
    <row r="51" spans="1:30" x14ac:dyDescent="0.35">
      <c r="A51">
        <v>11</v>
      </c>
      <c r="B51">
        <v>-63.415439999999975</v>
      </c>
      <c r="C51">
        <v>-42.318000000000012</v>
      </c>
      <c r="D51">
        <v>-21.220560000000049</v>
      </c>
      <c r="E51">
        <v>-46.781280000000017</v>
      </c>
      <c r="F51">
        <v>0</v>
      </c>
      <c r="G51">
        <v>46.781280000000017</v>
      </c>
      <c r="I51">
        <v>0</v>
      </c>
      <c r="J51">
        <v>5.5118416735711975</v>
      </c>
      <c r="K51">
        <v>3</v>
      </c>
    </row>
    <row r="52" spans="1:30" x14ac:dyDescent="0.35">
      <c r="A52">
        <v>12</v>
      </c>
      <c r="B52">
        <v>-73.178640000000016</v>
      </c>
      <c r="C52">
        <v>-34.793999999999983</v>
      </c>
      <c r="D52">
        <v>3.5906400000000502</v>
      </c>
      <c r="E52">
        <v>-46.922400000000003</v>
      </c>
      <c r="F52">
        <v>0</v>
      </c>
      <c r="G52">
        <v>46.922400000000003</v>
      </c>
      <c r="I52">
        <v>6.6877012305999299</v>
      </c>
      <c r="J52">
        <v>8.5984730107710039</v>
      </c>
      <c r="K52">
        <v>3</v>
      </c>
      <c r="Z52" s="76">
        <v>13</v>
      </c>
      <c r="AA52">
        <v>-12.852000000000007</v>
      </c>
      <c r="AB52">
        <v>-18.377999999999989</v>
      </c>
      <c r="AC52">
        <v>-12.852000000000007</v>
      </c>
      <c r="AD52">
        <v>-31.230000000000025</v>
      </c>
    </row>
    <row r="53" spans="1:30" x14ac:dyDescent="0.35">
      <c r="A53">
        <v>13</v>
      </c>
      <c r="B53">
        <v>-33.891120000000022</v>
      </c>
      <c r="C53">
        <v>-28.458000000000027</v>
      </c>
      <c r="D53">
        <v>-23.024880000000032</v>
      </c>
      <c r="E53">
        <v>-25.189920000000015</v>
      </c>
      <c r="F53">
        <v>0</v>
      </c>
      <c r="G53">
        <v>25.189920000000015</v>
      </c>
      <c r="Z53" s="76">
        <v>13</v>
      </c>
      <c r="AA53">
        <v>0</v>
      </c>
      <c r="AB53">
        <v>-12.870000000000005</v>
      </c>
      <c r="AC53">
        <v>0</v>
      </c>
      <c r="AD53">
        <v>-28.458000000000027</v>
      </c>
    </row>
    <row r="54" spans="1:30" x14ac:dyDescent="0.35">
      <c r="A54">
        <v>14</v>
      </c>
      <c r="B54">
        <v>-105.73632000000001</v>
      </c>
      <c r="C54">
        <v>-69.786000000000001</v>
      </c>
      <c r="D54">
        <v>-33.835679999999996</v>
      </c>
      <c r="E54">
        <v>-25.189920000000015</v>
      </c>
      <c r="F54">
        <v>0</v>
      </c>
      <c r="G54">
        <v>25.189920000000015</v>
      </c>
      <c r="I54">
        <v>-6.6610235676954108</v>
      </c>
      <c r="J54">
        <v>8.6328054432457293</v>
      </c>
      <c r="K54">
        <v>4</v>
      </c>
      <c r="Z54" s="76">
        <v>13</v>
      </c>
      <c r="AA54">
        <v>12.852000000000007</v>
      </c>
      <c r="AB54">
        <v>-7.3620000000000196</v>
      </c>
      <c r="AC54">
        <v>12.852000000000007</v>
      </c>
      <c r="AD54">
        <v>-25.686000000000028</v>
      </c>
    </row>
    <row r="55" spans="1:30" x14ac:dyDescent="0.35">
      <c r="I55">
        <v>0</v>
      </c>
      <c r="J55">
        <v>49.246030963414256</v>
      </c>
      <c r="K55">
        <v>4</v>
      </c>
    </row>
    <row r="56" spans="1:30" x14ac:dyDescent="0.35">
      <c r="I56">
        <v>6.6610235676954108</v>
      </c>
      <c r="J56">
        <v>89.859256483582783</v>
      </c>
      <c r="K56">
        <v>4</v>
      </c>
      <c r="Z56" s="76">
        <v>14</v>
      </c>
      <c r="AA56">
        <v>-12.852000000000007</v>
      </c>
      <c r="AB56">
        <v>-45.917999999999971</v>
      </c>
      <c r="AC56">
        <v>-12.852000000000007</v>
      </c>
      <c r="AD56">
        <v>-88.128</v>
      </c>
    </row>
    <row r="57" spans="1:30" x14ac:dyDescent="0.35">
      <c r="Z57" s="76">
        <v>14</v>
      </c>
      <c r="AA57">
        <v>0</v>
      </c>
      <c r="AB57">
        <v>-34.901999999999987</v>
      </c>
      <c r="AC57">
        <v>0</v>
      </c>
      <c r="AD57">
        <v>-69.786000000000001</v>
      </c>
    </row>
    <row r="58" spans="1:30" x14ac:dyDescent="0.35">
      <c r="I58">
        <v>-26.334560000000014</v>
      </c>
      <c r="J58">
        <v>-29.113719999999965</v>
      </c>
      <c r="K58">
        <v>5</v>
      </c>
      <c r="Z58" s="76">
        <v>14</v>
      </c>
      <c r="AA58">
        <v>12.852000000000007</v>
      </c>
      <c r="AB58">
        <v>-23.886000000000003</v>
      </c>
      <c r="AC58">
        <v>12.852000000000007</v>
      </c>
      <c r="AD58">
        <v>-51.444000000000003</v>
      </c>
    </row>
    <row r="59" spans="1:30" x14ac:dyDescent="0.35">
      <c r="I59">
        <v>0</v>
      </c>
      <c r="J59">
        <v>16.617000000000019</v>
      </c>
      <c r="K59">
        <v>5</v>
      </c>
    </row>
    <row r="60" spans="1:30" x14ac:dyDescent="0.35">
      <c r="I60">
        <v>26.334560000000014</v>
      </c>
      <c r="J60">
        <v>62.347720000000002</v>
      </c>
      <c r="K60">
        <v>5</v>
      </c>
    </row>
    <row r="62" spans="1:30" x14ac:dyDescent="0.35">
      <c r="I62">
        <v>-26.334560000000014</v>
      </c>
      <c r="J62">
        <v>-44.938400000000009</v>
      </c>
      <c r="K62">
        <v>6</v>
      </c>
    </row>
    <row r="63" spans="1:30" x14ac:dyDescent="0.35">
      <c r="I63">
        <v>0</v>
      </c>
      <c r="J63">
        <v>-12.37299999999999</v>
      </c>
      <c r="K63" s="89">
        <v>6</v>
      </c>
    </row>
    <row r="64" spans="1:30" x14ac:dyDescent="0.35">
      <c r="I64">
        <v>26.334560000000014</v>
      </c>
      <c r="J64">
        <v>20.192400000000028</v>
      </c>
      <c r="K64">
        <v>6</v>
      </c>
    </row>
    <row r="66" spans="9:11" x14ac:dyDescent="0.35">
      <c r="I66">
        <v>-26.334560000000014</v>
      </c>
      <c r="J66">
        <v>-29.826160000000005</v>
      </c>
      <c r="K66">
        <v>7</v>
      </c>
    </row>
    <row r="67" spans="9:11" x14ac:dyDescent="0.35">
      <c r="I67">
        <v>0</v>
      </c>
      <c r="J67">
        <v>-1.4139999999999873</v>
      </c>
      <c r="K67">
        <v>7</v>
      </c>
    </row>
    <row r="68" spans="9:11" x14ac:dyDescent="0.35">
      <c r="I68">
        <v>26.334560000000014</v>
      </c>
      <c r="J68">
        <v>26.998160000000031</v>
      </c>
      <c r="K68">
        <v>7</v>
      </c>
    </row>
    <row r="70" spans="9:11" x14ac:dyDescent="0.35">
      <c r="I70">
        <v>-32.098920000000021</v>
      </c>
      <c r="J70">
        <v>-64.869120000000038</v>
      </c>
      <c r="K70">
        <v>8</v>
      </c>
    </row>
    <row r="71" spans="9:11" x14ac:dyDescent="0.35">
      <c r="I71">
        <v>0</v>
      </c>
      <c r="J71">
        <v>-32.78</v>
      </c>
      <c r="K71">
        <v>8</v>
      </c>
    </row>
    <row r="72" spans="9:11" x14ac:dyDescent="0.35">
      <c r="I72">
        <v>32.098920000000021</v>
      </c>
      <c r="J72">
        <v>-0.69087999999997152</v>
      </c>
      <c r="K72">
        <v>8</v>
      </c>
    </row>
    <row r="74" spans="9:11" x14ac:dyDescent="0.35">
      <c r="I74">
        <v>-74.476080000000024</v>
      </c>
      <c r="J74">
        <v>-121.56479999999998</v>
      </c>
      <c r="K74">
        <v>9</v>
      </c>
    </row>
    <row r="75" spans="9:11" x14ac:dyDescent="0.35">
      <c r="I75">
        <v>0</v>
      </c>
      <c r="J75">
        <v>-50.651999999999987</v>
      </c>
      <c r="K75">
        <v>9</v>
      </c>
    </row>
    <row r="76" spans="9:11" x14ac:dyDescent="0.35">
      <c r="I76">
        <v>74.476080000000024</v>
      </c>
      <c r="J76">
        <v>20.260800000000003</v>
      </c>
      <c r="K76">
        <v>9</v>
      </c>
    </row>
    <row r="78" spans="9:11" x14ac:dyDescent="0.35">
      <c r="I78">
        <v>-12.947759999999999</v>
      </c>
      <c r="J78">
        <v>37.70855999999997</v>
      </c>
      <c r="K78">
        <v>10</v>
      </c>
    </row>
    <row r="79" spans="9:11" x14ac:dyDescent="0.35">
      <c r="I79">
        <v>0</v>
      </c>
      <c r="J79">
        <v>80.855999999999995</v>
      </c>
      <c r="K79">
        <v>10</v>
      </c>
    </row>
    <row r="80" spans="9:11" x14ac:dyDescent="0.35">
      <c r="I80">
        <v>12.947759999999999</v>
      </c>
      <c r="J80">
        <v>124.00344000000001</v>
      </c>
      <c r="K80">
        <v>10</v>
      </c>
    </row>
    <row r="82" spans="9:11" x14ac:dyDescent="0.35">
      <c r="I82">
        <v>-46.781280000000017</v>
      </c>
      <c r="J82">
        <v>-63.415439999999975</v>
      </c>
      <c r="K82">
        <v>11</v>
      </c>
    </row>
    <row r="83" spans="9:11" x14ac:dyDescent="0.35">
      <c r="I83">
        <v>0</v>
      </c>
      <c r="J83">
        <v>-42.318000000000012</v>
      </c>
      <c r="K83">
        <v>11</v>
      </c>
    </row>
    <row r="84" spans="9:11" x14ac:dyDescent="0.35">
      <c r="I84">
        <v>46.781280000000017</v>
      </c>
      <c r="J84">
        <v>-21.220560000000049</v>
      </c>
      <c r="K84">
        <v>11</v>
      </c>
    </row>
    <row r="86" spans="9:11" x14ac:dyDescent="0.35">
      <c r="I86">
        <v>-46.922400000000003</v>
      </c>
      <c r="J86">
        <v>-73.178640000000016</v>
      </c>
      <c r="K86">
        <v>12</v>
      </c>
    </row>
    <row r="87" spans="9:11" x14ac:dyDescent="0.35">
      <c r="I87">
        <v>0</v>
      </c>
      <c r="J87">
        <v>-34.793999999999983</v>
      </c>
      <c r="K87">
        <v>12</v>
      </c>
    </row>
    <row r="88" spans="9:11" x14ac:dyDescent="0.35">
      <c r="I88">
        <v>46.922400000000003</v>
      </c>
      <c r="J88">
        <v>3.5906400000000502</v>
      </c>
      <c r="K88">
        <v>12</v>
      </c>
    </row>
    <row r="90" spans="9:11" x14ac:dyDescent="0.35">
      <c r="I90">
        <v>-25.189920000000015</v>
      </c>
      <c r="J90">
        <v>-33.891120000000022</v>
      </c>
      <c r="K90">
        <v>13</v>
      </c>
    </row>
    <row r="91" spans="9:11" x14ac:dyDescent="0.35">
      <c r="I91">
        <v>0</v>
      </c>
      <c r="J91">
        <v>-28.458000000000027</v>
      </c>
      <c r="K91">
        <v>13</v>
      </c>
    </row>
    <row r="92" spans="9:11" x14ac:dyDescent="0.35">
      <c r="I92">
        <v>25.189920000000015</v>
      </c>
      <c r="J92">
        <v>-23.024880000000032</v>
      </c>
      <c r="K92">
        <v>13</v>
      </c>
    </row>
    <row r="94" spans="9:11" x14ac:dyDescent="0.35">
      <c r="I94">
        <v>-25.189920000000015</v>
      </c>
      <c r="J94">
        <v>-105.73632000000001</v>
      </c>
      <c r="K94">
        <v>14</v>
      </c>
    </row>
    <row r="95" spans="9:11" x14ac:dyDescent="0.35">
      <c r="I95">
        <v>0</v>
      </c>
      <c r="J95">
        <v>-69.786000000000001</v>
      </c>
      <c r="K95">
        <v>14</v>
      </c>
    </row>
    <row r="96" spans="9:11" x14ac:dyDescent="0.35">
      <c r="I96">
        <v>25.189920000000015</v>
      </c>
      <c r="J96">
        <v>-33.835679999999996</v>
      </c>
      <c r="K96">
        <v>14</v>
      </c>
    </row>
    <row r="98" spans="1:13" x14ac:dyDescent="0.35">
      <c r="B98" t="s">
        <v>47</v>
      </c>
    </row>
    <row r="99" spans="1:13" x14ac:dyDescent="0.35">
      <c r="B99" t="s">
        <v>5</v>
      </c>
      <c r="F99" t="s">
        <v>9</v>
      </c>
      <c r="L99" s="95" t="s">
        <v>67</v>
      </c>
      <c r="M99" s="95"/>
    </row>
    <row r="100" spans="1:13" x14ac:dyDescent="0.35">
      <c r="B100" t="s">
        <v>6</v>
      </c>
      <c r="C100" t="s">
        <v>55</v>
      </c>
      <c r="D100" t="s">
        <v>63</v>
      </c>
      <c r="E100" t="s">
        <v>64</v>
      </c>
      <c r="F100" t="s">
        <v>6</v>
      </c>
      <c r="G100" t="s">
        <v>54</v>
      </c>
      <c r="H100" t="s">
        <v>63</v>
      </c>
      <c r="I100" t="s">
        <v>64</v>
      </c>
      <c r="J100" s="93" t="s">
        <v>65</v>
      </c>
      <c r="K100" s="94" t="s">
        <v>66</v>
      </c>
      <c r="L100" s="70" t="s">
        <v>68</v>
      </c>
      <c r="M100" s="70" t="s">
        <v>69</v>
      </c>
    </row>
    <row r="101" spans="1:13" x14ac:dyDescent="0.35">
      <c r="A101">
        <v>1</v>
      </c>
      <c r="B101">
        <v>192.19608965968558</v>
      </c>
      <c r="C101">
        <v>24.930714168847913</v>
      </c>
      <c r="D101">
        <f>B101+C101</f>
        <v>217.1268038285335</v>
      </c>
      <c r="E101">
        <f>B101-C101</f>
        <v>167.26537549083767</v>
      </c>
      <c r="F101">
        <v>168.16191508507842</v>
      </c>
      <c r="G101">
        <v>40.180280595549888</v>
      </c>
      <c r="H101">
        <f>F101+G101</f>
        <v>208.34219568062832</v>
      </c>
      <c r="I101">
        <f>F101-G101</f>
        <v>127.98163448952853</v>
      </c>
      <c r="J101" s="1">
        <f t="shared" ref="J101" si="17">IF((I101&gt;D101),1,0)</f>
        <v>0</v>
      </c>
      <c r="K101">
        <f t="shared" ref="K101" si="18">IF((E101&gt;H101),1,0)</f>
        <v>0</v>
      </c>
      <c r="L101">
        <f>IF((F101&gt;B101),1,0)</f>
        <v>0</v>
      </c>
      <c r="M101">
        <f>IF((B101&gt;F101),1,0)</f>
        <v>1</v>
      </c>
    </row>
    <row r="102" spans="1:13" x14ac:dyDescent="0.35">
      <c r="A102">
        <v>2</v>
      </c>
      <c r="B102">
        <v>208.80818667193859</v>
      </c>
      <c r="C102">
        <v>16.31447103025506</v>
      </c>
      <c r="D102">
        <f t="shared" ref="D102:D114" si="19">B102+C102</f>
        <v>225.12265770219364</v>
      </c>
      <c r="E102">
        <f t="shared" ref="E102:E114" si="20">B102-C102</f>
        <v>192.49371564168354</v>
      </c>
      <c r="F102">
        <v>198.38085821633339</v>
      </c>
      <c r="G102">
        <v>17.664417638915992</v>
      </c>
      <c r="H102">
        <f t="shared" ref="H102:H114" si="21">F102+G102</f>
        <v>216.04527585524937</v>
      </c>
      <c r="I102">
        <f t="shared" ref="I102:I114" si="22">F102-G102</f>
        <v>180.71644057741742</v>
      </c>
      <c r="J102" s="1">
        <f t="shared" ref="J102:J114" si="23">IF((I102&gt;D102),1,0)</f>
        <v>0</v>
      </c>
      <c r="K102">
        <f t="shared" ref="K102:K114" si="24">IF((E102&gt;H102),1,0)</f>
        <v>0</v>
      </c>
      <c r="L102">
        <f t="shared" ref="L102:L114" si="25">IF((F102&gt;B102),1,0)</f>
        <v>0</v>
      </c>
      <c r="M102">
        <f t="shared" ref="M102:M114" si="26">IF((B102&gt;F102),1,0)</f>
        <v>1</v>
      </c>
    </row>
    <row r="103" spans="1:13" x14ac:dyDescent="0.35">
      <c r="A103">
        <v>3</v>
      </c>
      <c r="B103">
        <v>57.9656455227408</v>
      </c>
      <c r="C103">
        <v>6.6877012305999299</v>
      </c>
      <c r="D103">
        <f t="shared" si="19"/>
        <v>64.653346753340728</v>
      </c>
      <c r="E103">
        <f t="shared" si="20"/>
        <v>51.277944292140873</v>
      </c>
      <c r="F103">
        <v>63.477487196311998</v>
      </c>
      <c r="G103">
        <v>3.0866313371998069</v>
      </c>
      <c r="H103">
        <f t="shared" si="21"/>
        <v>66.564118533511802</v>
      </c>
      <c r="I103">
        <f t="shared" si="22"/>
        <v>60.390855859112193</v>
      </c>
      <c r="J103" s="1">
        <f t="shared" si="23"/>
        <v>0</v>
      </c>
      <c r="K103">
        <f t="shared" si="24"/>
        <v>0</v>
      </c>
      <c r="L103">
        <f t="shared" si="25"/>
        <v>1</v>
      </c>
      <c r="M103">
        <f t="shared" si="26"/>
        <v>0</v>
      </c>
    </row>
    <row r="104" spans="1:13" x14ac:dyDescent="0.35">
      <c r="A104">
        <v>4</v>
      </c>
      <c r="B104">
        <v>147.16891825263775</v>
      </c>
      <c r="C104">
        <v>6.6610235676954108</v>
      </c>
      <c r="D104">
        <f t="shared" si="19"/>
        <v>153.82994182033318</v>
      </c>
      <c r="E104">
        <f t="shared" si="20"/>
        <v>140.50789468494233</v>
      </c>
      <c r="F104">
        <v>196.41494921605201</v>
      </c>
      <c r="G104">
        <v>40.613225520168527</v>
      </c>
      <c r="H104">
        <f t="shared" si="21"/>
        <v>237.02817473622054</v>
      </c>
      <c r="I104">
        <f t="shared" si="22"/>
        <v>155.80172369588348</v>
      </c>
      <c r="J104" s="1">
        <f t="shared" si="23"/>
        <v>1</v>
      </c>
      <c r="K104">
        <f t="shared" si="24"/>
        <v>0</v>
      </c>
      <c r="L104">
        <f t="shared" si="25"/>
        <v>1</v>
      </c>
      <c r="M104">
        <f t="shared" si="26"/>
        <v>0</v>
      </c>
    </row>
    <row r="105" spans="1:13" x14ac:dyDescent="0.35">
      <c r="A105">
        <v>5</v>
      </c>
      <c r="B105">
        <v>200.92</v>
      </c>
      <c r="C105">
        <v>26.334560000000014</v>
      </c>
      <c r="D105">
        <f t="shared" si="19"/>
        <v>227.25456</v>
      </c>
      <c r="E105">
        <f t="shared" si="20"/>
        <v>174.58543999999998</v>
      </c>
      <c r="F105">
        <v>217.53700000000001</v>
      </c>
      <c r="G105">
        <v>45.730719999999984</v>
      </c>
      <c r="H105">
        <f t="shared" si="21"/>
        <v>263.26772</v>
      </c>
      <c r="I105">
        <f t="shared" si="22"/>
        <v>171.80628000000002</v>
      </c>
      <c r="J105" s="1">
        <f t="shared" si="23"/>
        <v>0</v>
      </c>
      <c r="K105">
        <f t="shared" si="24"/>
        <v>0</v>
      </c>
      <c r="L105">
        <f t="shared" si="25"/>
        <v>1</v>
      </c>
      <c r="M105">
        <f t="shared" si="26"/>
        <v>0</v>
      </c>
    </row>
    <row r="106" spans="1:13" x14ac:dyDescent="0.35">
      <c r="A106">
        <v>6</v>
      </c>
      <c r="B106">
        <v>200.92</v>
      </c>
      <c r="C106">
        <v>26.334560000000014</v>
      </c>
      <c r="D106">
        <f t="shared" si="19"/>
        <v>227.25456</v>
      </c>
      <c r="E106">
        <f t="shared" si="20"/>
        <v>174.58543999999998</v>
      </c>
      <c r="F106">
        <v>188.547</v>
      </c>
      <c r="G106">
        <v>32.565400000000018</v>
      </c>
      <c r="H106">
        <f t="shared" si="21"/>
        <v>221.11240000000001</v>
      </c>
      <c r="I106">
        <f t="shared" si="22"/>
        <v>155.98159999999999</v>
      </c>
      <c r="J106" s="1">
        <f t="shared" si="23"/>
        <v>0</v>
      </c>
      <c r="K106">
        <f t="shared" si="24"/>
        <v>0</v>
      </c>
      <c r="L106">
        <f t="shared" si="25"/>
        <v>0</v>
      </c>
      <c r="M106">
        <f t="shared" si="26"/>
        <v>1</v>
      </c>
    </row>
    <row r="107" spans="1:13" x14ac:dyDescent="0.35">
      <c r="A107">
        <v>7</v>
      </c>
      <c r="B107">
        <v>200.92</v>
      </c>
      <c r="C107">
        <v>26.334560000000014</v>
      </c>
      <c r="D107">
        <f t="shared" si="19"/>
        <v>227.25456</v>
      </c>
      <c r="E107">
        <f t="shared" si="20"/>
        <v>174.58543999999998</v>
      </c>
      <c r="F107">
        <v>199.506</v>
      </c>
      <c r="G107">
        <v>28.412160000000018</v>
      </c>
      <c r="H107">
        <f t="shared" si="21"/>
        <v>227.91816000000003</v>
      </c>
      <c r="I107">
        <f t="shared" si="22"/>
        <v>171.09383999999997</v>
      </c>
      <c r="J107" s="1">
        <f t="shared" si="23"/>
        <v>0</v>
      </c>
      <c r="K107">
        <f t="shared" si="24"/>
        <v>0</v>
      </c>
      <c r="L107">
        <f t="shared" si="25"/>
        <v>0</v>
      </c>
      <c r="M107">
        <f t="shared" si="26"/>
        <v>1</v>
      </c>
    </row>
    <row r="108" spans="1:13" x14ac:dyDescent="0.35">
      <c r="A108">
        <v>8</v>
      </c>
      <c r="B108">
        <v>178.959</v>
      </c>
      <c r="C108">
        <v>32.098920000000021</v>
      </c>
      <c r="D108">
        <f t="shared" si="19"/>
        <v>211.05792000000002</v>
      </c>
      <c r="E108">
        <f t="shared" si="20"/>
        <v>146.86007999999998</v>
      </c>
      <c r="F108">
        <v>146.179</v>
      </c>
      <c r="G108">
        <v>32.08912000000003</v>
      </c>
      <c r="H108">
        <f t="shared" si="21"/>
        <v>178.26812000000004</v>
      </c>
      <c r="I108">
        <f t="shared" si="22"/>
        <v>114.08987999999997</v>
      </c>
      <c r="J108" s="1">
        <f t="shared" si="23"/>
        <v>0</v>
      </c>
      <c r="K108">
        <f t="shared" si="24"/>
        <v>0</v>
      </c>
      <c r="L108">
        <f t="shared" si="25"/>
        <v>0</v>
      </c>
      <c r="M108">
        <f t="shared" si="26"/>
        <v>1</v>
      </c>
    </row>
    <row r="109" spans="1:13" x14ac:dyDescent="0.35">
      <c r="A109">
        <v>9</v>
      </c>
      <c r="B109">
        <v>334.67399999999998</v>
      </c>
      <c r="C109">
        <v>74.476080000000024</v>
      </c>
      <c r="D109">
        <f t="shared" si="19"/>
        <v>409.15008</v>
      </c>
      <c r="E109">
        <f t="shared" si="20"/>
        <v>260.19791999999995</v>
      </c>
      <c r="F109">
        <v>284.02199999999999</v>
      </c>
      <c r="G109">
        <v>70.91279999999999</v>
      </c>
      <c r="H109">
        <f t="shared" si="21"/>
        <v>354.9348</v>
      </c>
      <c r="I109">
        <f t="shared" si="22"/>
        <v>213.10919999999999</v>
      </c>
      <c r="J109" s="1">
        <f t="shared" si="23"/>
        <v>0</v>
      </c>
      <c r="K109">
        <f t="shared" si="24"/>
        <v>0</v>
      </c>
      <c r="L109">
        <f t="shared" si="25"/>
        <v>0</v>
      </c>
      <c r="M109">
        <f t="shared" si="26"/>
        <v>1</v>
      </c>
    </row>
    <row r="110" spans="1:13" x14ac:dyDescent="0.35">
      <c r="A110">
        <v>10</v>
      </c>
      <c r="B110">
        <v>76.554000000000002</v>
      </c>
      <c r="C110">
        <v>12.947759999999999</v>
      </c>
      <c r="D110">
        <f t="shared" si="19"/>
        <v>89.501760000000004</v>
      </c>
      <c r="E110">
        <f t="shared" si="20"/>
        <v>63.60624</v>
      </c>
      <c r="F110">
        <v>157.41</v>
      </c>
      <c r="G110">
        <v>43.147440000000024</v>
      </c>
      <c r="H110">
        <f t="shared" si="21"/>
        <v>200.55744000000001</v>
      </c>
      <c r="I110">
        <f t="shared" si="22"/>
        <v>114.26255999999998</v>
      </c>
      <c r="J110" s="1">
        <f t="shared" si="23"/>
        <v>1</v>
      </c>
      <c r="K110">
        <f t="shared" si="24"/>
        <v>0</v>
      </c>
      <c r="L110">
        <f t="shared" si="25"/>
        <v>1</v>
      </c>
      <c r="M110">
        <f t="shared" si="26"/>
        <v>0</v>
      </c>
    </row>
    <row r="111" spans="1:13" x14ac:dyDescent="0.35">
      <c r="A111">
        <v>11</v>
      </c>
      <c r="B111">
        <v>218.59200000000001</v>
      </c>
      <c r="C111">
        <v>46.781280000000017</v>
      </c>
      <c r="D111">
        <f t="shared" si="19"/>
        <v>265.37328000000002</v>
      </c>
      <c r="E111">
        <f t="shared" si="20"/>
        <v>171.81072</v>
      </c>
      <c r="F111">
        <v>176.274</v>
      </c>
      <c r="G111">
        <v>21.097439999999963</v>
      </c>
      <c r="H111">
        <f t="shared" si="21"/>
        <v>197.37143999999995</v>
      </c>
      <c r="I111">
        <f t="shared" si="22"/>
        <v>155.17656000000005</v>
      </c>
      <c r="J111" s="1">
        <f t="shared" si="23"/>
        <v>0</v>
      </c>
      <c r="K111">
        <f t="shared" si="24"/>
        <v>0</v>
      </c>
      <c r="L111">
        <f t="shared" si="25"/>
        <v>0</v>
      </c>
      <c r="M111">
        <f t="shared" si="26"/>
        <v>1</v>
      </c>
    </row>
    <row r="112" spans="1:13" x14ac:dyDescent="0.35">
      <c r="A112">
        <v>12</v>
      </c>
      <c r="B112">
        <v>221.86799999999999</v>
      </c>
      <c r="C112">
        <v>46.922400000000003</v>
      </c>
      <c r="D112">
        <f t="shared" si="19"/>
        <v>268.79039999999998</v>
      </c>
      <c r="E112">
        <f t="shared" si="20"/>
        <v>174.94559999999998</v>
      </c>
      <c r="F112">
        <v>187.07400000000001</v>
      </c>
      <c r="G112">
        <v>38.384640000000033</v>
      </c>
      <c r="H112">
        <f t="shared" si="21"/>
        <v>225.45864000000006</v>
      </c>
      <c r="I112">
        <f t="shared" si="22"/>
        <v>148.68935999999997</v>
      </c>
      <c r="J112" s="1">
        <f t="shared" si="23"/>
        <v>0</v>
      </c>
      <c r="K112">
        <f t="shared" si="24"/>
        <v>0</v>
      </c>
      <c r="L112">
        <f t="shared" si="25"/>
        <v>0</v>
      </c>
      <c r="M112">
        <f t="shared" si="26"/>
        <v>1</v>
      </c>
    </row>
    <row r="113" spans="1:13" x14ac:dyDescent="0.35">
      <c r="A113">
        <v>13</v>
      </c>
      <c r="B113">
        <v>256.86</v>
      </c>
      <c r="C113">
        <v>25.189920000000015</v>
      </c>
      <c r="D113">
        <f t="shared" si="19"/>
        <v>282.04992000000004</v>
      </c>
      <c r="E113">
        <f t="shared" si="20"/>
        <v>231.67007999999998</v>
      </c>
      <c r="F113">
        <v>228.40199999999999</v>
      </c>
      <c r="G113">
        <v>5.4331199999999971</v>
      </c>
      <c r="H113">
        <f t="shared" si="21"/>
        <v>233.83511999999999</v>
      </c>
      <c r="I113">
        <f t="shared" si="22"/>
        <v>222.96887999999998</v>
      </c>
      <c r="J113" s="1">
        <f t="shared" si="23"/>
        <v>0</v>
      </c>
      <c r="K113">
        <f t="shared" si="24"/>
        <v>0</v>
      </c>
      <c r="L113">
        <f t="shared" si="25"/>
        <v>0</v>
      </c>
      <c r="M113">
        <f t="shared" si="26"/>
        <v>1</v>
      </c>
    </row>
    <row r="114" spans="1:13" x14ac:dyDescent="0.35">
      <c r="A114">
        <v>14</v>
      </c>
      <c r="B114">
        <v>256.86</v>
      </c>
      <c r="C114">
        <v>25.189920000000015</v>
      </c>
      <c r="D114">
        <f t="shared" si="19"/>
        <v>282.04992000000004</v>
      </c>
      <c r="E114">
        <f t="shared" si="20"/>
        <v>231.67007999999998</v>
      </c>
      <c r="F114">
        <v>187.07400000000001</v>
      </c>
      <c r="G114">
        <v>35.950320000000005</v>
      </c>
      <c r="H114">
        <f t="shared" si="21"/>
        <v>223.02432000000002</v>
      </c>
      <c r="I114">
        <f t="shared" si="22"/>
        <v>151.12368000000001</v>
      </c>
      <c r="J114" s="1">
        <f t="shared" si="23"/>
        <v>0</v>
      </c>
      <c r="K114">
        <f t="shared" si="24"/>
        <v>1</v>
      </c>
      <c r="L114">
        <f t="shared" si="25"/>
        <v>0</v>
      </c>
      <c r="M114">
        <f t="shared" si="26"/>
        <v>1</v>
      </c>
    </row>
    <row r="115" spans="1:13" x14ac:dyDescent="0.35">
      <c r="J115" s="1">
        <f>COUNTIF(J101:J114,"1")</f>
        <v>2</v>
      </c>
      <c r="K115" s="1">
        <f>COUNTIF(K101:K114,"1")</f>
        <v>1</v>
      </c>
      <c r="L115">
        <f>SUM(L101:L114)</f>
        <v>4</v>
      </c>
      <c r="M115">
        <f>SUM(M101:M114)</f>
        <v>10</v>
      </c>
    </row>
  </sheetData>
  <mergeCells count="23">
    <mergeCell ref="S1:X1"/>
    <mergeCell ref="D2:E2"/>
    <mergeCell ref="F2:G2"/>
    <mergeCell ref="H2:I2"/>
    <mergeCell ref="J2:K2"/>
    <mergeCell ref="L2:N2"/>
    <mergeCell ref="O2:Q2"/>
    <mergeCell ref="S2:U2"/>
    <mergeCell ref="V2:X2"/>
    <mergeCell ref="D1:G1"/>
    <mergeCell ref="B1:B3"/>
    <mergeCell ref="C1:C3"/>
    <mergeCell ref="B8:B10"/>
    <mergeCell ref="B13:B14"/>
    <mergeCell ref="L99:M99"/>
    <mergeCell ref="I40:K40"/>
    <mergeCell ref="H1:K1"/>
    <mergeCell ref="L1:Q1"/>
    <mergeCell ref="A4:A5"/>
    <mergeCell ref="A8:A10"/>
    <mergeCell ref="A13:A14"/>
    <mergeCell ref="A16:A17"/>
    <mergeCell ref="B16:B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2501C-2108-4E22-B6E9-2CD049752960}">
  <dimension ref="A1:AD108"/>
  <sheetViews>
    <sheetView topLeftCell="C93" zoomScale="115" zoomScaleNormal="115" workbookViewId="0">
      <selection activeCell="L93" sqref="L93:M95"/>
    </sheetView>
  </sheetViews>
  <sheetFormatPr defaultRowHeight="14.5" x14ac:dyDescent="0.35"/>
  <cols>
    <col min="2" max="3" width="16.54296875" customWidth="1"/>
    <col min="4" max="11" width="12.81640625" customWidth="1"/>
  </cols>
  <sheetData>
    <row r="1" spans="1:30" ht="15.5" x14ac:dyDescent="0.35">
      <c r="A1" s="38"/>
      <c r="B1" s="113" t="s">
        <v>0</v>
      </c>
      <c r="C1" s="116" t="s">
        <v>1</v>
      </c>
      <c r="D1" s="105" t="s">
        <v>2</v>
      </c>
      <c r="E1" s="106"/>
      <c r="F1" s="106"/>
      <c r="G1" s="107"/>
      <c r="H1" s="105" t="s">
        <v>49</v>
      </c>
      <c r="I1" s="106"/>
      <c r="J1" s="106"/>
      <c r="K1" s="107"/>
      <c r="L1" s="99" t="s">
        <v>34</v>
      </c>
      <c r="M1" s="100"/>
      <c r="N1" s="100"/>
      <c r="O1" s="100"/>
      <c r="P1" s="100"/>
      <c r="Q1" s="101"/>
      <c r="S1" s="99" t="s">
        <v>50</v>
      </c>
      <c r="T1" s="100"/>
      <c r="U1" s="100"/>
      <c r="V1" s="100"/>
      <c r="W1" s="100"/>
      <c r="X1" s="101"/>
    </row>
    <row r="2" spans="1:30" x14ac:dyDescent="0.35">
      <c r="A2" s="38"/>
      <c r="B2" s="114"/>
      <c r="C2" s="117"/>
      <c r="D2" s="102" t="s">
        <v>4</v>
      </c>
      <c r="E2" s="104"/>
      <c r="F2" s="102" t="s">
        <v>9</v>
      </c>
      <c r="G2" s="104"/>
      <c r="H2" s="102" t="s">
        <v>5</v>
      </c>
      <c r="I2" s="104"/>
      <c r="J2" s="103" t="s">
        <v>9</v>
      </c>
      <c r="K2" s="104"/>
      <c r="L2" s="102" t="s">
        <v>40</v>
      </c>
      <c r="M2" s="103"/>
      <c r="N2" s="104"/>
      <c r="O2" s="105" t="s">
        <v>36</v>
      </c>
      <c r="P2" s="106"/>
      <c r="Q2" s="107"/>
      <c r="S2" s="102" t="s">
        <v>40</v>
      </c>
      <c r="T2" s="103"/>
      <c r="U2" s="104"/>
      <c r="V2" s="105" t="s">
        <v>36</v>
      </c>
      <c r="W2" s="106"/>
      <c r="X2" s="107"/>
      <c r="AA2" s="95" t="s">
        <v>34</v>
      </c>
      <c r="AB2" s="95"/>
      <c r="AC2" s="95" t="s">
        <v>53</v>
      </c>
      <c r="AD2" s="95"/>
    </row>
    <row r="3" spans="1:30" ht="43.5" x14ac:dyDescent="0.35">
      <c r="A3" s="38"/>
      <c r="B3" s="115"/>
      <c r="C3" s="117"/>
      <c r="D3" s="72" t="s">
        <v>6</v>
      </c>
      <c r="E3" s="74" t="s">
        <v>7</v>
      </c>
      <c r="F3" s="72" t="s">
        <v>8</v>
      </c>
      <c r="G3" s="74" t="s">
        <v>7</v>
      </c>
      <c r="H3" s="72" t="s">
        <v>6</v>
      </c>
      <c r="I3" s="74" t="s">
        <v>7</v>
      </c>
      <c r="J3" s="73" t="s">
        <v>6</v>
      </c>
      <c r="K3" s="74" t="s">
        <v>7</v>
      </c>
      <c r="L3" s="50" t="s">
        <v>41</v>
      </c>
      <c r="M3" s="51" t="s">
        <v>42</v>
      </c>
      <c r="N3" s="50" t="s">
        <v>43</v>
      </c>
      <c r="O3" s="52" t="s">
        <v>37</v>
      </c>
      <c r="P3" s="53" t="s">
        <v>38</v>
      </c>
      <c r="Q3" s="54" t="s">
        <v>39</v>
      </c>
      <c r="S3" s="50" t="s">
        <v>41</v>
      </c>
      <c r="T3" s="51" t="s">
        <v>42</v>
      </c>
      <c r="U3" s="50" t="s">
        <v>43</v>
      </c>
      <c r="V3" s="52" t="s">
        <v>37</v>
      </c>
      <c r="W3" s="53" t="s">
        <v>38</v>
      </c>
      <c r="X3" s="54" t="s">
        <v>39</v>
      </c>
      <c r="AA3" s="70" t="s">
        <v>38</v>
      </c>
      <c r="AB3" s="70" t="s">
        <v>9</v>
      </c>
      <c r="AC3" s="70" t="s">
        <v>38</v>
      </c>
      <c r="AD3" s="70" t="s">
        <v>9</v>
      </c>
    </row>
    <row r="4" spans="1:30" x14ac:dyDescent="0.35">
      <c r="A4" s="124">
        <v>1</v>
      </c>
      <c r="B4" s="125" t="s">
        <v>10</v>
      </c>
      <c r="C4" s="24" t="s">
        <v>11</v>
      </c>
      <c r="D4" s="2">
        <v>97.127883671465881</v>
      </c>
      <c r="E4" s="3">
        <v>4.2435986583769143</v>
      </c>
      <c r="F4" s="2">
        <v>92.88980693717275</v>
      </c>
      <c r="G4" s="3">
        <v>7.7748691099476677</v>
      </c>
      <c r="H4" s="2">
        <v>170.10563236256539</v>
      </c>
      <c r="I4" s="3">
        <v>15.555260143978025</v>
      </c>
      <c r="J4" s="2">
        <v>159.50353812172759</v>
      </c>
      <c r="K4" s="3">
        <v>20.494621236910874</v>
      </c>
      <c r="L4" s="55">
        <f>(F4-D4)-G4</f>
        <v>-12.012945844240798</v>
      </c>
      <c r="M4" s="56">
        <f t="shared" ref="M4:M16" si="0">F4-D4</f>
        <v>-4.2380767342931307</v>
      </c>
      <c r="N4" s="57">
        <f>(F4-D4)+G4</f>
        <v>3.536792375654537</v>
      </c>
      <c r="O4" s="58">
        <f>0-E4</f>
        <v>-4.2435986583769143</v>
      </c>
      <c r="P4" s="58">
        <v>0</v>
      </c>
      <c r="Q4" s="3">
        <f>E4</f>
        <v>4.2435986583769143</v>
      </c>
      <c r="R4">
        <v>1</v>
      </c>
      <c r="S4" s="2">
        <f>(J4-H4)-K4</f>
        <v>-31.096715477748674</v>
      </c>
      <c r="T4" s="58">
        <f>J4-H4</f>
        <v>-10.6020942408378</v>
      </c>
      <c r="U4" s="3">
        <f>(J4-H4)+K4</f>
        <v>9.8925269960730731</v>
      </c>
      <c r="V4" s="2">
        <f>0-I4</f>
        <v>-15.555260143978025</v>
      </c>
      <c r="W4" s="58">
        <v>0</v>
      </c>
      <c r="X4" s="3">
        <f>I4</f>
        <v>15.555260143978025</v>
      </c>
      <c r="Z4">
        <v>1</v>
      </c>
      <c r="AA4">
        <v>-4.2435986583769143</v>
      </c>
      <c r="AB4">
        <v>-12.012945844240798</v>
      </c>
      <c r="AC4">
        <v>-15.555260143978025</v>
      </c>
      <c r="AD4">
        <v>-31.096715477748674</v>
      </c>
    </row>
    <row r="5" spans="1:30" ht="29" x14ac:dyDescent="0.35">
      <c r="A5" s="124"/>
      <c r="B5" s="126"/>
      <c r="C5" s="25" t="s">
        <v>12</v>
      </c>
      <c r="D5" s="7">
        <v>106.08859007316593</v>
      </c>
      <c r="E5" s="8">
        <v>5.5473600949178365</v>
      </c>
      <c r="F5" s="7">
        <v>110.2477753608858</v>
      </c>
      <c r="G5" s="8">
        <v>4.1698635554676518</v>
      </c>
      <c r="H5" s="7">
        <v>199.438006723353</v>
      </c>
      <c r="I5" s="8">
        <v>21.516709511567335</v>
      </c>
      <c r="J5" s="7">
        <v>208.47182123788738</v>
      </c>
      <c r="K5" s="8">
        <v>22.194779513545818</v>
      </c>
      <c r="L5" s="59">
        <f t="shared" ref="L5:L16" si="1">(F5-D5)-G5</f>
        <v>-1.0678267747787018E-2</v>
      </c>
      <c r="M5" s="60">
        <f t="shared" si="0"/>
        <v>4.1591852877198647</v>
      </c>
      <c r="N5" s="61">
        <f t="shared" ref="N5:N16" si="2">(F5-D5)+G5</f>
        <v>8.3290488431875165</v>
      </c>
      <c r="O5" s="62">
        <f t="shared" ref="O5:O15" si="3">0-E5</f>
        <v>-5.5473600949178365</v>
      </c>
      <c r="P5" s="62">
        <v>0</v>
      </c>
      <c r="Q5" s="63">
        <f t="shared" ref="Q5:Q15" si="4">E5</f>
        <v>5.5473600949178365</v>
      </c>
      <c r="R5">
        <v>2</v>
      </c>
      <c r="S5" s="64">
        <f t="shared" ref="S5:S15" si="5">(J5-H5)-K5</f>
        <v>-13.160964999011433</v>
      </c>
      <c r="T5" s="62">
        <f t="shared" ref="T5:T15" si="6">J5-H5</f>
        <v>9.0338145145343844</v>
      </c>
      <c r="U5" s="63">
        <f t="shared" ref="U5:U15" si="7">(J5-H5)+K5</f>
        <v>31.228594028080202</v>
      </c>
      <c r="V5" s="64">
        <f t="shared" ref="V5:V15" si="8">0-I5</f>
        <v>-21.516709511567335</v>
      </c>
      <c r="W5" s="62">
        <v>0</v>
      </c>
      <c r="X5" s="63">
        <f t="shared" ref="X5:X15" si="9">I5</f>
        <v>21.516709511567335</v>
      </c>
      <c r="Z5">
        <v>1</v>
      </c>
      <c r="AA5">
        <v>0</v>
      </c>
      <c r="AB5">
        <v>-4.2380767342931307</v>
      </c>
      <c r="AC5">
        <v>0</v>
      </c>
      <c r="AD5">
        <v>-10.6020942408378</v>
      </c>
    </row>
    <row r="6" spans="1:30" x14ac:dyDescent="0.35">
      <c r="A6" s="81">
        <v>2</v>
      </c>
      <c r="B6" s="82" t="s">
        <v>13</v>
      </c>
      <c r="C6" s="26" t="s">
        <v>21</v>
      </c>
      <c r="D6" s="4">
        <v>83.216575562611496</v>
      </c>
      <c r="E6" s="5">
        <v>1.5748119067345954</v>
      </c>
      <c r="F6" s="4">
        <v>83.216575562611496</v>
      </c>
      <c r="G6" s="5">
        <v>2.0991931313288887</v>
      </c>
      <c r="H6" s="4">
        <v>59.514877857544001</v>
      </c>
      <c r="I6" s="5">
        <v>3.4120924645918009</v>
      </c>
      <c r="J6" s="4">
        <v>70.276648631214798</v>
      </c>
      <c r="K6" s="5">
        <v>4.1989423403083919</v>
      </c>
      <c r="L6" s="59">
        <f t="shared" si="1"/>
        <v>-2.0991931313288887</v>
      </c>
      <c r="M6" s="60">
        <f t="shared" si="0"/>
        <v>0</v>
      </c>
      <c r="N6" s="61">
        <f t="shared" si="2"/>
        <v>2.0991931313288887</v>
      </c>
      <c r="O6" s="62">
        <f t="shared" si="3"/>
        <v>-1.5748119067345954</v>
      </c>
      <c r="P6" s="62">
        <v>0</v>
      </c>
      <c r="Q6" s="63">
        <f t="shared" si="4"/>
        <v>1.5748119067345954</v>
      </c>
      <c r="R6">
        <v>3</v>
      </c>
      <c r="S6" s="64">
        <f t="shared" si="5"/>
        <v>6.5628284333624052</v>
      </c>
      <c r="T6" s="62">
        <f t="shared" si="6"/>
        <v>10.761770773670797</v>
      </c>
      <c r="U6" s="63">
        <f t="shared" si="7"/>
        <v>14.960713113979189</v>
      </c>
      <c r="V6" s="64">
        <f t="shared" si="8"/>
        <v>-3.4120924645918009</v>
      </c>
      <c r="W6" s="62">
        <v>0</v>
      </c>
      <c r="X6" s="63">
        <f t="shared" si="9"/>
        <v>3.4120924645918009</v>
      </c>
      <c r="Z6">
        <v>1</v>
      </c>
      <c r="AA6">
        <v>4.2435986583769143</v>
      </c>
      <c r="AB6">
        <v>3.536792375654537</v>
      </c>
      <c r="AC6">
        <v>15.555260143978025</v>
      </c>
      <c r="AD6">
        <v>9.8925269960730731</v>
      </c>
    </row>
    <row r="7" spans="1:30" x14ac:dyDescent="0.35">
      <c r="A7" s="81">
        <v>3</v>
      </c>
      <c r="B7" s="83" t="s">
        <v>16</v>
      </c>
      <c r="C7" s="26" t="s">
        <v>21</v>
      </c>
      <c r="D7" s="27">
        <v>93.174243171284871</v>
      </c>
      <c r="E7" s="28">
        <v>5.4408835420570725</v>
      </c>
      <c r="F7" s="27">
        <v>103.36022088551424</v>
      </c>
      <c r="G7" s="28">
        <v>5.0918055418596504</v>
      </c>
      <c r="H7" s="27">
        <v>132.73838871906113</v>
      </c>
      <c r="I7" s="28">
        <v>10.86993393156485</v>
      </c>
      <c r="J7" s="27">
        <v>186.0550241593518</v>
      </c>
      <c r="K7" s="28">
        <v>19.702198994182211</v>
      </c>
      <c r="L7" s="59">
        <f t="shared" si="1"/>
        <v>5.0941721723697162</v>
      </c>
      <c r="M7" s="60">
        <f t="shared" si="0"/>
        <v>10.185977714229367</v>
      </c>
      <c r="N7" s="61">
        <f t="shared" si="2"/>
        <v>15.277783256089016</v>
      </c>
      <c r="O7" s="62">
        <f t="shared" si="3"/>
        <v>-5.4408835420570725</v>
      </c>
      <c r="P7" s="62">
        <v>0</v>
      </c>
      <c r="Q7" s="63">
        <f t="shared" si="4"/>
        <v>5.4408835420570725</v>
      </c>
      <c r="R7">
        <v>4</v>
      </c>
      <c r="S7" s="64">
        <f t="shared" si="5"/>
        <v>33.614436446108456</v>
      </c>
      <c r="T7" s="62">
        <f t="shared" si="6"/>
        <v>53.316635440290668</v>
      </c>
      <c r="U7" s="63">
        <f t="shared" si="7"/>
        <v>73.018834434472879</v>
      </c>
      <c r="V7" s="64">
        <f t="shared" si="8"/>
        <v>-10.86993393156485</v>
      </c>
      <c r="W7" s="62">
        <v>0</v>
      </c>
      <c r="X7" s="63">
        <f t="shared" si="9"/>
        <v>10.86993393156485</v>
      </c>
    </row>
    <row r="8" spans="1:30" x14ac:dyDescent="0.35">
      <c r="A8" s="124">
        <v>4</v>
      </c>
      <c r="B8" s="119" t="s">
        <v>17</v>
      </c>
      <c r="C8" s="32" t="s">
        <v>18</v>
      </c>
      <c r="D8" s="18">
        <v>204.36500000000001</v>
      </c>
      <c r="E8" s="17">
        <v>0.2</v>
      </c>
      <c r="F8" s="18">
        <v>228.40799999999999</v>
      </c>
      <c r="G8" s="17">
        <v>21.919000000000011</v>
      </c>
      <c r="H8" s="18">
        <v>217.58</v>
      </c>
      <c r="I8" s="17">
        <v>15.908999999999992</v>
      </c>
      <c r="J8" s="18">
        <v>208.035</v>
      </c>
      <c r="K8" s="17">
        <v>25.103000000000009</v>
      </c>
      <c r="L8" s="59">
        <f t="shared" si="1"/>
        <v>2.1239999999999668</v>
      </c>
      <c r="M8" s="60">
        <f t="shared" si="0"/>
        <v>24.042999999999978</v>
      </c>
      <c r="N8" s="61">
        <f t="shared" si="2"/>
        <v>45.961999999999989</v>
      </c>
      <c r="O8" s="62">
        <f t="shared" si="3"/>
        <v>-0.2</v>
      </c>
      <c r="P8" s="62">
        <v>0</v>
      </c>
      <c r="Q8" s="63">
        <f t="shared" si="4"/>
        <v>0.2</v>
      </c>
      <c r="R8">
        <v>5</v>
      </c>
      <c r="S8" s="64">
        <f t="shared" si="5"/>
        <v>-34.648000000000025</v>
      </c>
      <c r="T8" s="62">
        <f t="shared" si="6"/>
        <v>-9.5450000000000159</v>
      </c>
      <c r="U8" s="63">
        <f t="shared" si="7"/>
        <v>15.557999999999993</v>
      </c>
      <c r="V8" s="64">
        <f t="shared" si="8"/>
        <v>-15.908999999999992</v>
      </c>
      <c r="W8" s="62">
        <v>0</v>
      </c>
      <c r="X8" s="63">
        <f t="shared" si="9"/>
        <v>15.908999999999992</v>
      </c>
      <c r="Z8">
        <v>2</v>
      </c>
      <c r="AA8">
        <v>-5.5473600949178365</v>
      </c>
      <c r="AB8">
        <v>-1.0678267747787018E-2</v>
      </c>
      <c r="AC8">
        <v>-21.516709511567335</v>
      </c>
      <c r="AD8">
        <v>-13.160964999011433</v>
      </c>
    </row>
    <row r="9" spans="1:30" x14ac:dyDescent="0.35">
      <c r="A9" s="124"/>
      <c r="B9" s="127"/>
      <c r="C9" s="33" t="s">
        <v>19</v>
      </c>
      <c r="D9" s="35">
        <v>204.36500000000001</v>
      </c>
      <c r="E9" s="36">
        <v>0.2</v>
      </c>
      <c r="F9" s="35">
        <v>201.18700000000001</v>
      </c>
      <c r="G9" s="36">
        <v>17.680000000000007</v>
      </c>
      <c r="H9" s="35">
        <v>217.58</v>
      </c>
      <c r="I9" s="36">
        <v>15.908999999999992</v>
      </c>
      <c r="J9" s="35">
        <v>181.87299999999999</v>
      </c>
      <c r="K9" s="36">
        <v>15.907999999999987</v>
      </c>
      <c r="L9" s="59">
        <f t="shared" si="1"/>
        <v>-20.858000000000004</v>
      </c>
      <c r="M9" s="60">
        <f t="shared" si="0"/>
        <v>-3.1779999999999973</v>
      </c>
      <c r="N9" s="61">
        <f t="shared" si="2"/>
        <v>14.50200000000001</v>
      </c>
      <c r="O9" s="62">
        <f t="shared" si="3"/>
        <v>-0.2</v>
      </c>
      <c r="P9" s="62">
        <v>0</v>
      </c>
      <c r="Q9" s="63">
        <f t="shared" si="4"/>
        <v>0.2</v>
      </c>
      <c r="R9">
        <v>6</v>
      </c>
      <c r="S9" s="64">
        <f t="shared" si="5"/>
        <v>-51.615000000000009</v>
      </c>
      <c r="T9" s="62">
        <f t="shared" si="6"/>
        <v>-35.707000000000022</v>
      </c>
      <c r="U9" s="63">
        <f t="shared" si="7"/>
        <v>-19.799000000000035</v>
      </c>
      <c r="V9" s="64">
        <f t="shared" si="8"/>
        <v>-15.908999999999992</v>
      </c>
      <c r="W9" s="62">
        <v>0</v>
      </c>
      <c r="X9" s="63">
        <f t="shared" si="9"/>
        <v>15.908999999999992</v>
      </c>
      <c r="Z9">
        <v>2</v>
      </c>
      <c r="AA9">
        <v>0</v>
      </c>
      <c r="AB9">
        <v>4.1591852877198647</v>
      </c>
      <c r="AC9">
        <v>0</v>
      </c>
      <c r="AD9">
        <v>9.0338145145343844</v>
      </c>
    </row>
    <row r="10" spans="1:30" x14ac:dyDescent="0.35">
      <c r="A10" s="124"/>
      <c r="B10" s="120"/>
      <c r="C10" s="34" t="s">
        <v>20</v>
      </c>
      <c r="D10" s="21">
        <v>204.36500000000001</v>
      </c>
      <c r="E10" s="20">
        <v>0.2</v>
      </c>
      <c r="F10" s="21">
        <v>203.66</v>
      </c>
      <c r="G10" s="20">
        <v>0.2</v>
      </c>
      <c r="H10" s="21">
        <v>217.58</v>
      </c>
      <c r="I10" s="20">
        <v>15.908999999999992</v>
      </c>
      <c r="J10" s="21">
        <v>193.89400000000001</v>
      </c>
      <c r="K10" s="20">
        <v>13.081000000000017</v>
      </c>
      <c r="L10" s="59">
        <f t="shared" si="1"/>
        <v>-0.90500000000001246</v>
      </c>
      <c r="M10" s="60">
        <f t="shared" si="0"/>
        <v>-0.70500000000001251</v>
      </c>
      <c r="N10" s="61">
        <f t="shared" si="2"/>
        <v>-0.50500000000001255</v>
      </c>
      <c r="O10" s="62">
        <f t="shared" si="3"/>
        <v>-0.2</v>
      </c>
      <c r="P10" s="62">
        <v>0</v>
      </c>
      <c r="Q10" s="63">
        <f t="shared" si="4"/>
        <v>0.2</v>
      </c>
      <c r="R10">
        <v>7</v>
      </c>
      <c r="S10" s="64">
        <f t="shared" si="5"/>
        <v>-36.767000000000024</v>
      </c>
      <c r="T10" s="62">
        <f t="shared" si="6"/>
        <v>-23.686000000000007</v>
      </c>
      <c r="U10" s="63">
        <f t="shared" si="7"/>
        <v>-10.60499999999999</v>
      </c>
      <c r="V10" s="64">
        <f t="shared" si="8"/>
        <v>-15.908999999999992</v>
      </c>
      <c r="W10" s="62">
        <v>0</v>
      </c>
      <c r="X10" s="63">
        <f t="shared" si="9"/>
        <v>15.908999999999992</v>
      </c>
      <c r="Z10">
        <v>2</v>
      </c>
      <c r="AA10">
        <v>5.5473600949178365</v>
      </c>
      <c r="AB10">
        <v>8.3290488431875165</v>
      </c>
      <c r="AC10">
        <v>21.516709511567335</v>
      </c>
      <c r="AD10">
        <v>31.228594028080202</v>
      </c>
    </row>
    <row r="11" spans="1:30" x14ac:dyDescent="0.35">
      <c r="A11" s="81">
        <v>5</v>
      </c>
      <c r="B11" s="82" t="s">
        <v>22</v>
      </c>
      <c r="C11" s="42" t="s">
        <v>23</v>
      </c>
      <c r="D11" s="44">
        <v>130.91499999999999</v>
      </c>
      <c r="E11" s="45">
        <v>11.564000000000021</v>
      </c>
      <c r="F11" s="44">
        <v>149.239</v>
      </c>
      <c r="G11" s="45">
        <v>13.490999999999985</v>
      </c>
      <c r="H11" s="44">
        <v>191.41200000000001</v>
      </c>
      <c r="I11" s="45">
        <v>16.376999999999981</v>
      </c>
      <c r="J11" s="44">
        <v>147.059</v>
      </c>
      <c r="K11" s="45">
        <v>15.895999999999987</v>
      </c>
      <c r="L11" s="59">
        <f t="shared" si="1"/>
        <v>4.8330000000000268</v>
      </c>
      <c r="M11" s="60">
        <f t="shared" si="0"/>
        <v>18.324000000000012</v>
      </c>
      <c r="N11" s="61">
        <f t="shared" si="2"/>
        <v>31.814999999999998</v>
      </c>
      <c r="O11" s="62">
        <f t="shared" si="3"/>
        <v>-11.564000000000021</v>
      </c>
      <c r="P11" s="62">
        <v>0</v>
      </c>
      <c r="Q11" s="63">
        <f t="shared" si="4"/>
        <v>11.564000000000021</v>
      </c>
      <c r="R11">
        <v>8</v>
      </c>
      <c r="S11" s="64">
        <f t="shared" si="5"/>
        <v>-60.248999999999995</v>
      </c>
      <c r="T11" s="62">
        <f t="shared" si="6"/>
        <v>-44.353000000000009</v>
      </c>
      <c r="U11" s="63">
        <f t="shared" si="7"/>
        <v>-28.457000000000022</v>
      </c>
      <c r="V11" s="64">
        <f t="shared" si="8"/>
        <v>-16.376999999999981</v>
      </c>
      <c r="W11" s="62">
        <v>0</v>
      </c>
      <c r="X11" s="63">
        <f t="shared" si="9"/>
        <v>16.376999999999981</v>
      </c>
    </row>
    <row r="12" spans="1:30" x14ac:dyDescent="0.35">
      <c r="A12" s="81">
        <v>6</v>
      </c>
      <c r="B12" s="82" t="s">
        <v>24</v>
      </c>
      <c r="C12" s="29" t="s">
        <v>25</v>
      </c>
      <c r="D12" s="44">
        <v>258.69600000000003</v>
      </c>
      <c r="E12" s="45">
        <v>36.180000000000028</v>
      </c>
      <c r="F12" s="44">
        <v>213.46199999999999</v>
      </c>
      <c r="G12" s="45">
        <v>39.798000000000002</v>
      </c>
      <c r="H12" s="44">
        <v>361.81799999999998</v>
      </c>
      <c r="I12" s="45">
        <v>28.94400000000001</v>
      </c>
      <c r="J12" s="44">
        <v>327.43799999999999</v>
      </c>
      <c r="K12" s="45">
        <v>30.761999999999993</v>
      </c>
      <c r="L12" s="59">
        <f t="shared" si="1"/>
        <v>-85.032000000000039</v>
      </c>
      <c r="M12" s="60">
        <f t="shared" si="0"/>
        <v>-45.234000000000037</v>
      </c>
      <c r="N12" s="61">
        <f t="shared" si="2"/>
        <v>-5.4360000000000355</v>
      </c>
      <c r="O12" s="62">
        <f t="shared" si="3"/>
        <v>-36.180000000000028</v>
      </c>
      <c r="P12" s="62">
        <v>0</v>
      </c>
      <c r="Q12" s="63">
        <f t="shared" si="4"/>
        <v>36.180000000000028</v>
      </c>
      <c r="R12">
        <v>9</v>
      </c>
      <c r="S12" s="64">
        <f t="shared" si="5"/>
        <v>-65.141999999999996</v>
      </c>
      <c r="T12" s="62">
        <f t="shared" si="6"/>
        <v>-34.379999999999995</v>
      </c>
      <c r="U12" s="63">
        <f t="shared" si="7"/>
        <v>-3.6180000000000021</v>
      </c>
      <c r="V12" s="64">
        <f t="shared" si="8"/>
        <v>-28.94400000000001</v>
      </c>
      <c r="W12" s="62">
        <v>0</v>
      </c>
      <c r="X12" s="63">
        <f t="shared" si="9"/>
        <v>28.94400000000001</v>
      </c>
      <c r="Z12">
        <v>3</v>
      </c>
      <c r="AA12">
        <v>-1.5748119067345954</v>
      </c>
      <c r="AB12">
        <v>-2.0991931313288887</v>
      </c>
      <c r="AC12">
        <v>-3.4120924645918009</v>
      </c>
      <c r="AD12">
        <v>6.5628284333624052</v>
      </c>
    </row>
    <row r="13" spans="1:30" x14ac:dyDescent="0.35">
      <c r="A13" s="124">
        <v>7</v>
      </c>
      <c r="B13" s="119" t="s">
        <v>26</v>
      </c>
      <c r="C13" s="30" t="s">
        <v>27</v>
      </c>
      <c r="D13" s="18">
        <v>87.228000000000009</v>
      </c>
      <c r="E13" s="17">
        <v>11.016000000000002</v>
      </c>
      <c r="F13" s="18">
        <v>87.228000000000009</v>
      </c>
      <c r="G13" s="17">
        <v>7.3260000000000005</v>
      </c>
      <c r="H13" s="18">
        <v>71.207999999999998</v>
      </c>
      <c r="I13" s="17">
        <v>5.8500000000000032</v>
      </c>
      <c r="J13" s="18">
        <v>147.636</v>
      </c>
      <c r="K13" s="17">
        <v>14.688000000000013</v>
      </c>
      <c r="L13" s="59">
        <f t="shared" si="1"/>
        <v>-7.3260000000000005</v>
      </c>
      <c r="M13" s="60">
        <f t="shared" si="0"/>
        <v>0</v>
      </c>
      <c r="N13" s="61">
        <f t="shared" si="2"/>
        <v>7.3260000000000005</v>
      </c>
      <c r="O13" s="62">
        <f t="shared" si="3"/>
        <v>-11.016000000000002</v>
      </c>
      <c r="P13" s="62">
        <v>0</v>
      </c>
      <c r="Q13" s="63">
        <f t="shared" si="4"/>
        <v>11.016000000000002</v>
      </c>
      <c r="R13">
        <v>10</v>
      </c>
      <c r="S13" s="64">
        <f t="shared" si="5"/>
        <v>61.739999999999981</v>
      </c>
      <c r="T13" s="62">
        <f t="shared" si="6"/>
        <v>76.427999999999997</v>
      </c>
      <c r="U13" s="63">
        <f t="shared" si="7"/>
        <v>91.116000000000014</v>
      </c>
      <c r="V13" s="64">
        <f t="shared" si="8"/>
        <v>-5.8500000000000032</v>
      </c>
      <c r="W13" s="62">
        <v>0</v>
      </c>
      <c r="X13" s="63">
        <f t="shared" si="9"/>
        <v>5.8500000000000032</v>
      </c>
      <c r="Z13">
        <v>3</v>
      </c>
      <c r="AA13">
        <v>0</v>
      </c>
      <c r="AB13">
        <v>0</v>
      </c>
      <c r="AC13">
        <v>0</v>
      </c>
      <c r="AD13">
        <v>10.761770773670797</v>
      </c>
    </row>
    <row r="14" spans="1:30" x14ac:dyDescent="0.35">
      <c r="A14" s="124"/>
      <c r="B14" s="120"/>
      <c r="C14" s="31" t="s">
        <v>28</v>
      </c>
      <c r="D14" s="21">
        <v>159.012</v>
      </c>
      <c r="E14" s="20">
        <v>6.9120000000000061</v>
      </c>
      <c r="F14" s="21">
        <v>155.91600000000003</v>
      </c>
      <c r="G14" s="20">
        <v>11.538</v>
      </c>
      <c r="H14" s="21">
        <v>194.56199999999998</v>
      </c>
      <c r="I14" s="20">
        <v>16.181999999999984</v>
      </c>
      <c r="J14" s="21">
        <v>209.91600000000003</v>
      </c>
      <c r="K14" s="20">
        <v>6.1379999999999875</v>
      </c>
      <c r="L14" s="59">
        <f t="shared" si="1"/>
        <v>-14.633999999999975</v>
      </c>
      <c r="M14" s="60">
        <f t="shared" si="0"/>
        <v>-3.0959999999999752</v>
      </c>
      <c r="N14" s="61">
        <f t="shared" si="2"/>
        <v>8.442000000000025</v>
      </c>
      <c r="O14" s="62">
        <f t="shared" si="3"/>
        <v>-6.9120000000000061</v>
      </c>
      <c r="P14" s="62">
        <v>0</v>
      </c>
      <c r="Q14" s="63">
        <f t="shared" si="4"/>
        <v>6.9120000000000061</v>
      </c>
      <c r="R14">
        <v>11</v>
      </c>
      <c r="S14" s="64">
        <f t="shared" si="5"/>
        <v>9.2160000000000544</v>
      </c>
      <c r="T14" s="62">
        <f t="shared" si="6"/>
        <v>15.354000000000042</v>
      </c>
      <c r="U14" s="63">
        <f t="shared" si="7"/>
        <v>21.492000000000029</v>
      </c>
      <c r="V14" s="64">
        <f t="shared" si="8"/>
        <v>-16.181999999999984</v>
      </c>
      <c r="W14" s="62">
        <v>0</v>
      </c>
      <c r="X14" s="63">
        <f t="shared" si="9"/>
        <v>16.181999999999984</v>
      </c>
      <c r="Z14">
        <v>3</v>
      </c>
      <c r="AA14">
        <v>1.5748119067345954</v>
      </c>
      <c r="AB14">
        <v>2.0991931313288887</v>
      </c>
      <c r="AC14">
        <v>3.4120924645918009</v>
      </c>
      <c r="AD14">
        <v>14.960713113979189</v>
      </c>
    </row>
    <row r="15" spans="1:30" x14ac:dyDescent="0.35">
      <c r="A15" s="124">
        <v>8</v>
      </c>
      <c r="B15" s="119" t="s">
        <v>31</v>
      </c>
      <c r="C15" s="33" t="s">
        <v>33</v>
      </c>
      <c r="D15" s="18">
        <v>176.50799999999998</v>
      </c>
      <c r="E15" s="17">
        <v>12.852000000000007</v>
      </c>
      <c r="F15" s="18">
        <v>163.63799999999998</v>
      </c>
      <c r="G15" s="19">
        <v>5.5079999999999849</v>
      </c>
      <c r="H15" s="18">
        <v>270.39600000000002</v>
      </c>
      <c r="I15" s="17">
        <v>16.542000000000009</v>
      </c>
      <c r="J15" s="18">
        <v>250.20000000000002</v>
      </c>
      <c r="K15" s="17">
        <v>4.5900000000000141</v>
      </c>
      <c r="L15" s="59">
        <f t="shared" si="1"/>
        <v>-18.377999999999989</v>
      </c>
      <c r="M15" s="60">
        <f t="shared" si="0"/>
        <v>-12.870000000000005</v>
      </c>
      <c r="N15" s="61">
        <f t="shared" si="2"/>
        <v>-7.3620000000000196</v>
      </c>
      <c r="O15" s="62">
        <f t="shared" si="3"/>
        <v>-12.852000000000007</v>
      </c>
      <c r="P15" s="62">
        <v>0</v>
      </c>
      <c r="Q15" s="63">
        <f t="shared" si="4"/>
        <v>12.852000000000007</v>
      </c>
      <c r="R15">
        <v>12</v>
      </c>
      <c r="S15" s="64">
        <f t="shared" si="5"/>
        <v>-24.786000000000012</v>
      </c>
      <c r="T15" s="62">
        <f t="shared" si="6"/>
        <v>-20.195999999999998</v>
      </c>
      <c r="U15" s="63">
        <f t="shared" si="7"/>
        <v>-15.605999999999984</v>
      </c>
      <c r="V15" s="64">
        <f t="shared" si="8"/>
        <v>-16.542000000000009</v>
      </c>
      <c r="W15" s="62">
        <v>0</v>
      </c>
      <c r="X15" s="63">
        <f t="shared" si="9"/>
        <v>16.542000000000009</v>
      </c>
    </row>
    <row r="16" spans="1:30" x14ac:dyDescent="0.35">
      <c r="A16" s="124"/>
      <c r="B16" s="120"/>
      <c r="C16" s="34" t="s">
        <v>32</v>
      </c>
      <c r="D16" s="21">
        <v>176.50799999999998</v>
      </c>
      <c r="E16" s="20">
        <v>12.852000000000007</v>
      </c>
      <c r="F16" s="21">
        <v>141.60599999999999</v>
      </c>
      <c r="G16" s="22">
        <v>11.015999999999986</v>
      </c>
      <c r="H16" s="21">
        <v>270.39600000000002</v>
      </c>
      <c r="I16" s="20">
        <v>16.542000000000009</v>
      </c>
      <c r="J16" s="21">
        <v>217.13400000000001</v>
      </c>
      <c r="K16" s="20">
        <v>13.769999999999978</v>
      </c>
      <c r="L16" s="66">
        <f t="shared" si="1"/>
        <v>-45.917999999999971</v>
      </c>
      <c r="M16" s="67">
        <f t="shared" si="0"/>
        <v>-34.901999999999987</v>
      </c>
      <c r="N16" s="68">
        <f t="shared" si="2"/>
        <v>-23.886000000000003</v>
      </c>
      <c r="O16" s="69">
        <f>0-E16</f>
        <v>-12.852000000000007</v>
      </c>
      <c r="P16" s="69">
        <v>0</v>
      </c>
      <c r="Q16" s="8">
        <f>E16</f>
        <v>12.852000000000007</v>
      </c>
      <c r="R16">
        <v>13</v>
      </c>
      <c r="S16" s="7">
        <f>(J16-H16)-K16</f>
        <v>-67.031999999999982</v>
      </c>
      <c r="T16" s="69">
        <f>J16-H16</f>
        <v>-53.262</v>
      </c>
      <c r="U16" s="8">
        <f>(J16-H16)+K16</f>
        <v>-39.492000000000019</v>
      </c>
      <c r="V16" s="7">
        <f>0-I16</f>
        <v>-16.542000000000009</v>
      </c>
      <c r="W16" s="69">
        <v>0</v>
      </c>
      <c r="X16" s="8">
        <f>I16</f>
        <v>16.542000000000009</v>
      </c>
      <c r="Z16">
        <v>4</v>
      </c>
      <c r="AA16">
        <v>-5.4408835420570725</v>
      </c>
      <c r="AB16">
        <v>5.0941721723697162</v>
      </c>
      <c r="AC16">
        <v>-10.86993393156485</v>
      </c>
      <c r="AD16">
        <v>33.614436446108456</v>
      </c>
    </row>
    <row r="17" spans="1:30" x14ac:dyDescent="0.35">
      <c r="A17" s="65"/>
      <c r="Z17">
        <v>4</v>
      </c>
      <c r="AA17">
        <v>0</v>
      </c>
      <c r="AB17">
        <v>10.185977714229367</v>
      </c>
      <c r="AC17">
        <v>0</v>
      </c>
      <c r="AD17">
        <v>53.316635440290668</v>
      </c>
    </row>
    <row r="18" spans="1:30" x14ac:dyDescent="0.35">
      <c r="Z18">
        <v>4</v>
      </c>
      <c r="AA18">
        <v>5.4408835420570725</v>
      </c>
      <c r="AB18">
        <v>15.277783256089016</v>
      </c>
      <c r="AC18">
        <v>10.86993393156485</v>
      </c>
      <c r="AD18">
        <v>73.018834434472879</v>
      </c>
    </row>
    <row r="19" spans="1:30" x14ac:dyDescent="0.35">
      <c r="A19" s="95" t="s">
        <v>49</v>
      </c>
      <c r="B19" s="95"/>
      <c r="C19" s="95"/>
      <c r="D19" s="95"/>
      <c r="E19" s="95"/>
      <c r="F19" s="95"/>
    </row>
    <row r="20" spans="1:30" x14ac:dyDescent="0.35">
      <c r="A20" s="95" t="s">
        <v>5</v>
      </c>
      <c r="B20" s="95"/>
      <c r="C20" s="95"/>
      <c r="D20" s="95" t="s">
        <v>9</v>
      </c>
      <c r="E20" s="95"/>
      <c r="F20" s="95"/>
      <c r="Z20">
        <v>5</v>
      </c>
      <c r="AA20">
        <v>-0.2</v>
      </c>
      <c r="AB20">
        <v>2.1239999999999668</v>
      </c>
      <c r="AC20">
        <v>-15.908999999999992</v>
      </c>
      <c r="AD20">
        <v>-34.648000000000025</v>
      </c>
    </row>
    <row r="21" spans="1:30" ht="43.5" x14ac:dyDescent="0.35">
      <c r="A21" s="86" t="s">
        <v>6</v>
      </c>
      <c r="B21" s="86" t="s">
        <v>7</v>
      </c>
      <c r="C21" s="86" t="s">
        <v>54</v>
      </c>
      <c r="D21" s="86" t="s">
        <v>6</v>
      </c>
      <c r="E21" s="86" t="s">
        <v>7</v>
      </c>
      <c r="F21" s="86" t="s">
        <v>54</v>
      </c>
      <c r="G21" s="85"/>
      <c r="H21" s="87" t="s">
        <v>58</v>
      </c>
      <c r="I21" s="87" t="s">
        <v>42</v>
      </c>
      <c r="J21" s="87" t="s">
        <v>59</v>
      </c>
      <c r="K21" s="87" t="s">
        <v>56</v>
      </c>
      <c r="L21" s="87" t="s">
        <v>38</v>
      </c>
      <c r="M21" s="87" t="s">
        <v>57</v>
      </c>
      <c r="Z21">
        <v>5</v>
      </c>
      <c r="AA21">
        <v>0</v>
      </c>
      <c r="AB21">
        <v>24.042999999999978</v>
      </c>
      <c r="AC21">
        <v>0</v>
      </c>
      <c r="AD21">
        <v>-9.5450000000000159</v>
      </c>
    </row>
    <row r="22" spans="1:30" x14ac:dyDescent="0.35">
      <c r="A22" s="90">
        <v>170.10563236256539</v>
      </c>
      <c r="B22" s="90">
        <v>15.555260143978025</v>
      </c>
      <c r="C22" s="90">
        <f>1.96*B22</f>
        <v>30.488309882196926</v>
      </c>
      <c r="D22" s="90">
        <v>159.50353812172759</v>
      </c>
      <c r="E22" s="90">
        <v>20.494621236910874</v>
      </c>
      <c r="F22" s="90">
        <f>1.96*E22</f>
        <v>40.169457624345313</v>
      </c>
      <c r="G22" s="85">
        <v>1</v>
      </c>
      <c r="H22" s="88">
        <f>(D22-A22)-F22</f>
        <v>-50.771551865183113</v>
      </c>
      <c r="I22">
        <f>(D22-A22)</f>
        <v>-10.6020942408378</v>
      </c>
      <c r="J22" s="88">
        <f>(D22-A22)+F22</f>
        <v>29.567363383507512</v>
      </c>
      <c r="K22" s="88">
        <f>-(C22)</f>
        <v>-30.488309882196926</v>
      </c>
      <c r="L22">
        <v>0</v>
      </c>
      <c r="M22" s="88">
        <f>C22</f>
        <v>30.488309882196926</v>
      </c>
      <c r="Z22">
        <v>5</v>
      </c>
      <c r="AA22">
        <v>0.2</v>
      </c>
      <c r="AB22">
        <v>45.961999999999989</v>
      </c>
      <c r="AC22">
        <v>15.908999999999992</v>
      </c>
      <c r="AD22">
        <v>15.557999999999993</v>
      </c>
    </row>
    <row r="23" spans="1:30" x14ac:dyDescent="0.35">
      <c r="A23" s="90">
        <v>199.438006723353</v>
      </c>
      <c r="B23" s="90">
        <v>21.516709511567335</v>
      </c>
      <c r="C23" s="90">
        <f t="shared" ref="C23:C34" si="10">1.96*B23</f>
        <v>42.172750642671978</v>
      </c>
      <c r="D23" s="90">
        <v>208.47182123788738</v>
      </c>
      <c r="E23" s="90">
        <v>22.194779513545818</v>
      </c>
      <c r="F23" s="90">
        <f t="shared" ref="F23:F34" si="11">1.96*E23</f>
        <v>43.501767846549804</v>
      </c>
      <c r="G23" s="85">
        <v>2</v>
      </c>
      <c r="H23" s="88">
        <f t="shared" ref="H23:H34" si="12">(D23-A23)-F23</f>
        <v>-34.467953332015419</v>
      </c>
      <c r="I23">
        <f t="shared" ref="I23:I34" si="13">(D23-A23)</f>
        <v>9.0338145145343844</v>
      </c>
      <c r="J23" s="88">
        <f t="shared" ref="J23:J34" si="14">(D23-A23)+F23</f>
        <v>52.535582361084188</v>
      </c>
      <c r="K23" s="88">
        <f t="shared" ref="K23:K34" si="15">-(C23)</f>
        <v>-42.172750642671978</v>
      </c>
      <c r="L23">
        <v>0</v>
      </c>
      <c r="M23" s="88">
        <f t="shared" ref="M23:M34" si="16">C23</f>
        <v>42.172750642671978</v>
      </c>
    </row>
    <row r="24" spans="1:30" x14ac:dyDescent="0.35">
      <c r="A24" s="90">
        <v>59.514877857544001</v>
      </c>
      <c r="B24" s="90">
        <v>3.4120924645918009</v>
      </c>
      <c r="C24" s="90">
        <f t="shared" si="10"/>
        <v>6.6877012305999299</v>
      </c>
      <c r="D24" s="90">
        <v>70.276648631214798</v>
      </c>
      <c r="E24" s="90">
        <v>4.1989423403083919</v>
      </c>
      <c r="F24" s="90">
        <f t="shared" si="11"/>
        <v>8.2299269870044487</v>
      </c>
      <c r="G24" s="85">
        <v>3</v>
      </c>
      <c r="H24" s="88">
        <f t="shared" si="12"/>
        <v>2.5318437866663484</v>
      </c>
      <c r="I24">
        <f t="shared" si="13"/>
        <v>10.761770773670797</v>
      </c>
      <c r="J24" s="88">
        <f t="shared" si="14"/>
        <v>18.991697760675244</v>
      </c>
      <c r="K24" s="88">
        <f t="shared" si="15"/>
        <v>-6.6877012305999299</v>
      </c>
      <c r="L24">
        <v>0</v>
      </c>
      <c r="M24" s="88">
        <f t="shared" si="16"/>
        <v>6.6877012305999299</v>
      </c>
      <c r="Z24">
        <v>6</v>
      </c>
      <c r="AA24">
        <v>-0.2</v>
      </c>
      <c r="AB24">
        <v>-20.858000000000004</v>
      </c>
      <c r="AC24">
        <v>-15.908999999999992</v>
      </c>
      <c r="AD24">
        <v>-51.615000000000009</v>
      </c>
    </row>
    <row r="25" spans="1:30" x14ac:dyDescent="0.35">
      <c r="A25" s="90">
        <v>132.73838871906113</v>
      </c>
      <c r="B25" s="90">
        <v>10.86993393156485</v>
      </c>
      <c r="C25" s="90">
        <f t="shared" si="10"/>
        <v>21.305070505867103</v>
      </c>
      <c r="D25" s="90">
        <v>186.0550241593518</v>
      </c>
      <c r="E25" s="90">
        <v>19.702198994182211</v>
      </c>
      <c r="F25" s="90">
        <f t="shared" si="11"/>
        <v>38.616310028597134</v>
      </c>
      <c r="G25" s="85">
        <v>4</v>
      </c>
      <c r="H25" s="88">
        <f t="shared" si="12"/>
        <v>14.700325411693534</v>
      </c>
      <c r="I25">
        <f t="shared" si="13"/>
        <v>53.316635440290668</v>
      </c>
      <c r="J25" s="88">
        <f t="shared" si="14"/>
        <v>91.932945468887795</v>
      </c>
      <c r="K25" s="88">
        <f t="shared" si="15"/>
        <v>-21.305070505867103</v>
      </c>
      <c r="L25">
        <v>0</v>
      </c>
      <c r="M25" s="88">
        <f t="shared" si="16"/>
        <v>21.305070505867103</v>
      </c>
      <c r="Z25">
        <v>6</v>
      </c>
      <c r="AA25">
        <v>0</v>
      </c>
      <c r="AB25">
        <v>-3.1779999999999973</v>
      </c>
      <c r="AC25">
        <v>0</v>
      </c>
      <c r="AD25">
        <v>-35.707000000000022</v>
      </c>
    </row>
    <row r="26" spans="1:30" x14ac:dyDescent="0.35">
      <c r="A26" s="90">
        <v>217.58</v>
      </c>
      <c r="B26" s="90">
        <v>15.908999999999992</v>
      </c>
      <c r="C26" s="90">
        <f t="shared" si="10"/>
        <v>31.181639999999984</v>
      </c>
      <c r="D26" s="90">
        <v>208.035</v>
      </c>
      <c r="E26" s="90">
        <v>25.103000000000009</v>
      </c>
      <c r="F26" s="90">
        <f t="shared" si="11"/>
        <v>49.201880000000017</v>
      </c>
      <c r="G26" s="85">
        <v>5</v>
      </c>
      <c r="H26" s="88">
        <f t="shared" si="12"/>
        <v>-58.746880000000033</v>
      </c>
      <c r="I26">
        <f t="shared" si="13"/>
        <v>-9.5450000000000159</v>
      </c>
      <c r="J26" s="88">
        <f t="shared" si="14"/>
        <v>39.656880000000001</v>
      </c>
      <c r="K26" s="88">
        <f t="shared" si="15"/>
        <v>-31.181639999999984</v>
      </c>
      <c r="L26">
        <v>0</v>
      </c>
      <c r="M26" s="88">
        <f t="shared" si="16"/>
        <v>31.181639999999984</v>
      </c>
      <c r="Z26">
        <v>6</v>
      </c>
      <c r="AA26">
        <v>0.2</v>
      </c>
      <c r="AB26">
        <v>14.50200000000001</v>
      </c>
      <c r="AC26">
        <v>15.908999999999992</v>
      </c>
      <c r="AD26">
        <v>-19.799000000000035</v>
      </c>
    </row>
    <row r="27" spans="1:30" x14ac:dyDescent="0.35">
      <c r="A27" s="90">
        <v>217.58</v>
      </c>
      <c r="B27" s="90">
        <v>15.908999999999992</v>
      </c>
      <c r="C27" s="90">
        <f t="shared" si="10"/>
        <v>31.181639999999984</v>
      </c>
      <c r="D27" s="90">
        <v>181.87299999999999</v>
      </c>
      <c r="E27" s="90">
        <v>15.907999999999987</v>
      </c>
      <c r="F27" s="90">
        <f t="shared" si="11"/>
        <v>31.179679999999973</v>
      </c>
      <c r="G27" s="85">
        <v>6</v>
      </c>
      <c r="H27" s="88">
        <f t="shared" si="12"/>
        <v>-66.886679999999998</v>
      </c>
      <c r="I27">
        <f t="shared" si="13"/>
        <v>-35.707000000000022</v>
      </c>
      <c r="J27" s="88">
        <f t="shared" si="14"/>
        <v>-4.5273200000000493</v>
      </c>
      <c r="K27" s="88">
        <f t="shared" si="15"/>
        <v>-31.181639999999984</v>
      </c>
      <c r="L27">
        <v>0</v>
      </c>
      <c r="M27" s="88">
        <f t="shared" si="16"/>
        <v>31.181639999999984</v>
      </c>
    </row>
    <row r="28" spans="1:30" x14ac:dyDescent="0.35">
      <c r="A28" s="90">
        <v>217.58</v>
      </c>
      <c r="B28" s="90">
        <v>15.908999999999992</v>
      </c>
      <c r="C28" s="90">
        <f t="shared" si="10"/>
        <v>31.181639999999984</v>
      </c>
      <c r="D28" s="90">
        <v>193.89400000000001</v>
      </c>
      <c r="E28" s="90">
        <v>13.081000000000017</v>
      </c>
      <c r="F28" s="90">
        <f t="shared" si="11"/>
        <v>25.638760000000033</v>
      </c>
      <c r="G28" s="85">
        <v>7</v>
      </c>
      <c r="H28" s="88">
        <f t="shared" si="12"/>
        <v>-49.32476000000004</v>
      </c>
      <c r="I28">
        <f t="shared" si="13"/>
        <v>-23.686000000000007</v>
      </c>
      <c r="J28" s="88">
        <f t="shared" si="14"/>
        <v>1.9527600000000263</v>
      </c>
      <c r="K28" s="88">
        <f t="shared" si="15"/>
        <v>-31.181639999999984</v>
      </c>
      <c r="L28">
        <v>0</v>
      </c>
      <c r="M28" s="88">
        <f t="shared" si="16"/>
        <v>31.181639999999984</v>
      </c>
      <c r="Z28">
        <v>7</v>
      </c>
      <c r="AA28">
        <v>-0.2</v>
      </c>
      <c r="AB28">
        <v>-0.90500000000001246</v>
      </c>
      <c r="AC28">
        <v>-15.908999999999992</v>
      </c>
      <c r="AD28">
        <v>-36.767000000000024</v>
      </c>
    </row>
    <row r="29" spans="1:30" x14ac:dyDescent="0.35">
      <c r="A29" s="90">
        <v>191.41200000000001</v>
      </c>
      <c r="B29" s="90">
        <v>16.376999999999981</v>
      </c>
      <c r="C29" s="90">
        <f t="shared" si="10"/>
        <v>32.098919999999964</v>
      </c>
      <c r="D29" s="90">
        <v>147.059</v>
      </c>
      <c r="E29" s="90">
        <v>15.895999999999987</v>
      </c>
      <c r="F29" s="90">
        <f t="shared" si="11"/>
        <v>31.156159999999971</v>
      </c>
      <c r="G29" s="85">
        <v>8</v>
      </c>
      <c r="H29" s="88">
        <f t="shared" si="12"/>
        <v>-75.50915999999998</v>
      </c>
      <c r="I29">
        <f t="shared" si="13"/>
        <v>-44.353000000000009</v>
      </c>
      <c r="J29" s="88">
        <f t="shared" si="14"/>
        <v>-13.196840000000037</v>
      </c>
      <c r="K29" s="88">
        <f t="shared" si="15"/>
        <v>-32.098919999999964</v>
      </c>
      <c r="L29">
        <v>0</v>
      </c>
      <c r="M29" s="88">
        <f t="shared" si="16"/>
        <v>32.098919999999964</v>
      </c>
      <c r="Z29">
        <v>7</v>
      </c>
      <c r="AA29">
        <v>0</v>
      </c>
      <c r="AB29">
        <v>-0.70500000000001251</v>
      </c>
      <c r="AC29">
        <v>0</v>
      </c>
      <c r="AD29">
        <v>-23.686000000000007</v>
      </c>
    </row>
    <row r="30" spans="1:30" x14ac:dyDescent="0.35">
      <c r="A30" s="90">
        <v>361.81799999999998</v>
      </c>
      <c r="B30" s="90">
        <v>28.94400000000001</v>
      </c>
      <c r="C30" s="90">
        <f t="shared" si="10"/>
        <v>56.730240000000016</v>
      </c>
      <c r="D30" s="90">
        <v>327.43799999999999</v>
      </c>
      <c r="E30" s="90">
        <v>30.761999999999993</v>
      </c>
      <c r="F30" s="90">
        <f t="shared" si="11"/>
        <v>60.293519999999987</v>
      </c>
      <c r="G30" s="85">
        <v>9</v>
      </c>
      <c r="H30" s="88">
        <f t="shared" si="12"/>
        <v>-94.673519999999982</v>
      </c>
      <c r="I30">
        <f t="shared" si="13"/>
        <v>-34.379999999999995</v>
      </c>
      <c r="J30" s="88">
        <f t="shared" si="14"/>
        <v>25.913519999999991</v>
      </c>
      <c r="K30" s="88">
        <f t="shared" si="15"/>
        <v>-56.730240000000016</v>
      </c>
      <c r="L30">
        <v>0</v>
      </c>
      <c r="M30" s="88">
        <f t="shared" si="16"/>
        <v>56.730240000000016</v>
      </c>
      <c r="Z30">
        <v>7</v>
      </c>
      <c r="AA30">
        <v>0.2</v>
      </c>
      <c r="AB30">
        <v>-0.50500000000001255</v>
      </c>
      <c r="AC30">
        <v>15.908999999999992</v>
      </c>
      <c r="AD30">
        <v>-10.60499999999999</v>
      </c>
    </row>
    <row r="31" spans="1:30" x14ac:dyDescent="0.35">
      <c r="A31" s="90">
        <v>71.207999999999998</v>
      </c>
      <c r="B31" s="90">
        <v>5.8500000000000032</v>
      </c>
      <c r="C31" s="90">
        <f t="shared" si="10"/>
        <v>11.466000000000006</v>
      </c>
      <c r="D31" s="90">
        <v>147.636</v>
      </c>
      <c r="E31" s="90">
        <v>14.688000000000013</v>
      </c>
      <c r="F31" s="90">
        <f t="shared" si="11"/>
        <v>28.788480000000025</v>
      </c>
      <c r="G31" s="85">
        <v>10</v>
      </c>
      <c r="H31" s="88">
        <f t="shared" si="12"/>
        <v>47.639519999999976</v>
      </c>
      <c r="I31">
        <f t="shared" si="13"/>
        <v>76.427999999999997</v>
      </c>
      <c r="J31" s="88">
        <f t="shared" si="14"/>
        <v>105.21648000000002</v>
      </c>
      <c r="K31" s="88">
        <f t="shared" si="15"/>
        <v>-11.466000000000006</v>
      </c>
      <c r="L31">
        <v>0</v>
      </c>
      <c r="M31" s="88">
        <f t="shared" si="16"/>
        <v>11.466000000000006</v>
      </c>
    </row>
    <row r="32" spans="1:30" x14ac:dyDescent="0.35">
      <c r="A32" s="90">
        <v>194.56199999999998</v>
      </c>
      <c r="B32" s="90">
        <v>16.181999999999984</v>
      </c>
      <c r="C32" s="90">
        <f t="shared" si="10"/>
        <v>31.71671999999997</v>
      </c>
      <c r="D32" s="90">
        <v>209.91600000000003</v>
      </c>
      <c r="E32" s="90">
        <v>6.1379999999999875</v>
      </c>
      <c r="F32" s="90">
        <f t="shared" si="11"/>
        <v>12.030479999999976</v>
      </c>
      <c r="G32" s="85">
        <v>11</v>
      </c>
      <c r="H32" s="88">
        <f t="shared" si="12"/>
        <v>3.323520000000066</v>
      </c>
      <c r="I32">
        <f t="shared" si="13"/>
        <v>15.354000000000042</v>
      </c>
      <c r="J32" s="88">
        <f t="shared" si="14"/>
        <v>27.384480000000018</v>
      </c>
      <c r="K32" s="88">
        <f t="shared" si="15"/>
        <v>-31.71671999999997</v>
      </c>
      <c r="L32">
        <v>0</v>
      </c>
      <c r="M32" s="88">
        <f t="shared" si="16"/>
        <v>31.71671999999997</v>
      </c>
      <c r="Z32">
        <v>8</v>
      </c>
      <c r="AA32">
        <v>-11.564000000000021</v>
      </c>
      <c r="AB32">
        <v>4.8330000000000268</v>
      </c>
      <c r="AC32">
        <v>-16.376999999999981</v>
      </c>
      <c r="AD32">
        <v>-60.248999999999995</v>
      </c>
    </row>
    <row r="33" spans="1:30" x14ac:dyDescent="0.35">
      <c r="A33" s="90">
        <v>270.39600000000002</v>
      </c>
      <c r="B33" s="90">
        <v>16.542000000000009</v>
      </c>
      <c r="C33" s="90">
        <f t="shared" si="10"/>
        <v>32.422320000000013</v>
      </c>
      <c r="D33" s="90">
        <v>250.20000000000002</v>
      </c>
      <c r="E33" s="90">
        <v>4.5900000000000141</v>
      </c>
      <c r="F33" s="90">
        <f t="shared" si="11"/>
        <v>8.9964000000000279</v>
      </c>
      <c r="G33" s="85">
        <v>12</v>
      </c>
      <c r="H33" s="88">
        <f t="shared" si="12"/>
        <v>-29.192400000000028</v>
      </c>
      <c r="I33">
        <f t="shared" si="13"/>
        <v>-20.195999999999998</v>
      </c>
      <c r="J33" s="88">
        <f t="shared" si="14"/>
        <v>-11.19959999999997</v>
      </c>
      <c r="K33" s="88">
        <f t="shared" si="15"/>
        <v>-32.422320000000013</v>
      </c>
      <c r="L33">
        <v>0</v>
      </c>
      <c r="M33" s="88">
        <f t="shared" si="16"/>
        <v>32.422320000000013</v>
      </c>
      <c r="Z33">
        <v>8</v>
      </c>
      <c r="AA33">
        <v>0</v>
      </c>
      <c r="AB33">
        <v>18.324000000000012</v>
      </c>
      <c r="AC33">
        <v>0</v>
      </c>
      <c r="AD33">
        <v>-44.353000000000009</v>
      </c>
    </row>
    <row r="34" spans="1:30" x14ac:dyDescent="0.35">
      <c r="A34" s="90">
        <v>270.39600000000002</v>
      </c>
      <c r="B34" s="90">
        <v>16.542000000000009</v>
      </c>
      <c r="C34" s="90">
        <f t="shared" si="10"/>
        <v>32.422320000000013</v>
      </c>
      <c r="D34" s="90">
        <v>217.13400000000001</v>
      </c>
      <c r="E34" s="90">
        <v>13.769999999999978</v>
      </c>
      <c r="F34" s="90">
        <f t="shared" si="11"/>
        <v>26.989199999999958</v>
      </c>
      <c r="G34" s="85">
        <v>13</v>
      </c>
      <c r="H34" s="88">
        <f t="shared" si="12"/>
        <v>-80.251199999999955</v>
      </c>
      <c r="I34">
        <f t="shared" si="13"/>
        <v>-53.262</v>
      </c>
      <c r="J34" s="88">
        <f t="shared" si="14"/>
        <v>-26.272800000000043</v>
      </c>
      <c r="K34" s="88">
        <f t="shared" si="15"/>
        <v>-32.422320000000013</v>
      </c>
      <c r="L34">
        <v>0</v>
      </c>
      <c r="M34" s="88">
        <f t="shared" si="16"/>
        <v>32.422320000000013</v>
      </c>
      <c r="Z34">
        <v>8</v>
      </c>
      <c r="AA34">
        <v>11.564000000000021</v>
      </c>
      <c r="AB34">
        <v>31.814999999999998</v>
      </c>
      <c r="AC34">
        <v>16.376999999999981</v>
      </c>
      <c r="AD34">
        <v>-28.457000000000022</v>
      </c>
    </row>
    <row r="36" spans="1:30" x14ac:dyDescent="0.35">
      <c r="Z36">
        <v>9</v>
      </c>
      <c r="AA36">
        <v>-36.180000000000028</v>
      </c>
      <c r="AB36">
        <v>-85.032000000000039</v>
      </c>
      <c r="AC36">
        <v>-28.94400000000001</v>
      </c>
      <c r="AD36">
        <v>-65.141999999999996</v>
      </c>
    </row>
    <row r="37" spans="1:30" x14ac:dyDescent="0.35">
      <c r="Z37">
        <v>9</v>
      </c>
      <c r="AA37">
        <v>0</v>
      </c>
      <c r="AB37">
        <v>-45.234000000000037</v>
      </c>
      <c r="AC37">
        <v>0</v>
      </c>
      <c r="AD37">
        <v>-34.379999999999995</v>
      </c>
    </row>
    <row r="38" spans="1:30" x14ac:dyDescent="0.35">
      <c r="A38" s="70"/>
      <c r="B38" s="70" t="s">
        <v>58</v>
      </c>
      <c r="C38" s="70" t="s">
        <v>42</v>
      </c>
      <c r="D38" s="70" t="s">
        <v>59</v>
      </c>
      <c r="E38" s="70" t="s">
        <v>56</v>
      </c>
      <c r="F38" s="70" t="s">
        <v>38</v>
      </c>
      <c r="G38" s="70" t="s">
        <v>57</v>
      </c>
      <c r="I38" s="95" t="s">
        <v>53</v>
      </c>
      <c r="J38" s="95"/>
      <c r="K38" s="95"/>
      <c r="Z38">
        <v>9</v>
      </c>
      <c r="AA38">
        <v>36.180000000000028</v>
      </c>
      <c r="AB38">
        <v>-5.4360000000000355</v>
      </c>
      <c r="AC38">
        <v>28.94400000000001</v>
      </c>
      <c r="AD38">
        <v>-3.6180000000000021</v>
      </c>
    </row>
    <row r="39" spans="1:30" x14ac:dyDescent="0.35">
      <c r="A39">
        <v>1</v>
      </c>
      <c r="B39" s="90">
        <v>-50.771551865183113</v>
      </c>
      <c r="C39" s="90">
        <v>-10.6020942408378</v>
      </c>
      <c r="D39" s="90">
        <v>29.567363383507512</v>
      </c>
      <c r="E39" s="90">
        <v>-30.488309882196926</v>
      </c>
      <c r="F39" s="85">
        <v>0</v>
      </c>
      <c r="G39" s="90">
        <v>30.488309882196926</v>
      </c>
      <c r="I39" s="70" t="s">
        <v>38</v>
      </c>
      <c r="J39" s="70" t="s">
        <v>9</v>
      </c>
      <c r="K39" s="70"/>
    </row>
    <row r="40" spans="1:30" x14ac:dyDescent="0.35">
      <c r="A40">
        <v>2</v>
      </c>
      <c r="B40" s="90">
        <v>-34.467953332015419</v>
      </c>
      <c r="C40" s="90">
        <v>9.0338145145343844</v>
      </c>
      <c r="D40" s="90">
        <v>52.535582361084188</v>
      </c>
      <c r="E40" s="90">
        <v>-42.172750642671978</v>
      </c>
      <c r="F40" s="85">
        <v>0</v>
      </c>
      <c r="G40" s="90">
        <v>42.172750642671978</v>
      </c>
      <c r="I40" s="90">
        <v>-30.488309882196926</v>
      </c>
      <c r="J40" s="90">
        <v>-50.771551865183113</v>
      </c>
      <c r="K40">
        <v>1</v>
      </c>
      <c r="Z40">
        <v>10</v>
      </c>
      <c r="AA40">
        <v>-11.016000000000002</v>
      </c>
      <c r="AB40">
        <v>-7.3260000000000005</v>
      </c>
      <c r="AC40">
        <v>-5.8500000000000032</v>
      </c>
      <c r="AD40">
        <v>61.739999999999981</v>
      </c>
    </row>
    <row r="41" spans="1:30" x14ac:dyDescent="0.35">
      <c r="A41">
        <v>3</v>
      </c>
      <c r="B41" s="90">
        <v>2.5318437866663484</v>
      </c>
      <c r="C41" s="90">
        <v>10.761770773670797</v>
      </c>
      <c r="D41" s="90">
        <v>18.991697760675244</v>
      </c>
      <c r="E41" s="90">
        <v>-6.6877012305999299</v>
      </c>
      <c r="F41" s="85">
        <v>0</v>
      </c>
      <c r="G41" s="90">
        <v>6.6877012305999299</v>
      </c>
      <c r="I41" s="85">
        <v>0</v>
      </c>
      <c r="J41" s="90">
        <v>-10.6020942408378</v>
      </c>
      <c r="K41">
        <v>1</v>
      </c>
      <c r="Z41">
        <v>10</v>
      </c>
      <c r="AA41">
        <v>0</v>
      </c>
      <c r="AB41">
        <v>0</v>
      </c>
      <c r="AC41">
        <v>0</v>
      </c>
      <c r="AD41">
        <v>76.427999999999997</v>
      </c>
    </row>
    <row r="42" spans="1:30" x14ac:dyDescent="0.35">
      <c r="A42">
        <v>4</v>
      </c>
      <c r="B42" s="90">
        <v>14.700325411693534</v>
      </c>
      <c r="C42" s="90">
        <v>53.316635440290668</v>
      </c>
      <c r="D42" s="90">
        <v>91.932945468887795</v>
      </c>
      <c r="E42" s="90">
        <v>-21.305070505867103</v>
      </c>
      <c r="F42" s="85">
        <v>0</v>
      </c>
      <c r="G42" s="90">
        <v>21.305070505867103</v>
      </c>
      <c r="I42" s="90">
        <v>30.488309882196926</v>
      </c>
      <c r="J42" s="90">
        <v>29.567363383507512</v>
      </c>
      <c r="K42">
        <v>1</v>
      </c>
      <c r="Z42">
        <v>10</v>
      </c>
      <c r="AA42">
        <v>11.016000000000002</v>
      </c>
      <c r="AB42">
        <v>7.3260000000000005</v>
      </c>
      <c r="AC42">
        <v>5.8500000000000032</v>
      </c>
      <c r="AD42">
        <v>91.116000000000014</v>
      </c>
    </row>
    <row r="43" spans="1:30" x14ac:dyDescent="0.35">
      <c r="A43">
        <v>5</v>
      </c>
      <c r="B43" s="90">
        <v>-58.746880000000033</v>
      </c>
      <c r="C43" s="90">
        <v>-9.5450000000000159</v>
      </c>
      <c r="D43" s="90">
        <v>39.656880000000001</v>
      </c>
      <c r="E43" s="90">
        <v>-31.181639999999984</v>
      </c>
      <c r="F43" s="85">
        <v>0</v>
      </c>
      <c r="G43" s="90">
        <v>31.181639999999984</v>
      </c>
    </row>
    <row r="44" spans="1:30" x14ac:dyDescent="0.35">
      <c r="A44">
        <v>6</v>
      </c>
      <c r="B44" s="90">
        <v>-66.886679999999998</v>
      </c>
      <c r="C44" s="90">
        <v>-35.707000000000022</v>
      </c>
      <c r="D44" s="90">
        <v>-4.5273200000000493</v>
      </c>
      <c r="E44" s="90">
        <v>-31.181639999999984</v>
      </c>
      <c r="F44" s="85">
        <v>0</v>
      </c>
      <c r="G44" s="90">
        <v>31.181639999999984</v>
      </c>
      <c r="I44" s="90">
        <v>-42.172750642671978</v>
      </c>
      <c r="J44" s="90">
        <v>-34.467953332015419</v>
      </c>
      <c r="K44">
        <v>2</v>
      </c>
      <c r="Z44">
        <v>11</v>
      </c>
      <c r="AA44">
        <v>-6.9120000000000061</v>
      </c>
      <c r="AB44">
        <v>-14.633999999999975</v>
      </c>
      <c r="AC44">
        <v>-16.181999999999984</v>
      </c>
      <c r="AD44">
        <v>9.2160000000000544</v>
      </c>
    </row>
    <row r="45" spans="1:30" x14ac:dyDescent="0.35">
      <c r="A45">
        <v>7</v>
      </c>
      <c r="B45" s="90">
        <v>-49.32476000000004</v>
      </c>
      <c r="C45" s="90">
        <v>-23.686000000000007</v>
      </c>
      <c r="D45" s="90">
        <v>1.9527600000000263</v>
      </c>
      <c r="E45" s="90">
        <v>-31.181639999999984</v>
      </c>
      <c r="F45" s="85">
        <v>0</v>
      </c>
      <c r="G45" s="90">
        <v>31.181639999999984</v>
      </c>
      <c r="I45" s="85">
        <v>0</v>
      </c>
      <c r="J45" s="90">
        <v>9.0338145145343844</v>
      </c>
      <c r="K45">
        <v>2</v>
      </c>
      <c r="Z45">
        <v>11</v>
      </c>
      <c r="AA45">
        <v>0</v>
      </c>
      <c r="AB45">
        <v>-3.0959999999999752</v>
      </c>
      <c r="AC45">
        <v>0</v>
      </c>
      <c r="AD45">
        <v>15.354000000000042</v>
      </c>
    </row>
    <row r="46" spans="1:30" x14ac:dyDescent="0.35">
      <c r="A46">
        <v>8</v>
      </c>
      <c r="B46" s="90">
        <v>-75.50915999999998</v>
      </c>
      <c r="C46" s="90">
        <v>-44.353000000000009</v>
      </c>
      <c r="D46" s="90">
        <v>-13.196840000000037</v>
      </c>
      <c r="E46" s="90">
        <v>-32.098919999999964</v>
      </c>
      <c r="F46" s="85">
        <v>0</v>
      </c>
      <c r="G46" s="90">
        <v>32.098919999999964</v>
      </c>
      <c r="I46" s="90">
        <v>42.172750642671978</v>
      </c>
      <c r="J46" s="90">
        <v>52.535582361084188</v>
      </c>
      <c r="K46">
        <v>2</v>
      </c>
      <c r="Z46">
        <v>11</v>
      </c>
      <c r="AA46">
        <v>6.9120000000000061</v>
      </c>
      <c r="AB46">
        <v>8.442000000000025</v>
      </c>
      <c r="AC46">
        <v>16.181999999999984</v>
      </c>
      <c r="AD46">
        <v>21.492000000000029</v>
      </c>
    </row>
    <row r="47" spans="1:30" x14ac:dyDescent="0.35">
      <c r="A47">
        <v>9</v>
      </c>
      <c r="B47" s="90">
        <v>-94.673519999999982</v>
      </c>
      <c r="C47" s="90">
        <v>-34.379999999999995</v>
      </c>
      <c r="D47" s="90">
        <v>25.913519999999991</v>
      </c>
      <c r="E47" s="90">
        <v>-56.730240000000016</v>
      </c>
      <c r="F47" s="85">
        <v>0</v>
      </c>
      <c r="G47" s="90">
        <v>56.730240000000016</v>
      </c>
    </row>
    <row r="48" spans="1:30" x14ac:dyDescent="0.35">
      <c r="A48">
        <v>10</v>
      </c>
      <c r="B48" s="90">
        <v>47.639519999999976</v>
      </c>
      <c r="C48" s="90">
        <v>76.427999999999997</v>
      </c>
      <c r="D48" s="90">
        <v>105.21648000000002</v>
      </c>
      <c r="E48" s="90">
        <v>-11.466000000000006</v>
      </c>
      <c r="F48" s="85">
        <v>0</v>
      </c>
      <c r="G48" s="90">
        <v>11.466000000000006</v>
      </c>
      <c r="I48" s="90">
        <v>-6.6877012305999299</v>
      </c>
      <c r="J48" s="90">
        <v>2.5318437866663484</v>
      </c>
      <c r="K48">
        <v>3</v>
      </c>
      <c r="Z48">
        <v>12</v>
      </c>
      <c r="AA48">
        <v>-12.852000000000007</v>
      </c>
      <c r="AB48">
        <v>-18.377999999999989</v>
      </c>
      <c r="AC48">
        <v>-16.542000000000009</v>
      </c>
      <c r="AD48">
        <v>-24.786000000000012</v>
      </c>
    </row>
    <row r="49" spans="1:30" x14ac:dyDescent="0.35">
      <c r="A49">
        <v>11</v>
      </c>
      <c r="B49" s="90">
        <v>3.323520000000066</v>
      </c>
      <c r="C49" s="90">
        <v>15.354000000000042</v>
      </c>
      <c r="D49" s="90">
        <v>27.384480000000018</v>
      </c>
      <c r="E49" s="90">
        <v>-31.71671999999997</v>
      </c>
      <c r="F49" s="85">
        <v>0</v>
      </c>
      <c r="G49" s="90">
        <v>31.71671999999997</v>
      </c>
      <c r="I49" s="85">
        <v>0</v>
      </c>
      <c r="J49" s="90">
        <v>10.761770773670797</v>
      </c>
      <c r="K49">
        <v>3</v>
      </c>
      <c r="Z49">
        <v>12</v>
      </c>
      <c r="AA49">
        <v>0</v>
      </c>
      <c r="AB49">
        <v>-12.870000000000005</v>
      </c>
      <c r="AC49">
        <v>0</v>
      </c>
      <c r="AD49">
        <v>-20.195999999999998</v>
      </c>
    </row>
    <row r="50" spans="1:30" x14ac:dyDescent="0.35">
      <c r="A50">
        <v>12</v>
      </c>
      <c r="B50" s="90">
        <v>-29.192400000000028</v>
      </c>
      <c r="C50" s="90">
        <v>-20.195999999999998</v>
      </c>
      <c r="D50" s="90">
        <v>-11.19959999999997</v>
      </c>
      <c r="E50" s="90">
        <v>-32.422320000000013</v>
      </c>
      <c r="F50" s="85">
        <v>0</v>
      </c>
      <c r="G50" s="90">
        <v>32.422320000000013</v>
      </c>
      <c r="I50" s="90">
        <v>6.6877012305999299</v>
      </c>
      <c r="J50" s="90">
        <v>18.991697760675244</v>
      </c>
      <c r="K50">
        <v>3</v>
      </c>
      <c r="Z50">
        <v>12</v>
      </c>
      <c r="AA50">
        <v>12.852000000000007</v>
      </c>
      <c r="AB50">
        <v>-7.3620000000000196</v>
      </c>
      <c r="AC50">
        <v>16.542000000000009</v>
      </c>
      <c r="AD50">
        <v>-15.605999999999984</v>
      </c>
    </row>
    <row r="51" spans="1:30" x14ac:dyDescent="0.35">
      <c r="A51">
        <v>13</v>
      </c>
      <c r="B51" s="90">
        <v>-80.251199999999955</v>
      </c>
      <c r="C51" s="90">
        <v>-53.262</v>
      </c>
      <c r="D51" s="90">
        <v>-26.272800000000043</v>
      </c>
      <c r="E51" s="90">
        <v>-32.422320000000013</v>
      </c>
      <c r="F51" s="85">
        <v>0</v>
      </c>
      <c r="G51" s="90">
        <v>32.422320000000013</v>
      </c>
    </row>
    <row r="52" spans="1:30" x14ac:dyDescent="0.35">
      <c r="I52" s="90">
        <v>-21.305070505867103</v>
      </c>
      <c r="J52" s="90">
        <v>14.700325411693534</v>
      </c>
      <c r="K52">
        <v>4</v>
      </c>
      <c r="Z52">
        <v>13</v>
      </c>
      <c r="AA52">
        <v>-12.852000000000007</v>
      </c>
      <c r="AB52">
        <v>-45.917999999999971</v>
      </c>
      <c r="AC52">
        <v>-16.542000000000009</v>
      </c>
      <c r="AD52">
        <v>-67.031999999999982</v>
      </c>
    </row>
    <row r="53" spans="1:30" x14ac:dyDescent="0.35">
      <c r="I53" s="85">
        <v>0</v>
      </c>
      <c r="J53" s="90">
        <v>53.316635440290668</v>
      </c>
      <c r="K53">
        <v>4</v>
      </c>
      <c r="Z53">
        <v>13</v>
      </c>
      <c r="AA53">
        <v>0</v>
      </c>
      <c r="AB53">
        <v>-34.901999999999987</v>
      </c>
      <c r="AC53">
        <v>0</v>
      </c>
      <c r="AD53">
        <v>-53.262</v>
      </c>
    </row>
    <row r="54" spans="1:30" x14ac:dyDescent="0.35">
      <c r="I54" s="90">
        <v>21.305070505867103</v>
      </c>
      <c r="J54" s="90">
        <v>91.932945468887795</v>
      </c>
      <c r="K54">
        <v>4</v>
      </c>
      <c r="Z54">
        <v>13</v>
      </c>
      <c r="AA54">
        <v>12.852000000000007</v>
      </c>
      <c r="AB54">
        <v>-23.886000000000003</v>
      </c>
      <c r="AC54">
        <v>16.542000000000009</v>
      </c>
      <c r="AD54">
        <v>-39.492000000000019</v>
      </c>
    </row>
    <row r="56" spans="1:30" x14ac:dyDescent="0.35">
      <c r="I56" s="90">
        <v>-31.181639999999984</v>
      </c>
      <c r="J56" s="90">
        <v>-58.746880000000033</v>
      </c>
      <c r="K56">
        <v>5</v>
      </c>
    </row>
    <row r="57" spans="1:30" x14ac:dyDescent="0.35">
      <c r="I57" s="85">
        <v>0</v>
      </c>
      <c r="J57" s="90">
        <v>-9.5450000000000159</v>
      </c>
      <c r="K57">
        <v>5</v>
      </c>
    </row>
    <row r="58" spans="1:30" x14ac:dyDescent="0.35">
      <c r="I58" s="90">
        <v>31.181639999999984</v>
      </c>
      <c r="J58" s="90">
        <v>39.656880000000001</v>
      </c>
      <c r="K58">
        <v>5</v>
      </c>
    </row>
    <row r="60" spans="1:30" x14ac:dyDescent="0.35">
      <c r="I60" s="90">
        <v>-31.181639999999984</v>
      </c>
      <c r="J60" s="90">
        <v>-66.886679999999998</v>
      </c>
      <c r="K60">
        <v>6</v>
      </c>
    </row>
    <row r="61" spans="1:30" x14ac:dyDescent="0.35">
      <c r="I61" s="85">
        <v>0</v>
      </c>
      <c r="J61" s="90">
        <v>-35.707000000000022</v>
      </c>
      <c r="K61" s="89">
        <v>6</v>
      </c>
    </row>
    <row r="62" spans="1:30" x14ac:dyDescent="0.35">
      <c r="I62" s="90">
        <v>31.181639999999984</v>
      </c>
      <c r="J62" s="90">
        <v>-4.5273200000000493</v>
      </c>
      <c r="K62">
        <v>6</v>
      </c>
    </row>
    <row r="64" spans="1:30" x14ac:dyDescent="0.35">
      <c r="I64" s="90">
        <v>-31.181639999999984</v>
      </c>
      <c r="J64" s="90">
        <v>-49.32476000000004</v>
      </c>
      <c r="K64">
        <v>7</v>
      </c>
    </row>
    <row r="65" spans="2:11" x14ac:dyDescent="0.35">
      <c r="I65" s="85">
        <v>0</v>
      </c>
      <c r="J65" s="90">
        <v>-23.686000000000007</v>
      </c>
      <c r="K65">
        <v>7</v>
      </c>
    </row>
    <row r="66" spans="2:11" x14ac:dyDescent="0.35">
      <c r="I66" s="90">
        <v>31.181639999999984</v>
      </c>
      <c r="J66" s="90">
        <v>1.9527600000000263</v>
      </c>
      <c r="K66">
        <v>7</v>
      </c>
    </row>
    <row r="68" spans="2:11" x14ac:dyDescent="0.35">
      <c r="I68" s="90">
        <v>-32.098919999999964</v>
      </c>
      <c r="J68" s="90">
        <v>-75.50915999999998</v>
      </c>
      <c r="K68">
        <v>8</v>
      </c>
    </row>
    <row r="69" spans="2:11" x14ac:dyDescent="0.35">
      <c r="I69" s="85">
        <v>0</v>
      </c>
      <c r="J69" s="90">
        <v>-44.353000000000009</v>
      </c>
      <c r="K69">
        <v>8</v>
      </c>
    </row>
    <row r="70" spans="2:11" x14ac:dyDescent="0.35">
      <c r="I70" s="90">
        <v>32.098919999999964</v>
      </c>
      <c r="J70" s="90">
        <v>-13.196840000000037</v>
      </c>
      <c r="K70">
        <v>8</v>
      </c>
    </row>
    <row r="72" spans="2:11" x14ac:dyDescent="0.35">
      <c r="B72" s="90"/>
      <c r="C72" s="90"/>
      <c r="D72" s="90"/>
      <c r="E72" s="90"/>
      <c r="F72" s="85"/>
      <c r="G72" s="90"/>
      <c r="I72" s="90">
        <v>-56.730240000000016</v>
      </c>
      <c r="J72" s="90">
        <v>-94.673519999999982</v>
      </c>
      <c r="K72">
        <v>9</v>
      </c>
    </row>
    <row r="73" spans="2:11" x14ac:dyDescent="0.35">
      <c r="B73" s="90"/>
      <c r="C73" s="90"/>
      <c r="D73" s="90"/>
      <c r="E73" s="90"/>
      <c r="F73" s="85"/>
      <c r="G73" s="90"/>
      <c r="I73" s="85">
        <v>0</v>
      </c>
      <c r="J73" s="90">
        <v>-34.379999999999995</v>
      </c>
      <c r="K73">
        <v>9</v>
      </c>
    </row>
    <row r="74" spans="2:11" x14ac:dyDescent="0.35">
      <c r="B74" s="90"/>
      <c r="C74" s="90"/>
      <c r="D74" s="90"/>
      <c r="E74" s="90"/>
      <c r="F74" s="85"/>
      <c r="G74" s="90"/>
      <c r="I74" s="90">
        <v>56.730240000000016</v>
      </c>
      <c r="J74" s="90">
        <v>25.913519999999991</v>
      </c>
      <c r="K74">
        <v>9</v>
      </c>
    </row>
    <row r="75" spans="2:11" x14ac:dyDescent="0.35">
      <c r="B75" s="90"/>
      <c r="C75" s="90"/>
      <c r="D75" s="90"/>
      <c r="E75" s="90"/>
      <c r="F75" s="85"/>
      <c r="G75" s="90"/>
    </row>
    <row r="76" spans="2:11" x14ac:dyDescent="0.35">
      <c r="B76" s="90"/>
      <c r="C76" s="90"/>
      <c r="D76" s="90"/>
      <c r="E76" s="90"/>
      <c r="F76" s="85"/>
      <c r="G76" s="90"/>
      <c r="I76" s="90">
        <v>-11.466000000000006</v>
      </c>
      <c r="J76" s="90">
        <v>47.639519999999976</v>
      </c>
      <c r="K76">
        <v>10</v>
      </c>
    </row>
    <row r="77" spans="2:11" x14ac:dyDescent="0.35">
      <c r="I77" s="85">
        <v>0</v>
      </c>
      <c r="J77" s="90">
        <v>76.427999999999997</v>
      </c>
      <c r="K77">
        <v>10</v>
      </c>
    </row>
    <row r="78" spans="2:11" x14ac:dyDescent="0.35">
      <c r="I78" s="90">
        <v>11.466000000000006</v>
      </c>
      <c r="J78" s="90">
        <v>105.21648000000002</v>
      </c>
      <c r="K78">
        <v>10</v>
      </c>
    </row>
    <row r="80" spans="2:11" x14ac:dyDescent="0.35">
      <c r="I80" s="90">
        <v>-31.71671999999997</v>
      </c>
      <c r="J80" s="90">
        <v>3.323520000000066</v>
      </c>
      <c r="K80">
        <v>11</v>
      </c>
    </row>
    <row r="81" spans="1:13" x14ac:dyDescent="0.35">
      <c r="I81" s="85">
        <v>0</v>
      </c>
      <c r="J81" s="90">
        <v>15.354000000000042</v>
      </c>
      <c r="K81">
        <v>11</v>
      </c>
    </row>
    <row r="82" spans="1:13" x14ac:dyDescent="0.35">
      <c r="I82" s="90">
        <v>31.71671999999997</v>
      </c>
      <c r="J82" s="90">
        <v>27.384480000000018</v>
      </c>
      <c r="K82">
        <v>11</v>
      </c>
    </row>
    <row r="84" spans="1:13" x14ac:dyDescent="0.35">
      <c r="I84" s="90">
        <v>-32.422320000000013</v>
      </c>
      <c r="J84" s="90">
        <v>-29.192400000000028</v>
      </c>
      <c r="K84">
        <v>12</v>
      </c>
    </row>
    <row r="85" spans="1:13" x14ac:dyDescent="0.35">
      <c r="I85" s="85">
        <v>0</v>
      </c>
      <c r="J85" s="90">
        <v>-20.195999999999998</v>
      </c>
      <c r="K85">
        <v>12</v>
      </c>
    </row>
    <row r="86" spans="1:13" x14ac:dyDescent="0.35">
      <c r="I86" s="90">
        <v>32.422320000000013</v>
      </c>
      <c r="J86" s="90">
        <v>-11.19959999999997</v>
      </c>
      <c r="K86">
        <v>12</v>
      </c>
    </row>
    <row r="88" spans="1:13" x14ac:dyDescent="0.35">
      <c r="I88" s="90">
        <v>-32.422320000000013</v>
      </c>
      <c r="J88" s="90">
        <v>-80.251199999999955</v>
      </c>
      <c r="K88">
        <v>13</v>
      </c>
    </row>
    <row r="89" spans="1:13" x14ac:dyDescent="0.35">
      <c r="I89" s="85">
        <v>0</v>
      </c>
      <c r="J89" s="90">
        <v>-53.262</v>
      </c>
      <c r="K89">
        <v>13</v>
      </c>
    </row>
    <row r="90" spans="1:13" x14ac:dyDescent="0.35">
      <c r="I90" s="90">
        <v>32.422320000000013</v>
      </c>
      <c r="J90" s="90">
        <v>-26.272800000000043</v>
      </c>
      <c r="K90">
        <v>13</v>
      </c>
    </row>
    <row r="92" spans="1:13" x14ac:dyDescent="0.35">
      <c r="B92" t="s">
        <v>49</v>
      </c>
    </row>
    <row r="93" spans="1:13" x14ac:dyDescent="0.35">
      <c r="B93" t="s">
        <v>5</v>
      </c>
      <c r="F93" t="s">
        <v>9</v>
      </c>
      <c r="L93" s="95" t="s">
        <v>67</v>
      </c>
      <c r="M93" s="95"/>
    </row>
    <row r="94" spans="1:13" x14ac:dyDescent="0.35">
      <c r="B94" t="s">
        <v>6</v>
      </c>
      <c r="C94" t="s">
        <v>54</v>
      </c>
      <c r="D94" t="s">
        <v>63</v>
      </c>
      <c r="E94" t="s">
        <v>64</v>
      </c>
      <c r="F94" t="s">
        <v>6</v>
      </c>
      <c r="G94" t="s">
        <v>54</v>
      </c>
      <c r="H94" t="s">
        <v>63</v>
      </c>
      <c r="I94" t="s">
        <v>64</v>
      </c>
      <c r="J94" s="93" t="s">
        <v>65</v>
      </c>
      <c r="K94" s="94" t="s">
        <v>66</v>
      </c>
      <c r="L94" s="70" t="s">
        <v>68</v>
      </c>
      <c r="M94" s="70" t="s">
        <v>69</v>
      </c>
    </row>
    <row r="95" spans="1:13" x14ac:dyDescent="0.35">
      <c r="A95">
        <v>1</v>
      </c>
      <c r="B95">
        <v>170.10563236256539</v>
      </c>
      <c r="C95">
        <v>30.488309882196926</v>
      </c>
      <c r="D95">
        <f>B95+C95</f>
        <v>200.5939422447623</v>
      </c>
      <c r="E95">
        <f>B95-C95</f>
        <v>139.61732248036847</v>
      </c>
      <c r="F95">
        <v>159.50353812172759</v>
      </c>
      <c r="G95">
        <v>40.169457624345313</v>
      </c>
      <c r="H95">
        <f>F95+G95</f>
        <v>199.6729957460729</v>
      </c>
      <c r="I95">
        <f>F95-G95</f>
        <v>119.33408049738227</v>
      </c>
      <c r="J95" s="1">
        <f t="shared" ref="J95" si="17">IF((I95&gt;D95),1,0)</f>
        <v>0</v>
      </c>
      <c r="K95">
        <f t="shared" ref="K95" si="18">IF((E95&gt;H95),1,0)</f>
        <v>0</v>
      </c>
      <c r="L95">
        <f>IF((F95&gt;B95),1,0)</f>
        <v>0</v>
      </c>
      <c r="M95">
        <f>IF((B95&gt;F95),1,0)</f>
        <v>1</v>
      </c>
    </row>
    <row r="96" spans="1:13" x14ac:dyDescent="0.35">
      <c r="A96">
        <v>2</v>
      </c>
      <c r="B96">
        <v>199.438006723353</v>
      </c>
      <c r="C96">
        <v>42.172750642671978</v>
      </c>
      <c r="D96">
        <f t="shared" ref="D96:D107" si="19">B96+C96</f>
        <v>241.61075736602498</v>
      </c>
      <c r="E96">
        <f t="shared" ref="E96:E107" si="20">B96-C96</f>
        <v>157.26525608068101</v>
      </c>
      <c r="F96">
        <v>208.47182123788738</v>
      </c>
      <c r="G96">
        <v>43.501767846549804</v>
      </c>
      <c r="H96">
        <f t="shared" ref="H96:H107" si="21">F96+G96</f>
        <v>251.97358908443718</v>
      </c>
      <c r="I96">
        <f t="shared" ref="I96:I107" si="22">F96-G96</f>
        <v>164.97005339133759</v>
      </c>
      <c r="J96" s="1">
        <f t="shared" ref="J96:J107" si="23">IF((I96&gt;D96),1,0)</f>
        <v>0</v>
      </c>
      <c r="K96">
        <f t="shared" ref="K96:K107" si="24">IF((E96&gt;H96),1,0)</f>
        <v>0</v>
      </c>
      <c r="L96">
        <f t="shared" ref="L96:L107" si="25">IF((F96&gt;B96),1,0)</f>
        <v>1</v>
      </c>
      <c r="M96">
        <f t="shared" ref="M96:M107" si="26">IF((B96&gt;F96),1,0)</f>
        <v>0</v>
      </c>
    </row>
    <row r="97" spans="1:13" x14ac:dyDescent="0.35">
      <c r="A97">
        <v>3</v>
      </c>
      <c r="B97">
        <v>59.514877857544001</v>
      </c>
      <c r="C97">
        <v>6.6877012305999299</v>
      </c>
      <c r="D97">
        <f t="shared" si="19"/>
        <v>66.202579088143935</v>
      </c>
      <c r="E97">
        <f t="shared" si="20"/>
        <v>52.827176626944073</v>
      </c>
      <c r="F97">
        <v>70.276648631214798</v>
      </c>
      <c r="G97">
        <v>8.2299269870044487</v>
      </c>
      <c r="H97">
        <f t="shared" si="21"/>
        <v>78.506575618219244</v>
      </c>
      <c r="I97">
        <f t="shared" si="22"/>
        <v>62.046721644210351</v>
      </c>
      <c r="J97" s="1">
        <f t="shared" si="23"/>
        <v>0</v>
      </c>
      <c r="K97">
        <f t="shared" si="24"/>
        <v>0</v>
      </c>
      <c r="L97">
        <f t="shared" si="25"/>
        <v>1</v>
      </c>
      <c r="M97">
        <f t="shared" si="26"/>
        <v>0</v>
      </c>
    </row>
    <row r="98" spans="1:13" x14ac:dyDescent="0.35">
      <c r="A98">
        <v>4</v>
      </c>
      <c r="B98">
        <v>132.73838871906113</v>
      </c>
      <c r="C98">
        <v>21.305070505867103</v>
      </c>
      <c r="D98">
        <f t="shared" si="19"/>
        <v>154.04345922492823</v>
      </c>
      <c r="E98">
        <f t="shared" si="20"/>
        <v>111.43331821319403</v>
      </c>
      <c r="F98">
        <v>186.0550241593518</v>
      </c>
      <c r="G98">
        <v>38.616310028597134</v>
      </c>
      <c r="H98">
        <f t="shared" si="21"/>
        <v>224.67133418794893</v>
      </c>
      <c r="I98">
        <f t="shared" si="22"/>
        <v>147.43871413075468</v>
      </c>
      <c r="J98" s="1">
        <f t="shared" si="23"/>
        <v>0</v>
      </c>
      <c r="K98">
        <f t="shared" si="24"/>
        <v>0</v>
      </c>
      <c r="L98">
        <f t="shared" si="25"/>
        <v>1</v>
      </c>
      <c r="M98">
        <f t="shared" si="26"/>
        <v>0</v>
      </c>
    </row>
    <row r="99" spans="1:13" x14ac:dyDescent="0.35">
      <c r="A99">
        <v>5</v>
      </c>
      <c r="B99">
        <v>217.58</v>
      </c>
      <c r="C99">
        <v>31.181639999999984</v>
      </c>
      <c r="D99">
        <f t="shared" si="19"/>
        <v>248.76164</v>
      </c>
      <c r="E99">
        <f t="shared" si="20"/>
        <v>186.39836000000003</v>
      </c>
      <c r="F99">
        <v>208.035</v>
      </c>
      <c r="G99">
        <v>49.201880000000017</v>
      </c>
      <c r="H99">
        <f t="shared" si="21"/>
        <v>257.23688000000004</v>
      </c>
      <c r="I99">
        <f t="shared" si="22"/>
        <v>158.83311999999998</v>
      </c>
      <c r="J99" s="1">
        <f t="shared" si="23"/>
        <v>0</v>
      </c>
      <c r="K99">
        <f t="shared" si="24"/>
        <v>0</v>
      </c>
      <c r="L99">
        <f t="shared" si="25"/>
        <v>0</v>
      </c>
      <c r="M99">
        <f t="shared" si="26"/>
        <v>1</v>
      </c>
    </row>
    <row r="100" spans="1:13" x14ac:dyDescent="0.35">
      <c r="A100">
        <v>6</v>
      </c>
      <c r="B100">
        <v>217.58</v>
      </c>
      <c r="C100">
        <v>31.181639999999984</v>
      </c>
      <c r="D100">
        <f t="shared" si="19"/>
        <v>248.76164</v>
      </c>
      <c r="E100">
        <f t="shared" si="20"/>
        <v>186.39836000000003</v>
      </c>
      <c r="F100">
        <v>181.87299999999999</v>
      </c>
      <c r="G100">
        <v>31.179679999999973</v>
      </c>
      <c r="H100">
        <f t="shared" si="21"/>
        <v>213.05267999999995</v>
      </c>
      <c r="I100">
        <f t="shared" si="22"/>
        <v>150.69332000000003</v>
      </c>
      <c r="J100" s="1">
        <f t="shared" si="23"/>
        <v>0</v>
      </c>
      <c r="K100">
        <f t="shared" si="24"/>
        <v>0</v>
      </c>
      <c r="L100">
        <f t="shared" si="25"/>
        <v>0</v>
      </c>
      <c r="M100">
        <f t="shared" si="26"/>
        <v>1</v>
      </c>
    </row>
    <row r="101" spans="1:13" x14ac:dyDescent="0.35">
      <c r="A101">
        <v>7</v>
      </c>
      <c r="B101">
        <v>217.58</v>
      </c>
      <c r="C101">
        <v>31.181639999999984</v>
      </c>
      <c r="D101">
        <f t="shared" si="19"/>
        <v>248.76164</v>
      </c>
      <c r="E101">
        <f t="shared" si="20"/>
        <v>186.39836000000003</v>
      </c>
      <c r="F101">
        <v>193.89400000000001</v>
      </c>
      <c r="G101">
        <v>25.638760000000033</v>
      </c>
      <c r="H101">
        <f t="shared" si="21"/>
        <v>219.53276000000005</v>
      </c>
      <c r="I101">
        <f t="shared" si="22"/>
        <v>168.25523999999996</v>
      </c>
      <c r="J101" s="1">
        <f t="shared" si="23"/>
        <v>0</v>
      </c>
      <c r="K101">
        <f t="shared" si="24"/>
        <v>0</v>
      </c>
      <c r="L101">
        <f t="shared" si="25"/>
        <v>0</v>
      </c>
      <c r="M101">
        <f t="shared" si="26"/>
        <v>1</v>
      </c>
    </row>
    <row r="102" spans="1:13" x14ac:dyDescent="0.35">
      <c r="A102">
        <v>8</v>
      </c>
      <c r="B102">
        <v>191.41200000000001</v>
      </c>
      <c r="C102">
        <v>32.098919999999964</v>
      </c>
      <c r="D102">
        <f t="shared" si="19"/>
        <v>223.51091999999997</v>
      </c>
      <c r="E102">
        <f t="shared" si="20"/>
        <v>159.31308000000004</v>
      </c>
      <c r="F102">
        <v>147.059</v>
      </c>
      <c r="G102">
        <v>31.156159999999971</v>
      </c>
      <c r="H102">
        <f t="shared" si="21"/>
        <v>178.21515999999997</v>
      </c>
      <c r="I102">
        <f t="shared" si="22"/>
        <v>115.90284000000003</v>
      </c>
      <c r="J102" s="1">
        <f t="shared" si="23"/>
        <v>0</v>
      </c>
      <c r="K102">
        <f t="shared" si="24"/>
        <v>0</v>
      </c>
      <c r="L102">
        <f t="shared" si="25"/>
        <v>0</v>
      </c>
      <c r="M102">
        <f t="shared" si="26"/>
        <v>1</v>
      </c>
    </row>
    <row r="103" spans="1:13" x14ac:dyDescent="0.35">
      <c r="A103">
        <v>9</v>
      </c>
      <c r="B103">
        <v>361.81799999999998</v>
      </c>
      <c r="C103">
        <v>56.730240000000016</v>
      </c>
      <c r="D103">
        <f t="shared" si="19"/>
        <v>418.54824000000002</v>
      </c>
      <c r="E103">
        <f t="shared" si="20"/>
        <v>305.08775999999995</v>
      </c>
      <c r="F103">
        <v>327.43799999999999</v>
      </c>
      <c r="G103">
        <v>60.293519999999987</v>
      </c>
      <c r="H103">
        <f t="shared" si="21"/>
        <v>387.73151999999999</v>
      </c>
      <c r="I103">
        <f t="shared" si="22"/>
        <v>267.14447999999999</v>
      </c>
      <c r="J103" s="1">
        <f t="shared" si="23"/>
        <v>0</v>
      </c>
      <c r="K103">
        <f t="shared" si="24"/>
        <v>0</v>
      </c>
      <c r="L103">
        <f t="shared" si="25"/>
        <v>0</v>
      </c>
      <c r="M103">
        <f t="shared" si="26"/>
        <v>1</v>
      </c>
    </row>
    <row r="104" spans="1:13" x14ac:dyDescent="0.35">
      <c r="A104">
        <v>10</v>
      </c>
      <c r="B104">
        <v>71.207999999999998</v>
      </c>
      <c r="C104">
        <v>11.466000000000006</v>
      </c>
      <c r="D104">
        <f t="shared" si="19"/>
        <v>82.674000000000007</v>
      </c>
      <c r="E104">
        <f t="shared" si="20"/>
        <v>59.74199999999999</v>
      </c>
      <c r="F104">
        <v>147.636</v>
      </c>
      <c r="G104">
        <v>28.788480000000025</v>
      </c>
      <c r="H104">
        <f t="shared" si="21"/>
        <v>176.42448000000002</v>
      </c>
      <c r="I104">
        <f t="shared" si="22"/>
        <v>118.84751999999997</v>
      </c>
      <c r="J104" s="1">
        <f t="shared" si="23"/>
        <v>1</v>
      </c>
      <c r="K104">
        <f t="shared" si="24"/>
        <v>0</v>
      </c>
      <c r="L104">
        <f t="shared" si="25"/>
        <v>1</v>
      </c>
      <c r="M104">
        <f t="shared" si="26"/>
        <v>0</v>
      </c>
    </row>
    <row r="105" spans="1:13" x14ac:dyDescent="0.35">
      <c r="A105">
        <v>11</v>
      </c>
      <c r="B105">
        <v>194.56199999999998</v>
      </c>
      <c r="C105">
        <v>31.71671999999997</v>
      </c>
      <c r="D105">
        <f t="shared" si="19"/>
        <v>226.27871999999996</v>
      </c>
      <c r="E105">
        <f t="shared" si="20"/>
        <v>162.84528</v>
      </c>
      <c r="F105">
        <v>209.91600000000003</v>
      </c>
      <c r="G105">
        <v>12.030479999999976</v>
      </c>
      <c r="H105">
        <f t="shared" si="21"/>
        <v>221.94648000000001</v>
      </c>
      <c r="I105">
        <f t="shared" si="22"/>
        <v>197.88552000000004</v>
      </c>
      <c r="J105" s="1">
        <f t="shared" si="23"/>
        <v>0</v>
      </c>
      <c r="K105">
        <f t="shared" si="24"/>
        <v>0</v>
      </c>
      <c r="L105">
        <f t="shared" si="25"/>
        <v>1</v>
      </c>
      <c r="M105">
        <f t="shared" si="26"/>
        <v>0</v>
      </c>
    </row>
    <row r="106" spans="1:13" x14ac:dyDescent="0.35">
      <c r="A106">
        <v>12</v>
      </c>
      <c r="B106">
        <v>270.39600000000002</v>
      </c>
      <c r="C106">
        <v>32.422320000000013</v>
      </c>
      <c r="D106">
        <f t="shared" si="19"/>
        <v>302.81832000000003</v>
      </c>
      <c r="E106">
        <f t="shared" si="20"/>
        <v>237.97368</v>
      </c>
      <c r="F106">
        <v>250.20000000000002</v>
      </c>
      <c r="G106">
        <v>8.9964000000000279</v>
      </c>
      <c r="H106">
        <f t="shared" si="21"/>
        <v>259.19640000000004</v>
      </c>
      <c r="I106">
        <f t="shared" si="22"/>
        <v>241.20359999999999</v>
      </c>
      <c r="J106" s="1">
        <f t="shared" si="23"/>
        <v>0</v>
      </c>
      <c r="K106">
        <f t="shared" si="24"/>
        <v>0</v>
      </c>
      <c r="L106">
        <f t="shared" si="25"/>
        <v>0</v>
      </c>
      <c r="M106">
        <f t="shared" si="26"/>
        <v>1</v>
      </c>
    </row>
    <row r="107" spans="1:13" x14ac:dyDescent="0.35">
      <c r="A107">
        <v>13</v>
      </c>
      <c r="B107">
        <v>270.39600000000002</v>
      </c>
      <c r="C107">
        <v>32.422320000000013</v>
      </c>
      <c r="D107">
        <f t="shared" si="19"/>
        <v>302.81832000000003</v>
      </c>
      <c r="E107">
        <f t="shared" si="20"/>
        <v>237.97368</v>
      </c>
      <c r="F107">
        <v>217.13400000000001</v>
      </c>
      <c r="G107">
        <v>26.989199999999958</v>
      </c>
      <c r="H107">
        <f t="shared" si="21"/>
        <v>244.12319999999997</v>
      </c>
      <c r="I107">
        <f t="shared" si="22"/>
        <v>190.14480000000006</v>
      </c>
      <c r="J107" s="1">
        <f t="shared" si="23"/>
        <v>0</v>
      </c>
      <c r="K107">
        <f t="shared" si="24"/>
        <v>0</v>
      </c>
      <c r="L107">
        <f t="shared" si="25"/>
        <v>0</v>
      </c>
      <c r="M107">
        <f t="shared" si="26"/>
        <v>1</v>
      </c>
    </row>
    <row r="108" spans="1:13" x14ac:dyDescent="0.35">
      <c r="J108">
        <v>1</v>
      </c>
      <c r="K108">
        <v>0</v>
      </c>
      <c r="L108">
        <f>SUM(L95:L107)</f>
        <v>5</v>
      </c>
      <c r="M108">
        <f>SUM(M95:M107)</f>
        <v>8</v>
      </c>
    </row>
  </sheetData>
  <mergeCells count="29">
    <mergeCell ref="L1:Q1"/>
    <mergeCell ref="S1:X1"/>
    <mergeCell ref="AC2:AD2"/>
    <mergeCell ref="L2:N2"/>
    <mergeCell ref="O2:Q2"/>
    <mergeCell ref="S2:U2"/>
    <mergeCell ref="V2:X2"/>
    <mergeCell ref="AA2:AB2"/>
    <mergeCell ref="D2:E2"/>
    <mergeCell ref="F2:G2"/>
    <mergeCell ref="H2:I2"/>
    <mergeCell ref="J2:K2"/>
    <mergeCell ref="B15:B16"/>
    <mergeCell ref="B1:B3"/>
    <mergeCell ref="C1:C3"/>
    <mergeCell ref="D1:G1"/>
    <mergeCell ref="H1:K1"/>
    <mergeCell ref="L93:M93"/>
    <mergeCell ref="A4:A5"/>
    <mergeCell ref="A8:A10"/>
    <mergeCell ref="A13:A14"/>
    <mergeCell ref="A15:A16"/>
    <mergeCell ref="B4:B5"/>
    <mergeCell ref="B13:B14"/>
    <mergeCell ref="B8:B10"/>
    <mergeCell ref="A20:C20"/>
    <mergeCell ref="D20:F20"/>
    <mergeCell ref="A19:F19"/>
    <mergeCell ref="I38:K3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246BC-8178-40C6-8A14-A3DFB8CF3F16}">
  <dimension ref="A1:AO119"/>
  <sheetViews>
    <sheetView topLeftCell="E98" zoomScale="145" zoomScaleNormal="145" workbookViewId="0">
      <selection activeCell="L103" sqref="L103:M105"/>
    </sheetView>
  </sheetViews>
  <sheetFormatPr defaultRowHeight="14.5" x14ac:dyDescent="0.35"/>
  <cols>
    <col min="1" max="1" width="19.1796875" customWidth="1"/>
    <col min="2" max="2" width="19.453125" customWidth="1"/>
    <col min="3" max="10" width="12.81640625" customWidth="1"/>
  </cols>
  <sheetData>
    <row r="1" spans="1:41" x14ac:dyDescent="0.35">
      <c r="A1" s="1"/>
      <c r="B1" s="1"/>
      <c r="AO1" t="s">
        <v>52</v>
      </c>
    </row>
    <row r="2" spans="1:41" ht="15.5" x14ac:dyDescent="0.35">
      <c r="A2" s="134" t="s">
        <v>0</v>
      </c>
      <c r="B2" s="116" t="s">
        <v>1</v>
      </c>
      <c r="C2" s="105" t="s">
        <v>2</v>
      </c>
      <c r="D2" s="106"/>
      <c r="E2" s="106"/>
      <c r="F2" s="107"/>
      <c r="G2" s="105" t="s">
        <v>14</v>
      </c>
      <c r="H2" s="106"/>
      <c r="I2" s="106"/>
      <c r="J2" s="107"/>
      <c r="K2" s="99" t="s">
        <v>34</v>
      </c>
      <c r="L2" s="100"/>
      <c r="M2" s="100"/>
      <c r="N2" s="100"/>
      <c r="O2" s="100"/>
      <c r="P2" s="101"/>
      <c r="R2" s="99" t="s">
        <v>45</v>
      </c>
      <c r="S2" s="100"/>
      <c r="T2" s="100"/>
      <c r="U2" s="100"/>
      <c r="V2" s="100"/>
      <c r="W2" s="101"/>
      <c r="Z2" s="95" t="s">
        <v>34</v>
      </c>
      <c r="AA2" s="95"/>
      <c r="AB2" s="95" t="s">
        <v>46</v>
      </c>
      <c r="AC2" s="95"/>
    </row>
    <row r="3" spans="1:41" x14ac:dyDescent="0.35">
      <c r="A3" s="135"/>
      <c r="B3" s="117"/>
      <c r="C3" s="102" t="s">
        <v>4</v>
      </c>
      <c r="D3" s="104"/>
      <c r="E3" s="102" t="s">
        <v>9</v>
      </c>
      <c r="F3" s="104"/>
      <c r="G3" s="102" t="s">
        <v>5</v>
      </c>
      <c r="H3" s="104"/>
      <c r="I3" s="103" t="s">
        <v>9</v>
      </c>
      <c r="J3" s="104"/>
      <c r="K3" s="102" t="s">
        <v>40</v>
      </c>
      <c r="L3" s="103"/>
      <c r="M3" s="104"/>
      <c r="N3" s="105" t="s">
        <v>36</v>
      </c>
      <c r="O3" s="106"/>
      <c r="P3" s="107"/>
      <c r="R3" s="102" t="s">
        <v>40</v>
      </c>
      <c r="S3" s="103"/>
      <c r="T3" s="104"/>
      <c r="U3" s="105" t="s">
        <v>36</v>
      </c>
      <c r="V3" s="106"/>
      <c r="W3" s="107"/>
      <c r="Z3" s="70" t="s">
        <v>38</v>
      </c>
      <c r="AA3" s="70" t="s">
        <v>9</v>
      </c>
      <c r="AB3" s="70" t="s">
        <v>38</v>
      </c>
      <c r="AC3" s="70" t="s">
        <v>9</v>
      </c>
    </row>
    <row r="4" spans="1:41" ht="43.5" x14ac:dyDescent="0.35">
      <c r="A4" s="135"/>
      <c r="B4" s="117"/>
      <c r="C4" s="12" t="s">
        <v>6</v>
      </c>
      <c r="D4" s="13" t="s">
        <v>7</v>
      </c>
      <c r="E4" s="12" t="s">
        <v>8</v>
      </c>
      <c r="F4" s="13" t="s">
        <v>7</v>
      </c>
      <c r="G4" s="12" t="s">
        <v>6</v>
      </c>
      <c r="H4" s="13" t="s">
        <v>7</v>
      </c>
      <c r="I4" s="14" t="s">
        <v>6</v>
      </c>
      <c r="J4" s="13" t="s">
        <v>7</v>
      </c>
      <c r="K4" s="50" t="s">
        <v>41</v>
      </c>
      <c r="L4" s="51" t="s">
        <v>42</v>
      </c>
      <c r="M4" s="50" t="s">
        <v>43</v>
      </c>
      <c r="N4" s="52" t="s">
        <v>37</v>
      </c>
      <c r="O4" s="53" t="s">
        <v>38</v>
      </c>
      <c r="P4" s="54" t="s">
        <v>39</v>
      </c>
      <c r="R4" s="50" t="s">
        <v>41</v>
      </c>
      <c r="S4" s="51" t="s">
        <v>42</v>
      </c>
      <c r="T4" s="50" t="s">
        <v>43</v>
      </c>
      <c r="U4" s="52" t="s">
        <v>37</v>
      </c>
      <c r="V4" s="53" t="s">
        <v>38</v>
      </c>
      <c r="W4" s="54" t="s">
        <v>39</v>
      </c>
      <c r="Y4">
        <v>1</v>
      </c>
      <c r="Z4">
        <v>-4.2435986583769143</v>
      </c>
      <c r="AA4">
        <v>-12.012945844240798</v>
      </c>
      <c r="AB4">
        <v>-10.604855202879589</v>
      </c>
      <c r="AC4">
        <v>-16.963350785340289</v>
      </c>
    </row>
    <row r="5" spans="1:41" x14ac:dyDescent="0.35">
      <c r="A5" s="132" t="s">
        <v>10</v>
      </c>
      <c r="B5" s="24" t="s">
        <v>11</v>
      </c>
      <c r="C5" s="2">
        <v>97.127883671465881</v>
      </c>
      <c r="D5" s="3">
        <v>4.2435986583769143</v>
      </c>
      <c r="E5" s="18">
        <v>92.88980693717275</v>
      </c>
      <c r="F5" s="17">
        <v>7.7748691099476677</v>
      </c>
      <c r="G5" s="18">
        <v>141.4799779123035</v>
      </c>
      <c r="H5" s="17">
        <v>10.604855202879589</v>
      </c>
      <c r="I5" s="18">
        <v>135.82828861256539</v>
      </c>
      <c r="J5" s="17">
        <v>11.311661485602182</v>
      </c>
      <c r="K5" s="55">
        <f>(E5-C5)-F5</f>
        <v>-12.012945844240798</v>
      </c>
      <c r="L5" s="56">
        <f t="shared" ref="L5:L18" si="0">E5-C5</f>
        <v>-4.2380767342931307</v>
      </c>
      <c r="M5" s="57">
        <f>(E5-C5)+F5</f>
        <v>3.536792375654537</v>
      </c>
      <c r="N5" s="58">
        <f>0-D5</f>
        <v>-4.2435986583769143</v>
      </c>
      <c r="O5" s="58">
        <v>0</v>
      </c>
      <c r="P5" s="3">
        <f>D5</f>
        <v>4.2435986583769143</v>
      </c>
      <c r="Q5">
        <v>1</v>
      </c>
      <c r="R5" s="2">
        <f>(I5-G5)-J5</f>
        <v>-16.963350785340289</v>
      </c>
      <c r="S5" s="58">
        <f>I5-G5</f>
        <v>-5.6516892997381092</v>
      </c>
      <c r="T5" s="3">
        <f>(I5-G5)+J5</f>
        <v>5.6599721858640724</v>
      </c>
      <c r="U5" s="2">
        <f>0-H5</f>
        <v>-10.604855202879589</v>
      </c>
      <c r="V5" s="58">
        <v>0</v>
      </c>
      <c r="W5" s="3">
        <f>H5</f>
        <v>10.604855202879589</v>
      </c>
      <c r="Y5">
        <v>1</v>
      </c>
      <c r="Z5">
        <v>0</v>
      </c>
      <c r="AA5">
        <v>-4.2380767342931307</v>
      </c>
      <c r="AB5">
        <v>0</v>
      </c>
      <c r="AC5">
        <v>-5.6516892997381092</v>
      </c>
    </row>
    <row r="6" spans="1:41" x14ac:dyDescent="0.35">
      <c r="A6" s="133"/>
      <c r="B6" s="25" t="s">
        <v>12</v>
      </c>
      <c r="C6" s="35">
        <v>106.08859007316593</v>
      </c>
      <c r="D6" s="36">
        <v>5.5473600949178365</v>
      </c>
      <c r="E6" s="35">
        <v>110.2477753608858</v>
      </c>
      <c r="F6" s="36">
        <v>4.1698635554676518</v>
      </c>
      <c r="G6" s="21">
        <v>161.25252125766264</v>
      </c>
      <c r="H6" s="20">
        <v>4.8639509590665604</v>
      </c>
      <c r="I6" s="21">
        <v>159.17559818073966</v>
      </c>
      <c r="J6" s="20">
        <v>6.2467866323908012</v>
      </c>
      <c r="K6" s="59">
        <f t="shared" ref="K6:K18" si="1">(E6-C6)-F6</f>
        <v>-1.0678267747787018E-2</v>
      </c>
      <c r="L6" s="60">
        <f t="shared" si="0"/>
        <v>4.1591852877198647</v>
      </c>
      <c r="M6" s="61">
        <f t="shared" ref="M6:M18" si="2">(E6-C6)+F6</f>
        <v>8.3290488431875165</v>
      </c>
      <c r="N6" s="62">
        <f t="shared" ref="N6:N18" si="3">0-D6</f>
        <v>-5.5473600949178365</v>
      </c>
      <c r="O6" s="62">
        <v>0</v>
      </c>
      <c r="P6" s="63">
        <f t="shared" ref="P6:P18" si="4">D6</f>
        <v>5.5473600949178365</v>
      </c>
      <c r="Q6">
        <v>2</v>
      </c>
      <c r="R6" s="64">
        <f t="shared" ref="R6:R18" si="5">(I6-G6)-J6</f>
        <v>-8.323709709313782</v>
      </c>
      <c r="S6" s="62">
        <f t="shared" ref="S6:S18" si="6">I6-G6</f>
        <v>-2.0769230769229807</v>
      </c>
      <c r="T6" s="63">
        <f t="shared" ref="T6:T18" si="7">(I6-G6)+J6</f>
        <v>4.1698635554678205</v>
      </c>
      <c r="U6" s="64">
        <f t="shared" ref="U6:U18" si="8">0-H6</f>
        <v>-4.8639509590665604</v>
      </c>
      <c r="V6" s="62">
        <v>0</v>
      </c>
      <c r="W6" s="63">
        <f t="shared" ref="W6:W18" si="9">H6</f>
        <v>4.8639509590665604</v>
      </c>
      <c r="Y6">
        <v>1</v>
      </c>
      <c r="Z6">
        <v>4.2435986583769143</v>
      </c>
      <c r="AA6">
        <v>3.536792375654537</v>
      </c>
      <c r="AB6">
        <v>10.604855202879589</v>
      </c>
      <c r="AC6">
        <v>5.6599721858640724</v>
      </c>
    </row>
    <row r="7" spans="1:41" x14ac:dyDescent="0.35">
      <c r="A7" s="47" t="s">
        <v>13</v>
      </c>
      <c r="B7" s="26"/>
      <c r="C7" s="4">
        <v>83.216575562611496</v>
      </c>
      <c r="D7" s="5">
        <v>1.5748119067345954</v>
      </c>
      <c r="E7" s="4">
        <v>83.216575562611496</v>
      </c>
      <c r="F7" s="6">
        <v>2.0991931313288887</v>
      </c>
      <c r="G7" s="4">
        <v>69.016020597116096</v>
      </c>
      <c r="H7" s="5">
        <v>1.0498746044897018</v>
      </c>
      <c r="I7" s="4">
        <v>71.115769806095699</v>
      </c>
      <c r="J7" s="5">
        <v>2.099193131328903</v>
      </c>
      <c r="K7" s="59">
        <f t="shared" si="1"/>
        <v>-2.0991931313288887</v>
      </c>
      <c r="L7" s="60">
        <f t="shared" si="0"/>
        <v>0</v>
      </c>
      <c r="M7" s="61">
        <f t="shared" si="2"/>
        <v>2.0991931313288887</v>
      </c>
      <c r="N7" s="62">
        <f t="shared" si="3"/>
        <v>-1.5748119067345954</v>
      </c>
      <c r="O7" s="62">
        <v>0</v>
      </c>
      <c r="P7" s="63">
        <f t="shared" si="4"/>
        <v>1.5748119067345954</v>
      </c>
      <c r="Q7">
        <v>3</v>
      </c>
      <c r="R7" s="64">
        <f t="shared" si="5"/>
        <v>5.5607765069964898E-4</v>
      </c>
      <c r="S7" s="62">
        <f t="shared" si="6"/>
        <v>2.0997492089796026</v>
      </c>
      <c r="T7" s="63">
        <f t="shared" si="7"/>
        <v>4.1989423403085055</v>
      </c>
      <c r="U7" s="64">
        <f t="shared" si="8"/>
        <v>-1.0498746044897018</v>
      </c>
      <c r="V7" s="62">
        <v>0</v>
      </c>
      <c r="W7" s="63">
        <f t="shared" si="9"/>
        <v>1.0498746044897018</v>
      </c>
    </row>
    <row r="8" spans="1:41" x14ac:dyDescent="0.35">
      <c r="A8" s="75" t="s">
        <v>16</v>
      </c>
      <c r="B8" s="24"/>
      <c r="C8" s="27">
        <v>93.174243171284871</v>
      </c>
      <c r="D8" s="28">
        <v>5.4408835420570725</v>
      </c>
      <c r="E8" s="27">
        <v>103.36022088551424</v>
      </c>
      <c r="F8" s="39">
        <v>5.0918055418596504</v>
      </c>
      <c r="G8" s="27">
        <v>142.92318311803567</v>
      </c>
      <c r="H8" s="28">
        <v>8.1483088452814751</v>
      </c>
      <c r="I8" s="27">
        <v>145.64480820431905</v>
      </c>
      <c r="J8" s="28">
        <v>9.1695099102652797</v>
      </c>
      <c r="K8" s="59">
        <f t="shared" si="1"/>
        <v>5.0941721723697162</v>
      </c>
      <c r="L8" s="60">
        <f t="shared" si="0"/>
        <v>10.185977714229367</v>
      </c>
      <c r="M8" s="61">
        <f t="shared" si="2"/>
        <v>15.277783256089016</v>
      </c>
      <c r="N8" s="62">
        <f t="shared" si="3"/>
        <v>-5.4408835420570725</v>
      </c>
      <c r="O8" s="62">
        <v>0</v>
      </c>
      <c r="P8" s="63">
        <f t="shared" si="4"/>
        <v>5.4408835420570725</v>
      </c>
      <c r="Q8">
        <v>4</v>
      </c>
      <c r="R8" s="64">
        <f t="shared" si="5"/>
        <v>-6.447884823981898</v>
      </c>
      <c r="S8" s="62">
        <f t="shared" si="6"/>
        <v>2.7216250862833817</v>
      </c>
      <c r="T8" s="63">
        <f t="shared" si="7"/>
        <v>11.891134996548661</v>
      </c>
      <c r="U8" s="64">
        <f t="shared" si="8"/>
        <v>-8.1483088452814751</v>
      </c>
      <c r="V8" s="62">
        <v>0</v>
      </c>
      <c r="W8" s="63">
        <f t="shared" si="9"/>
        <v>8.1483088452814751</v>
      </c>
      <c r="Y8">
        <v>2</v>
      </c>
      <c r="Z8">
        <v>-5.5473600949178365</v>
      </c>
      <c r="AA8">
        <v>-1.0678267747787018E-2</v>
      </c>
      <c r="AB8">
        <v>-4.8639509590665604</v>
      </c>
      <c r="AC8">
        <v>-8.323709709313782</v>
      </c>
    </row>
    <row r="9" spans="1:41" x14ac:dyDescent="0.35">
      <c r="A9" s="128" t="s">
        <v>17</v>
      </c>
      <c r="B9" s="32" t="s">
        <v>18</v>
      </c>
      <c r="C9" s="35">
        <v>204.36500000000001</v>
      </c>
      <c r="D9" s="36">
        <v>0.2</v>
      </c>
      <c r="E9" s="35">
        <v>228.40799999999999</v>
      </c>
      <c r="F9" s="40">
        <v>21.919000000000011</v>
      </c>
      <c r="G9" s="18">
        <v>202.64500000000001</v>
      </c>
      <c r="H9" s="17">
        <v>12.37299999999999</v>
      </c>
      <c r="I9" s="18">
        <v>229.86699999999999</v>
      </c>
      <c r="J9" s="17">
        <v>24.040999999999997</v>
      </c>
      <c r="K9" s="59">
        <f t="shared" si="1"/>
        <v>2.1239999999999668</v>
      </c>
      <c r="L9" s="60">
        <f t="shared" si="0"/>
        <v>24.042999999999978</v>
      </c>
      <c r="M9" s="61">
        <f t="shared" si="2"/>
        <v>45.961999999999989</v>
      </c>
      <c r="N9" s="62">
        <f t="shared" si="3"/>
        <v>-0.2</v>
      </c>
      <c r="O9" s="62">
        <v>0</v>
      </c>
      <c r="P9" s="63">
        <f t="shared" si="4"/>
        <v>0.2</v>
      </c>
      <c r="Q9">
        <v>5</v>
      </c>
      <c r="R9" s="64">
        <f t="shared" si="5"/>
        <v>3.1809999999999832</v>
      </c>
      <c r="S9" s="62">
        <f t="shared" si="6"/>
        <v>27.22199999999998</v>
      </c>
      <c r="T9" s="63">
        <f t="shared" si="7"/>
        <v>51.262999999999977</v>
      </c>
      <c r="U9" s="64">
        <f t="shared" si="8"/>
        <v>-12.37299999999999</v>
      </c>
      <c r="V9" s="62">
        <v>0</v>
      </c>
      <c r="W9" s="63">
        <f t="shared" si="9"/>
        <v>12.37299999999999</v>
      </c>
      <c r="Y9">
        <v>2</v>
      </c>
      <c r="Z9">
        <v>0</v>
      </c>
      <c r="AA9">
        <v>4.1591852877198647</v>
      </c>
      <c r="AB9">
        <v>0</v>
      </c>
      <c r="AC9">
        <v>-2.0769230769229807</v>
      </c>
    </row>
    <row r="10" spans="1:41" x14ac:dyDescent="0.35">
      <c r="A10" s="137"/>
      <c r="B10" s="33" t="s">
        <v>19</v>
      </c>
      <c r="C10" s="35">
        <v>204.36500000000001</v>
      </c>
      <c r="D10" s="36">
        <v>0.2</v>
      </c>
      <c r="E10" s="35">
        <v>201.18700000000001</v>
      </c>
      <c r="F10" s="40">
        <v>17.680000000000007</v>
      </c>
      <c r="G10" s="35">
        <v>202.64500000000001</v>
      </c>
      <c r="H10" s="36">
        <v>12.37299999999999</v>
      </c>
      <c r="I10" s="35">
        <v>201.93799999999999</v>
      </c>
      <c r="J10" s="36">
        <v>13.433000000000021</v>
      </c>
      <c r="K10" s="59">
        <f t="shared" si="1"/>
        <v>-20.858000000000004</v>
      </c>
      <c r="L10" s="60">
        <f t="shared" si="0"/>
        <v>-3.1779999999999973</v>
      </c>
      <c r="M10" s="61">
        <f t="shared" si="2"/>
        <v>14.50200000000001</v>
      </c>
      <c r="N10" s="62">
        <f t="shared" si="3"/>
        <v>-0.2</v>
      </c>
      <c r="O10" s="62">
        <v>0</v>
      </c>
      <c r="P10" s="63">
        <f t="shared" si="4"/>
        <v>0.2</v>
      </c>
      <c r="Q10" s="65">
        <v>6</v>
      </c>
      <c r="R10" s="64">
        <f t="shared" si="5"/>
        <v>-14.140000000000043</v>
      </c>
      <c r="S10" s="62">
        <f t="shared" si="6"/>
        <v>-0.70700000000002206</v>
      </c>
      <c r="T10" s="63">
        <f t="shared" si="7"/>
        <v>12.725999999999999</v>
      </c>
      <c r="U10" s="64">
        <f t="shared" si="8"/>
        <v>-12.37299999999999</v>
      </c>
      <c r="V10" s="62">
        <v>0</v>
      </c>
      <c r="W10" s="63">
        <f t="shared" si="9"/>
        <v>12.37299999999999</v>
      </c>
      <c r="Y10">
        <v>2</v>
      </c>
      <c r="Z10">
        <v>5.5473600949178365</v>
      </c>
      <c r="AA10">
        <v>8.3290488431875165</v>
      </c>
      <c r="AB10">
        <v>4.8639509590665604</v>
      </c>
      <c r="AC10">
        <v>4.1698635554678205</v>
      </c>
    </row>
    <row r="11" spans="1:41" x14ac:dyDescent="0.35">
      <c r="A11" s="129"/>
      <c r="B11" s="34" t="s">
        <v>20</v>
      </c>
      <c r="C11" s="21">
        <v>204.36500000000001</v>
      </c>
      <c r="D11" s="20">
        <v>0.2</v>
      </c>
      <c r="E11" s="21">
        <v>203.66</v>
      </c>
      <c r="F11" s="22">
        <v>0.2</v>
      </c>
      <c r="G11" s="21">
        <v>202.64500000000001</v>
      </c>
      <c r="H11" s="20">
        <v>12.37299999999999</v>
      </c>
      <c r="I11" s="21">
        <v>201.58199999999999</v>
      </c>
      <c r="J11" s="20">
        <v>13.081000000000017</v>
      </c>
      <c r="K11" s="59">
        <f t="shared" si="1"/>
        <v>-0.90500000000001246</v>
      </c>
      <c r="L11" s="60">
        <f t="shared" si="0"/>
        <v>-0.70500000000001251</v>
      </c>
      <c r="M11" s="61">
        <f t="shared" si="2"/>
        <v>-0.50500000000001255</v>
      </c>
      <c r="N11" s="62">
        <f t="shared" si="3"/>
        <v>-0.2</v>
      </c>
      <c r="O11" s="62">
        <v>0</v>
      </c>
      <c r="P11" s="63">
        <f t="shared" si="4"/>
        <v>0.2</v>
      </c>
      <c r="Q11">
        <v>7</v>
      </c>
      <c r="R11" s="64">
        <f t="shared" si="5"/>
        <v>-14.144000000000034</v>
      </c>
      <c r="S11" s="62">
        <f t="shared" si="6"/>
        <v>-1.0630000000000166</v>
      </c>
      <c r="T11" s="63">
        <f t="shared" si="7"/>
        <v>12.018000000000001</v>
      </c>
      <c r="U11" s="64">
        <f t="shared" si="8"/>
        <v>-12.37299999999999</v>
      </c>
      <c r="V11" s="62">
        <v>0</v>
      </c>
      <c r="W11" s="63">
        <f t="shared" si="9"/>
        <v>12.37299999999999</v>
      </c>
    </row>
    <row r="12" spans="1:41" x14ac:dyDescent="0.35">
      <c r="A12" s="84" t="s">
        <v>22</v>
      </c>
      <c r="B12" s="42" t="s">
        <v>23</v>
      </c>
      <c r="C12" s="44">
        <v>130.91499999999999</v>
      </c>
      <c r="D12" s="45">
        <v>11.564000000000021</v>
      </c>
      <c r="E12" s="44">
        <v>149.239</v>
      </c>
      <c r="F12" s="45">
        <v>13.490999999999985</v>
      </c>
      <c r="G12" s="44">
        <v>156.874</v>
      </c>
      <c r="H12" s="45">
        <v>9.6359999999999957</v>
      </c>
      <c r="I12" s="49">
        <v>143.86000000000001</v>
      </c>
      <c r="J12" s="45">
        <v>17.351000000000013</v>
      </c>
      <c r="K12" s="59">
        <f t="shared" si="1"/>
        <v>4.8330000000000268</v>
      </c>
      <c r="L12" s="60">
        <f t="shared" si="0"/>
        <v>18.324000000000012</v>
      </c>
      <c r="M12" s="61">
        <f t="shared" si="2"/>
        <v>31.814999999999998</v>
      </c>
      <c r="N12" s="62">
        <f t="shared" si="3"/>
        <v>-11.564000000000021</v>
      </c>
      <c r="O12" s="62">
        <v>0</v>
      </c>
      <c r="P12" s="63">
        <f t="shared" si="4"/>
        <v>11.564000000000021</v>
      </c>
      <c r="Q12">
        <v>8</v>
      </c>
      <c r="R12" s="64">
        <f t="shared" si="5"/>
        <v>-30.364999999999995</v>
      </c>
      <c r="S12" s="62">
        <f t="shared" si="6"/>
        <v>-13.013999999999982</v>
      </c>
      <c r="T12" s="63">
        <f t="shared" si="7"/>
        <v>4.3370000000000317</v>
      </c>
      <c r="U12" s="64">
        <f t="shared" si="8"/>
        <v>-9.6359999999999957</v>
      </c>
      <c r="V12" s="62">
        <v>0</v>
      </c>
      <c r="W12" s="63">
        <f t="shared" si="9"/>
        <v>9.6359999999999957</v>
      </c>
      <c r="Y12">
        <v>3</v>
      </c>
      <c r="Z12">
        <v>-1.5748119067345954</v>
      </c>
      <c r="AA12">
        <v>-2.0991931313288887</v>
      </c>
      <c r="AB12">
        <v>-1.0498746044897018</v>
      </c>
      <c r="AC12">
        <v>5.5607765069964898E-4</v>
      </c>
    </row>
    <row r="13" spans="1:41" x14ac:dyDescent="0.35">
      <c r="A13" s="84" t="s">
        <v>24</v>
      </c>
      <c r="B13" s="29" t="s">
        <v>25</v>
      </c>
      <c r="C13" s="44">
        <v>258.69600000000003</v>
      </c>
      <c r="D13" s="45">
        <v>36.180000000000028</v>
      </c>
      <c r="E13" s="44">
        <v>213.46199999999999</v>
      </c>
      <c r="F13" s="45">
        <v>39.798000000000002</v>
      </c>
      <c r="G13" s="44">
        <v>298.49399999999997</v>
      </c>
      <c r="H13" s="45">
        <v>43.416000000000047</v>
      </c>
      <c r="I13" s="44">
        <v>236.988</v>
      </c>
      <c r="J13" s="45">
        <v>48.852000000000004</v>
      </c>
      <c r="K13" s="59">
        <f t="shared" si="1"/>
        <v>-85.032000000000039</v>
      </c>
      <c r="L13" s="60">
        <f t="shared" si="0"/>
        <v>-45.234000000000037</v>
      </c>
      <c r="M13" s="61">
        <f t="shared" si="2"/>
        <v>-5.4360000000000355</v>
      </c>
      <c r="N13" s="62">
        <f t="shared" si="3"/>
        <v>-36.180000000000028</v>
      </c>
      <c r="O13" s="62">
        <v>0</v>
      </c>
      <c r="P13" s="63">
        <f t="shared" si="4"/>
        <v>36.180000000000028</v>
      </c>
      <c r="Q13">
        <v>9</v>
      </c>
      <c r="R13" s="64">
        <f t="shared" si="5"/>
        <v>-110.35799999999998</v>
      </c>
      <c r="S13" s="62">
        <f t="shared" si="6"/>
        <v>-61.505999999999972</v>
      </c>
      <c r="T13" s="63">
        <f t="shared" si="7"/>
        <v>-12.653999999999968</v>
      </c>
      <c r="U13" s="64">
        <f t="shared" si="8"/>
        <v>-43.416000000000047</v>
      </c>
      <c r="V13" s="62">
        <v>0</v>
      </c>
      <c r="W13" s="63">
        <f t="shared" si="9"/>
        <v>43.416000000000047</v>
      </c>
      <c r="Y13">
        <v>3</v>
      </c>
      <c r="Z13">
        <v>0</v>
      </c>
      <c r="AA13">
        <v>0</v>
      </c>
      <c r="AB13">
        <v>0</v>
      </c>
      <c r="AC13">
        <v>2.0997492089796026</v>
      </c>
    </row>
    <row r="14" spans="1:41" x14ac:dyDescent="0.35">
      <c r="A14" s="130" t="s">
        <v>26</v>
      </c>
      <c r="B14" s="30" t="s">
        <v>27</v>
      </c>
      <c r="C14" s="18">
        <v>87.228000000000009</v>
      </c>
      <c r="D14" s="17">
        <v>11.016000000000002</v>
      </c>
      <c r="E14" s="18">
        <v>87.228000000000009</v>
      </c>
      <c r="F14" s="19">
        <v>7.3260000000000005</v>
      </c>
      <c r="G14" s="18">
        <v>90.054000000000002</v>
      </c>
      <c r="H14" s="17">
        <v>3.6719999999999953</v>
      </c>
      <c r="I14" s="18">
        <v>78.282000000000011</v>
      </c>
      <c r="J14" s="17">
        <v>5.8680000000000092</v>
      </c>
      <c r="K14" s="59">
        <f t="shared" si="1"/>
        <v>-7.3260000000000005</v>
      </c>
      <c r="L14" s="60">
        <f t="shared" si="0"/>
        <v>0</v>
      </c>
      <c r="M14" s="61">
        <f t="shared" si="2"/>
        <v>7.3260000000000005</v>
      </c>
      <c r="N14" s="62">
        <f t="shared" si="3"/>
        <v>-11.016000000000002</v>
      </c>
      <c r="O14" s="62">
        <v>0</v>
      </c>
      <c r="P14" s="63">
        <f t="shared" si="4"/>
        <v>11.016000000000002</v>
      </c>
      <c r="Q14">
        <v>10</v>
      </c>
      <c r="R14" s="64">
        <f t="shared" si="5"/>
        <v>-17.64</v>
      </c>
      <c r="S14" s="62">
        <f t="shared" si="6"/>
        <v>-11.771999999999991</v>
      </c>
      <c r="T14" s="63">
        <f t="shared" si="7"/>
        <v>-5.9039999999999822</v>
      </c>
      <c r="U14" s="64">
        <f t="shared" si="8"/>
        <v>-3.6719999999999953</v>
      </c>
      <c r="V14" s="62">
        <v>0</v>
      </c>
      <c r="W14" s="63">
        <f t="shared" si="9"/>
        <v>3.6719999999999953</v>
      </c>
      <c r="Y14">
        <v>3</v>
      </c>
      <c r="Z14">
        <v>1.5748119067345954</v>
      </c>
      <c r="AA14">
        <v>2.0991931313288887</v>
      </c>
      <c r="AB14">
        <v>1.0498746044897018</v>
      </c>
      <c r="AC14">
        <v>4.1989423403085055</v>
      </c>
    </row>
    <row r="15" spans="1:41" x14ac:dyDescent="0.35">
      <c r="A15" s="131"/>
      <c r="B15" s="31" t="s">
        <v>28</v>
      </c>
      <c r="C15" s="21">
        <v>159.012</v>
      </c>
      <c r="D15" s="20">
        <v>6.9120000000000061</v>
      </c>
      <c r="E15" s="21">
        <v>155.91600000000003</v>
      </c>
      <c r="F15" s="22">
        <v>11.538</v>
      </c>
      <c r="G15" s="21">
        <v>160.41600000000003</v>
      </c>
      <c r="H15" s="20">
        <v>7.7039999999999829</v>
      </c>
      <c r="I15" s="21">
        <v>154.26</v>
      </c>
      <c r="J15" s="20">
        <v>9.9899999999999949</v>
      </c>
      <c r="K15" s="59">
        <f t="shared" si="1"/>
        <v>-14.633999999999975</v>
      </c>
      <c r="L15" s="60">
        <f t="shared" si="0"/>
        <v>-3.0959999999999752</v>
      </c>
      <c r="M15" s="61">
        <f t="shared" si="2"/>
        <v>8.442000000000025</v>
      </c>
      <c r="N15" s="62">
        <f t="shared" si="3"/>
        <v>-6.9120000000000061</v>
      </c>
      <c r="O15" s="62">
        <v>0</v>
      </c>
      <c r="P15" s="63">
        <f t="shared" si="4"/>
        <v>6.9120000000000061</v>
      </c>
      <c r="Q15">
        <v>11</v>
      </c>
      <c r="R15" s="64">
        <f t="shared" si="5"/>
        <v>-16.146000000000029</v>
      </c>
      <c r="S15" s="62">
        <f t="shared" si="6"/>
        <v>-6.1560000000000343</v>
      </c>
      <c r="T15" s="63">
        <f t="shared" si="7"/>
        <v>3.8339999999999606</v>
      </c>
      <c r="U15" s="64">
        <f t="shared" si="8"/>
        <v>-7.7039999999999829</v>
      </c>
      <c r="V15" s="62">
        <v>0</v>
      </c>
      <c r="W15" s="63">
        <f t="shared" si="9"/>
        <v>7.7039999999999829</v>
      </c>
    </row>
    <row r="16" spans="1:41" x14ac:dyDescent="0.35">
      <c r="A16" s="84" t="s">
        <v>29</v>
      </c>
      <c r="B16" s="29" t="s">
        <v>30</v>
      </c>
      <c r="C16" s="44">
        <v>147.92400000000001</v>
      </c>
      <c r="D16" s="45">
        <v>27.179999999999996</v>
      </c>
      <c r="E16" s="44">
        <v>217.53000000000003</v>
      </c>
      <c r="F16" s="45">
        <v>8.7119999999999997</v>
      </c>
      <c r="G16" s="44">
        <v>177.28200000000001</v>
      </c>
      <c r="H16" s="45">
        <v>21.744000000000003</v>
      </c>
      <c r="I16" s="44">
        <v>218.60999999999999</v>
      </c>
      <c r="J16" s="45">
        <v>8.6939999999999777</v>
      </c>
      <c r="K16" s="59">
        <f t="shared" si="1"/>
        <v>60.89400000000002</v>
      </c>
      <c r="L16" s="60">
        <f t="shared" si="0"/>
        <v>69.606000000000023</v>
      </c>
      <c r="M16" s="61">
        <f t="shared" si="2"/>
        <v>78.318000000000026</v>
      </c>
      <c r="N16" s="62">
        <f t="shared" si="3"/>
        <v>-27.179999999999996</v>
      </c>
      <c r="O16" s="62">
        <v>0</v>
      </c>
      <c r="P16" s="63">
        <f t="shared" si="4"/>
        <v>27.179999999999996</v>
      </c>
      <c r="Q16" s="65">
        <v>12</v>
      </c>
      <c r="R16" s="64">
        <f t="shared" si="5"/>
        <v>32.634</v>
      </c>
      <c r="S16" s="62">
        <f t="shared" si="6"/>
        <v>41.327999999999975</v>
      </c>
      <c r="T16" s="63">
        <f t="shared" si="7"/>
        <v>50.021999999999949</v>
      </c>
      <c r="U16" s="64">
        <f t="shared" si="8"/>
        <v>-21.744000000000003</v>
      </c>
      <c r="V16" s="62">
        <v>0</v>
      </c>
      <c r="W16" s="63">
        <f t="shared" si="9"/>
        <v>21.744000000000003</v>
      </c>
      <c r="Y16">
        <v>4</v>
      </c>
      <c r="Z16">
        <v>-5.4408835420570725</v>
      </c>
      <c r="AA16">
        <v>5.0941721723697162</v>
      </c>
      <c r="AB16">
        <v>-8.1483088452814751</v>
      </c>
      <c r="AC16">
        <v>-6.447884823981898</v>
      </c>
    </row>
    <row r="17" spans="1:29" x14ac:dyDescent="0.35">
      <c r="A17" s="128" t="s">
        <v>31</v>
      </c>
      <c r="B17" s="33" t="s">
        <v>33</v>
      </c>
      <c r="C17" s="18">
        <v>176.50799999999998</v>
      </c>
      <c r="D17" s="17">
        <v>12.852000000000007</v>
      </c>
      <c r="E17" s="18">
        <v>163.63799999999998</v>
      </c>
      <c r="F17" s="17">
        <v>5.5079999999999849</v>
      </c>
      <c r="G17" s="18">
        <v>217.602</v>
      </c>
      <c r="H17" s="17">
        <v>8.2799999999999834</v>
      </c>
      <c r="I17" s="18">
        <v>189.14399999999998</v>
      </c>
      <c r="J17" s="17">
        <v>4.5899999999999821</v>
      </c>
      <c r="K17" s="59">
        <f t="shared" si="1"/>
        <v>-18.377999999999989</v>
      </c>
      <c r="L17" s="60">
        <f t="shared" si="0"/>
        <v>-12.870000000000005</v>
      </c>
      <c r="M17" s="61">
        <f t="shared" si="2"/>
        <v>-7.3620000000000196</v>
      </c>
      <c r="N17" s="62">
        <f t="shared" si="3"/>
        <v>-12.852000000000007</v>
      </c>
      <c r="O17" s="62">
        <v>0</v>
      </c>
      <c r="P17" s="63">
        <f t="shared" si="4"/>
        <v>12.852000000000007</v>
      </c>
      <c r="Q17">
        <v>13</v>
      </c>
      <c r="R17" s="64">
        <f t="shared" si="5"/>
        <v>-33.048000000000009</v>
      </c>
      <c r="S17" s="62">
        <f t="shared" si="6"/>
        <v>-28.458000000000027</v>
      </c>
      <c r="T17" s="63">
        <f t="shared" si="7"/>
        <v>-23.868000000000045</v>
      </c>
      <c r="U17" s="64">
        <f t="shared" si="8"/>
        <v>-8.2799999999999834</v>
      </c>
      <c r="V17" s="62">
        <v>0</v>
      </c>
      <c r="W17" s="63">
        <f t="shared" si="9"/>
        <v>8.2799999999999834</v>
      </c>
      <c r="Y17">
        <v>4</v>
      </c>
      <c r="Z17">
        <v>0</v>
      </c>
      <c r="AA17">
        <v>10.185977714229367</v>
      </c>
      <c r="AB17">
        <v>0</v>
      </c>
      <c r="AC17">
        <v>2.7216250862833817</v>
      </c>
    </row>
    <row r="18" spans="1:29" x14ac:dyDescent="0.35">
      <c r="A18" s="129"/>
      <c r="B18" s="34" t="s">
        <v>32</v>
      </c>
      <c r="C18" s="21">
        <v>176.50799999999998</v>
      </c>
      <c r="D18" s="20">
        <v>12.852000000000007</v>
      </c>
      <c r="E18" s="21">
        <v>141.60599999999999</v>
      </c>
      <c r="F18" s="20">
        <v>11.015999999999986</v>
      </c>
      <c r="G18" s="21">
        <v>217.602</v>
      </c>
      <c r="H18" s="20">
        <v>8.2799999999999834</v>
      </c>
      <c r="I18" s="21">
        <v>154.22399999999999</v>
      </c>
      <c r="J18" s="20">
        <v>14.706000000000003</v>
      </c>
      <c r="K18" s="66">
        <f t="shared" si="1"/>
        <v>-45.917999999999971</v>
      </c>
      <c r="L18" s="67">
        <f t="shared" si="0"/>
        <v>-34.901999999999987</v>
      </c>
      <c r="M18" s="68">
        <f t="shared" si="2"/>
        <v>-23.886000000000003</v>
      </c>
      <c r="N18" s="69">
        <f t="shared" si="3"/>
        <v>-12.852000000000007</v>
      </c>
      <c r="O18" s="69">
        <v>0</v>
      </c>
      <c r="P18" s="8">
        <f t="shared" si="4"/>
        <v>12.852000000000007</v>
      </c>
      <c r="Q18">
        <v>14</v>
      </c>
      <c r="R18" s="7">
        <f t="shared" si="5"/>
        <v>-78.084000000000017</v>
      </c>
      <c r="S18" s="69">
        <f t="shared" si="6"/>
        <v>-63.378000000000014</v>
      </c>
      <c r="T18" s="8">
        <f t="shared" si="7"/>
        <v>-48.672000000000011</v>
      </c>
      <c r="U18" s="7">
        <f t="shared" si="8"/>
        <v>-8.2799999999999834</v>
      </c>
      <c r="V18" s="69">
        <v>0</v>
      </c>
      <c r="W18" s="8">
        <f t="shared" si="9"/>
        <v>8.2799999999999834</v>
      </c>
      <c r="Y18">
        <v>4</v>
      </c>
      <c r="Z18">
        <v>5.4408835420570725</v>
      </c>
      <c r="AA18">
        <v>15.277783256089016</v>
      </c>
      <c r="AB18">
        <v>8.1483088452814751</v>
      </c>
      <c r="AC18">
        <v>11.891134996548661</v>
      </c>
    </row>
    <row r="20" spans="1:29" x14ac:dyDescent="0.35">
      <c r="Y20">
        <v>5</v>
      </c>
      <c r="Z20">
        <v>-0.2</v>
      </c>
      <c r="AA20">
        <v>2.1239999999999668</v>
      </c>
      <c r="AB20">
        <v>-12.37299999999999</v>
      </c>
      <c r="AC20">
        <v>3.1809999999999832</v>
      </c>
    </row>
    <row r="21" spans="1:29" x14ac:dyDescent="0.35">
      <c r="Y21">
        <v>5</v>
      </c>
      <c r="Z21">
        <v>0</v>
      </c>
      <c r="AA21">
        <v>24.042999999999978</v>
      </c>
      <c r="AB21">
        <v>0</v>
      </c>
      <c r="AC21">
        <v>27.22199999999998</v>
      </c>
    </row>
    <row r="22" spans="1:29" x14ac:dyDescent="0.35">
      <c r="Y22">
        <v>5</v>
      </c>
      <c r="Z22">
        <v>0.2</v>
      </c>
      <c r="AA22">
        <v>45.961999999999989</v>
      </c>
      <c r="AB22">
        <v>12.37299999999999</v>
      </c>
      <c r="AC22">
        <v>51.262999999999977</v>
      </c>
    </row>
    <row r="24" spans="1:29" x14ac:dyDescent="0.35">
      <c r="A24" s="136" t="s">
        <v>14</v>
      </c>
      <c r="B24" s="136"/>
      <c r="C24" s="136"/>
      <c r="D24" s="136"/>
      <c r="E24" s="136"/>
      <c r="F24" s="136"/>
      <c r="Y24">
        <v>6</v>
      </c>
      <c r="Z24">
        <v>-0.2</v>
      </c>
      <c r="AA24">
        <v>-20.858000000000004</v>
      </c>
      <c r="AB24">
        <v>-12.37299999999999</v>
      </c>
      <c r="AC24">
        <v>-14.140000000000043</v>
      </c>
    </row>
    <row r="25" spans="1:29" x14ac:dyDescent="0.35">
      <c r="A25" s="136" t="s">
        <v>61</v>
      </c>
      <c r="B25" s="136"/>
      <c r="C25" s="136"/>
      <c r="D25" s="136" t="s">
        <v>9</v>
      </c>
      <c r="E25" s="136"/>
      <c r="F25" s="136"/>
      <c r="Y25">
        <v>6</v>
      </c>
      <c r="Z25">
        <v>0</v>
      </c>
      <c r="AA25">
        <v>-3.1779999999999973</v>
      </c>
      <c r="AB25">
        <v>0</v>
      </c>
      <c r="AC25">
        <v>-0.70700000000002206</v>
      </c>
    </row>
    <row r="26" spans="1:29" x14ac:dyDescent="0.35">
      <c r="A26" s="91" t="s">
        <v>6</v>
      </c>
      <c r="B26" s="91" t="s">
        <v>7</v>
      </c>
      <c r="C26" s="91" t="s">
        <v>54</v>
      </c>
      <c r="D26" s="91" t="s">
        <v>6</v>
      </c>
      <c r="E26" s="91" t="s">
        <v>7</v>
      </c>
      <c r="F26" s="91" t="s">
        <v>54</v>
      </c>
      <c r="H26" s="70" t="s">
        <v>58</v>
      </c>
      <c r="I26" s="70" t="s">
        <v>42</v>
      </c>
      <c r="J26" s="70" t="s">
        <v>59</v>
      </c>
      <c r="K26" s="70" t="s">
        <v>56</v>
      </c>
      <c r="L26" s="70" t="s">
        <v>38</v>
      </c>
      <c r="M26" s="86" t="s">
        <v>57</v>
      </c>
      <c r="Y26">
        <v>6</v>
      </c>
      <c r="Z26">
        <v>0.2</v>
      </c>
      <c r="AA26">
        <v>14.50200000000001</v>
      </c>
      <c r="AB26">
        <v>12.37299999999999</v>
      </c>
      <c r="AC26">
        <v>12.725999999999999</v>
      </c>
    </row>
    <row r="27" spans="1:29" x14ac:dyDescent="0.35">
      <c r="A27" s="90">
        <v>141.4799779123035</v>
      </c>
      <c r="B27" s="90">
        <v>10.604855202879589</v>
      </c>
      <c r="C27" s="90">
        <f>1.96*B27</f>
        <v>20.785516197643993</v>
      </c>
      <c r="D27" s="90">
        <v>135.82828861256539</v>
      </c>
      <c r="E27" s="90">
        <v>11.311661485602182</v>
      </c>
      <c r="F27" s="90">
        <f>1.96*E27</f>
        <v>22.170856511780276</v>
      </c>
      <c r="G27" s="85">
        <v>1</v>
      </c>
      <c r="H27" s="88">
        <f>(D27-A27)-F27</f>
        <v>-27.822545811518385</v>
      </c>
      <c r="I27">
        <f>(D27-A27)</f>
        <v>-5.6516892997381092</v>
      </c>
      <c r="J27" s="88">
        <f>(D27-A27)+F27</f>
        <v>16.519167212042166</v>
      </c>
      <c r="K27" s="88">
        <f>-(C27)</f>
        <v>-20.785516197643993</v>
      </c>
      <c r="L27">
        <v>0</v>
      </c>
      <c r="M27" s="88">
        <f>C27</f>
        <v>20.785516197643993</v>
      </c>
      <c r="N27" s="85"/>
    </row>
    <row r="28" spans="1:29" x14ac:dyDescent="0.35">
      <c r="A28" s="90">
        <v>161.25252125766264</v>
      </c>
      <c r="B28" s="90">
        <v>4.8639509590665604</v>
      </c>
      <c r="C28" s="90">
        <f t="shared" ref="C28:C40" si="10">1.96*B28</f>
        <v>9.5333438797704577</v>
      </c>
      <c r="D28" s="90">
        <v>159.17559818073966</v>
      </c>
      <c r="E28" s="90">
        <v>6.2467866323908012</v>
      </c>
      <c r="F28" s="90">
        <f t="shared" ref="F28:F40" si="11">1.96*E28</f>
        <v>12.24370179948597</v>
      </c>
      <c r="G28" s="85">
        <v>2</v>
      </c>
      <c r="H28" s="88">
        <f t="shared" ref="H28:H40" si="12">(D28-A28)-F28</f>
        <v>-14.320624876408951</v>
      </c>
      <c r="I28">
        <f t="shared" ref="I28:I40" si="13">(D28-A28)</f>
        <v>-2.0769230769229807</v>
      </c>
      <c r="J28" s="88">
        <f t="shared" ref="J28:J40" si="14">(D28-A28)+F28</f>
        <v>10.16677872256299</v>
      </c>
      <c r="K28" s="88">
        <f t="shared" ref="K28:K40" si="15">-(C28)</f>
        <v>-9.5333438797704577</v>
      </c>
      <c r="L28">
        <v>0</v>
      </c>
      <c r="M28" s="88">
        <f t="shared" ref="M28:M40" si="16">C28</f>
        <v>9.5333438797704577</v>
      </c>
      <c r="Y28">
        <v>7</v>
      </c>
      <c r="Z28">
        <v>-0.2</v>
      </c>
      <c r="AA28">
        <v>-0.90500000000001246</v>
      </c>
      <c r="AB28">
        <v>-12.37299999999999</v>
      </c>
      <c r="AC28">
        <v>-14.144000000000034</v>
      </c>
    </row>
    <row r="29" spans="1:29" x14ac:dyDescent="0.35">
      <c r="A29" s="90">
        <v>69.016020597116096</v>
      </c>
      <c r="B29" s="90">
        <v>1.0498746044897018</v>
      </c>
      <c r="C29" s="90">
        <f t="shared" si="10"/>
        <v>2.0577542247998157</v>
      </c>
      <c r="D29" s="90">
        <v>71.115769806095699</v>
      </c>
      <c r="E29" s="90">
        <v>2.099193131328903</v>
      </c>
      <c r="F29" s="90">
        <f t="shared" si="11"/>
        <v>4.1144185374046494</v>
      </c>
      <c r="G29" s="85">
        <v>3</v>
      </c>
      <c r="H29" s="88">
        <f t="shared" si="12"/>
        <v>-2.0146693284250468</v>
      </c>
      <c r="I29">
        <f t="shared" si="13"/>
        <v>2.0997492089796026</v>
      </c>
      <c r="J29" s="88">
        <f t="shared" si="14"/>
        <v>6.214167746384252</v>
      </c>
      <c r="K29" s="88">
        <f t="shared" si="15"/>
        <v>-2.0577542247998157</v>
      </c>
      <c r="L29">
        <v>0</v>
      </c>
      <c r="M29" s="88">
        <f t="shared" si="16"/>
        <v>2.0577542247998157</v>
      </c>
      <c r="Y29">
        <v>7</v>
      </c>
      <c r="Z29">
        <v>0</v>
      </c>
      <c r="AA29">
        <v>-0.70500000000001251</v>
      </c>
      <c r="AB29">
        <v>0</v>
      </c>
      <c r="AC29">
        <v>-1.0630000000000166</v>
      </c>
    </row>
    <row r="30" spans="1:29" x14ac:dyDescent="0.35">
      <c r="A30" s="90">
        <v>142.92318311803567</v>
      </c>
      <c r="B30" s="90">
        <v>8.1483088452814751</v>
      </c>
      <c r="C30" s="90">
        <f t="shared" si="10"/>
        <v>15.970685336751691</v>
      </c>
      <c r="D30" s="90">
        <v>145.64480820431905</v>
      </c>
      <c r="E30" s="90">
        <v>9.1695099102652797</v>
      </c>
      <c r="F30" s="90">
        <f t="shared" si="11"/>
        <v>17.972239424119948</v>
      </c>
      <c r="G30" s="85">
        <v>4</v>
      </c>
      <c r="H30" s="88">
        <f t="shared" si="12"/>
        <v>-15.250614337836566</v>
      </c>
      <c r="I30">
        <f t="shared" si="13"/>
        <v>2.7216250862833817</v>
      </c>
      <c r="J30" s="88">
        <f t="shared" si="14"/>
        <v>20.69386451040333</v>
      </c>
      <c r="K30" s="88">
        <f t="shared" si="15"/>
        <v>-15.970685336751691</v>
      </c>
      <c r="L30">
        <v>0</v>
      </c>
      <c r="M30" s="88">
        <f t="shared" si="16"/>
        <v>15.970685336751691</v>
      </c>
      <c r="Y30">
        <v>7</v>
      </c>
      <c r="Z30">
        <v>0.2</v>
      </c>
      <c r="AA30">
        <v>-0.50500000000001255</v>
      </c>
      <c r="AB30">
        <v>12.37299999999999</v>
      </c>
      <c r="AC30">
        <v>12.018000000000001</v>
      </c>
    </row>
    <row r="31" spans="1:29" x14ac:dyDescent="0.35">
      <c r="A31" s="90">
        <v>202.64500000000001</v>
      </c>
      <c r="B31" s="90">
        <v>12.37299999999999</v>
      </c>
      <c r="C31" s="90">
        <f t="shared" si="10"/>
        <v>24.25107999999998</v>
      </c>
      <c r="D31" s="90">
        <v>229.86699999999999</v>
      </c>
      <c r="E31" s="90">
        <v>24.040999999999997</v>
      </c>
      <c r="F31" s="90">
        <f t="shared" si="11"/>
        <v>47.120359999999991</v>
      </c>
      <c r="G31" s="85">
        <v>5</v>
      </c>
      <c r="H31" s="88">
        <f t="shared" si="12"/>
        <v>-19.898360000000011</v>
      </c>
      <c r="I31">
        <f t="shared" si="13"/>
        <v>27.22199999999998</v>
      </c>
      <c r="J31" s="88">
        <f t="shared" si="14"/>
        <v>74.342359999999971</v>
      </c>
      <c r="K31" s="88">
        <f t="shared" si="15"/>
        <v>-24.25107999999998</v>
      </c>
      <c r="L31">
        <v>0</v>
      </c>
      <c r="M31" s="88">
        <f t="shared" si="16"/>
        <v>24.25107999999998</v>
      </c>
    </row>
    <row r="32" spans="1:29" x14ac:dyDescent="0.35">
      <c r="A32" s="90">
        <v>202.64500000000001</v>
      </c>
      <c r="B32" s="90">
        <v>12.37299999999999</v>
      </c>
      <c r="C32" s="90">
        <f t="shared" si="10"/>
        <v>24.25107999999998</v>
      </c>
      <c r="D32" s="90">
        <v>201.93799999999999</v>
      </c>
      <c r="E32" s="90">
        <v>13.433000000000021</v>
      </c>
      <c r="F32" s="90">
        <f t="shared" si="11"/>
        <v>26.328680000000041</v>
      </c>
      <c r="G32" s="85">
        <v>6</v>
      </c>
      <c r="H32" s="88">
        <f t="shared" si="12"/>
        <v>-27.035680000000063</v>
      </c>
      <c r="I32">
        <f t="shared" si="13"/>
        <v>-0.70700000000002206</v>
      </c>
      <c r="J32" s="88">
        <f t="shared" si="14"/>
        <v>25.621680000000019</v>
      </c>
      <c r="K32" s="88">
        <f t="shared" si="15"/>
        <v>-24.25107999999998</v>
      </c>
      <c r="L32">
        <v>0</v>
      </c>
      <c r="M32" s="88">
        <f t="shared" si="16"/>
        <v>24.25107999999998</v>
      </c>
      <c r="Y32">
        <v>8</v>
      </c>
      <c r="Z32">
        <v>-11.564000000000021</v>
      </c>
      <c r="AA32">
        <v>4.8330000000000268</v>
      </c>
      <c r="AB32">
        <v>-9.6359999999999957</v>
      </c>
      <c r="AC32">
        <v>-30.364999999999995</v>
      </c>
    </row>
    <row r="33" spans="1:29" x14ac:dyDescent="0.35">
      <c r="A33" s="90">
        <v>202.64500000000001</v>
      </c>
      <c r="B33" s="90">
        <v>12.37299999999999</v>
      </c>
      <c r="C33" s="90">
        <f t="shared" si="10"/>
        <v>24.25107999999998</v>
      </c>
      <c r="D33" s="90">
        <v>201.58199999999999</v>
      </c>
      <c r="E33" s="90">
        <v>13.081000000000017</v>
      </c>
      <c r="F33" s="90">
        <f t="shared" si="11"/>
        <v>25.638760000000033</v>
      </c>
      <c r="G33" s="85">
        <v>7</v>
      </c>
      <c r="H33" s="88">
        <f t="shared" si="12"/>
        <v>-26.70176000000005</v>
      </c>
      <c r="I33">
        <f t="shared" si="13"/>
        <v>-1.0630000000000166</v>
      </c>
      <c r="J33" s="88">
        <f t="shared" si="14"/>
        <v>24.575760000000017</v>
      </c>
      <c r="K33" s="88">
        <f t="shared" si="15"/>
        <v>-24.25107999999998</v>
      </c>
      <c r="L33">
        <v>0</v>
      </c>
      <c r="M33" s="88">
        <f t="shared" si="16"/>
        <v>24.25107999999998</v>
      </c>
      <c r="Y33">
        <v>8</v>
      </c>
      <c r="Z33">
        <v>0</v>
      </c>
      <c r="AA33">
        <v>18.324000000000012</v>
      </c>
      <c r="AB33">
        <v>0</v>
      </c>
      <c r="AC33">
        <v>-13.013999999999982</v>
      </c>
    </row>
    <row r="34" spans="1:29" x14ac:dyDescent="0.35">
      <c r="A34" s="90">
        <v>156.874</v>
      </c>
      <c r="B34" s="90">
        <v>9.6359999999999957</v>
      </c>
      <c r="C34" s="90">
        <f t="shared" si="10"/>
        <v>18.886559999999992</v>
      </c>
      <c r="D34" s="90">
        <v>143.86000000000001</v>
      </c>
      <c r="E34" s="90">
        <v>17.351000000000013</v>
      </c>
      <c r="F34" s="90">
        <f t="shared" si="11"/>
        <v>34.007960000000026</v>
      </c>
      <c r="G34" s="85">
        <v>8</v>
      </c>
      <c r="H34" s="88">
        <f t="shared" si="12"/>
        <v>-47.021960000000007</v>
      </c>
      <c r="I34">
        <f t="shared" si="13"/>
        <v>-13.013999999999982</v>
      </c>
      <c r="J34" s="88">
        <f t="shared" si="14"/>
        <v>20.993960000000044</v>
      </c>
      <c r="K34" s="88">
        <f t="shared" si="15"/>
        <v>-18.886559999999992</v>
      </c>
      <c r="L34">
        <v>0</v>
      </c>
      <c r="M34" s="88">
        <f t="shared" si="16"/>
        <v>18.886559999999992</v>
      </c>
      <c r="Y34">
        <v>8</v>
      </c>
      <c r="Z34">
        <v>11.564000000000021</v>
      </c>
      <c r="AA34">
        <v>31.814999999999998</v>
      </c>
      <c r="AB34">
        <v>9.6359999999999957</v>
      </c>
      <c r="AC34">
        <v>4.3370000000000317</v>
      </c>
    </row>
    <row r="35" spans="1:29" x14ac:dyDescent="0.35">
      <c r="A35" s="90">
        <v>298.49399999999997</v>
      </c>
      <c r="B35" s="90">
        <v>43.416000000000047</v>
      </c>
      <c r="C35" s="90">
        <f t="shared" si="10"/>
        <v>85.095360000000085</v>
      </c>
      <c r="D35" s="90">
        <v>236.988</v>
      </c>
      <c r="E35" s="90">
        <v>48.852000000000004</v>
      </c>
      <c r="F35" s="90">
        <f t="shared" si="11"/>
        <v>95.749920000000003</v>
      </c>
      <c r="G35" s="85">
        <v>9</v>
      </c>
      <c r="H35" s="88">
        <f t="shared" si="12"/>
        <v>-157.25591999999997</v>
      </c>
      <c r="I35">
        <f t="shared" si="13"/>
        <v>-61.505999999999972</v>
      </c>
      <c r="J35" s="88">
        <f t="shared" si="14"/>
        <v>34.243920000000031</v>
      </c>
      <c r="K35" s="88">
        <f t="shared" si="15"/>
        <v>-85.095360000000085</v>
      </c>
      <c r="L35">
        <v>0</v>
      </c>
      <c r="M35" s="88">
        <f t="shared" si="16"/>
        <v>85.095360000000085</v>
      </c>
    </row>
    <row r="36" spans="1:29" x14ac:dyDescent="0.35">
      <c r="A36" s="90">
        <v>90.054000000000002</v>
      </c>
      <c r="B36" s="90">
        <v>3.6719999999999953</v>
      </c>
      <c r="C36" s="90">
        <f t="shared" si="10"/>
        <v>7.1971199999999902</v>
      </c>
      <c r="D36" s="90">
        <v>78.282000000000011</v>
      </c>
      <c r="E36" s="90">
        <v>5.8680000000000092</v>
      </c>
      <c r="F36" s="90">
        <f t="shared" si="11"/>
        <v>11.501280000000017</v>
      </c>
      <c r="G36" s="85">
        <v>10</v>
      </c>
      <c r="H36" s="88">
        <f t="shared" si="12"/>
        <v>-23.273280000000007</v>
      </c>
      <c r="I36">
        <f t="shared" si="13"/>
        <v>-11.771999999999991</v>
      </c>
      <c r="J36" s="88">
        <f t="shared" si="14"/>
        <v>-0.27071999999997409</v>
      </c>
      <c r="K36" s="88">
        <f t="shared" si="15"/>
        <v>-7.1971199999999902</v>
      </c>
      <c r="L36">
        <v>0</v>
      </c>
      <c r="M36" s="88">
        <f t="shared" si="16"/>
        <v>7.1971199999999902</v>
      </c>
      <c r="Y36">
        <v>9</v>
      </c>
      <c r="Z36">
        <v>-36.180000000000028</v>
      </c>
      <c r="AA36">
        <v>-85.032000000000039</v>
      </c>
      <c r="AB36">
        <v>-43.416000000000047</v>
      </c>
      <c r="AC36">
        <v>-110.35799999999998</v>
      </c>
    </row>
    <row r="37" spans="1:29" x14ac:dyDescent="0.35">
      <c r="A37" s="90">
        <v>160.41600000000003</v>
      </c>
      <c r="B37" s="90">
        <v>7.7039999999999829</v>
      </c>
      <c r="C37" s="90">
        <f t="shared" si="10"/>
        <v>15.099839999999967</v>
      </c>
      <c r="D37" s="90">
        <v>154.26</v>
      </c>
      <c r="E37" s="90">
        <v>9.9899999999999949</v>
      </c>
      <c r="F37" s="90">
        <f t="shared" si="11"/>
        <v>19.58039999999999</v>
      </c>
      <c r="G37" s="85">
        <v>11</v>
      </c>
      <c r="H37" s="88">
        <f t="shared" si="12"/>
        <v>-25.736400000000025</v>
      </c>
      <c r="I37">
        <f t="shared" si="13"/>
        <v>-6.1560000000000343</v>
      </c>
      <c r="J37" s="88">
        <f t="shared" si="14"/>
        <v>13.424399999999956</v>
      </c>
      <c r="K37" s="88">
        <f t="shared" si="15"/>
        <v>-15.099839999999967</v>
      </c>
      <c r="L37">
        <v>0</v>
      </c>
      <c r="M37" s="88">
        <f t="shared" si="16"/>
        <v>15.099839999999967</v>
      </c>
      <c r="Y37">
        <v>9</v>
      </c>
      <c r="Z37">
        <v>0</v>
      </c>
      <c r="AA37">
        <v>-45.234000000000037</v>
      </c>
      <c r="AB37">
        <v>0</v>
      </c>
      <c r="AC37">
        <v>-61.505999999999972</v>
      </c>
    </row>
    <row r="38" spans="1:29" x14ac:dyDescent="0.35">
      <c r="A38" s="90">
        <v>177.28200000000001</v>
      </c>
      <c r="B38" s="90">
        <v>21.744000000000003</v>
      </c>
      <c r="C38" s="90">
        <f t="shared" si="10"/>
        <v>42.618240000000007</v>
      </c>
      <c r="D38" s="90">
        <v>218.60999999999999</v>
      </c>
      <c r="E38" s="90">
        <v>8.6939999999999777</v>
      </c>
      <c r="F38" s="90">
        <f t="shared" si="11"/>
        <v>17.040239999999955</v>
      </c>
      <c r="G38" s="85">
        <v>12</v>
      </c>
      <c r="H38" s="88">
        <f t="shared" si="12"/>
        <v>24.28776000000002</v>
      </c>
      <c r="I38">
        <f t="shared" si="13"/>
        <v>41.327999999999975</v>
      </c>
      <c r="J38" s="88">
        <f t="shared" si="14"/>
        <v>58.368239999999929</v>
      </c>
      <c r="K38" s="88">
        <f t="shared" si="15"/>
        <v>-42.618240000000007</v>
      </c>
      <c r="L38">
        <v>0</v>
      </c>
      <c r="M38" s="88">
        <f t="shared" si="16"/>
        <v>42.618240000000007</v>
      </c>
      <c r="Y38">
        <v>9</v>
      </c>
      <c r="Z38">
        <v>36.180000000000028</v>
      </c>
      <c r="AA38">
        <v>-5.4360000000000355</v>
      </c>
      <c r="AB38">
        <v>43.416000000000047</v>
      </c>
      <c r="AC38">
        <v>-12.653999999999968</v>
      </c>
    </row>
    <row r="39" spans="1:29" x14ac:dyDescent="0.35">
      <c r="A39" s="90">
        <v>217.602</v>
      </c>
      <c r="B39" s="90">
        <v>8.2799999999999834</v>
      </c>
      <c r="C39" s="90">
        <f t="shared" si="10"/>
        <v>16.228799999999968</v>
      </c>
      <c r="D39" s="90">
        <v>189.14399999999998</v>
      </c>
      <c r="E39" s="90">
        <v>4.5899999999999821</v>
      </c>
      <c r="F39" s="90">
        <f t="shared" si="11"/>
        <v>8.996399999999964</v>
      </c>
      <c r="G39" s="85">
        <v>13</v>
      </c>
      <c r="H39" s="88">
        <f t="shared" si="12"/>
        <v>-37.454399999999993</v>
      </c>
      <c r="I39">
        <f t="shared" si="13"/>
        <v>-28.458000000000027</v>
      </c>
      <c r="J39" s="88">
        <f t="shared" si="14"/>
        <v>-19.461600000000061</v>
      </c>
      <c r="K39" s="88">
        <f t="shared" si="15"/>
        <v>-16.228799999999968</v>
      </c>
      <c r="L39">
        <v>0</v>
      </c>
      <c r="M39" s="88">
        <f t="shared" si="16"/>
        <v>16.228799999999968</v>
      </c>
    </row>
    <row r="40" spans="1:29" x14ac:dyDescent="0.35">
      <c r="A40" s="90">
        <v>217.602</v>
      </c>
      <c r="B40" s="90">
        <v>8.2799999999999834</v>
      </c>
      <c r="C40" s="90">
        <f t="shared" si="10"/>
        <v>16.228799999999968</v>
      </c>
      <c r="D40" s="90">
        <v>154.22399999999999</v>
      </c>
      <c r="E40" s="90">
        <v>14.706000000000003</v>
      </c>
      <c r="F40" s="90">
        <f t="shared" si="11"/>
        <v>28.823760000000007</v>
      </c>
      <c r="G40" s="85">
        <v>14</v>
      </c>
      <c r="H40" s="88">
        <f t="shared" si="12"/>
        <v>-92.201760000000021</v>
      </c>
      <c r="I40">
        <f t="shared" si="13"/>
        <v>-63.378000000000014</v>
      </c>
      <c r="J40" s="88">
        <f t="shared" si="14"/>
        <v>-34.554240000000007</v>
      </c>
      <c r="K40" s="88">
        <f t="shared" si="15"/>
        <v>-16.228799999999968</v>
      </c>
      <c r="L40">
        <v>0</v>
      </c>
      <c r="M40" s="88">
        <f t="shared" si="16"/>
        <v>16.228799999999968</v>
      </c>
      <c r="Y40">
        <v>10</v>
      </c>
      <c r="Z40">
        <v>-11.016000000000002</v>
      </c>
      <c r="AA40">
        <v>-7.3260000000000005</v>
      </c>
      <c r="AB40">
        <v>-3.6719999999999953</v>
      </c>
      <c r="AC40">
        <v>-17.64</v>
      </c>
    </row>
    <row r="41" spans="1:29" x14ac:dyDescent="0.35">
      <c r="G41" s="85"/>
      <c r="Y41">
        <v>10</v>
      </c>
      <c r="Z41">
        <v>0</v>
      </c>
      <c r="AA41">
        <v>0</v>
      </c>
      <c r="AB41">
        <v>0</v>
      </c>
      <c r="AC41">
        <v>-11.771999999999991</v>
      </c>
    </row>
    <row r="42" spans="1:29" x14ac:dyDescent="0.35">
      <c r="Y42">
        <v>10</v>
      </c>
      <c r="Z42">
        <v>11.016000000000002</v>
      </c>
      <c r="AA42">
        <v>7.3260000000000005</v>
      </c>
      <c r="AB42">
        <v>3.6719999999999953</v>
      </c>
      <c r="AC42">
        <v>-5.9039999999999822</v>
      </c>
    </row>
    <row r="43" spans="1:29" x14ac:dyDescent="0.35">
      <c r="B43" t="s">
        <v>58</v>
      </c>
      <c r="C43" t="s">
        <v>42</v>
      </c>
      <c r="D43" t="s">
        <v>59</v>
      </c>
      <c r="E43" t="s">
        <v>56</v>
      </c>
      <c r="F43" t="s">
        <v>38</v>
      </c>
      <c r="G43" t="s">
        <v>57</v>
      </c>
      <c r="I43" s="95" t="s">
        <v>46</v>
      </c>
      <c r="J43" s="95"/>
      <c r="K43" s="95"/>
    </row>
    <row r="44" spans="1:29" x14ac:dyDescent="0.35">
      <c r="A44">
        <v>1</v>
      </c>
      <c r="B44" s="90">
        <v>-27.822545811518385</v>
      </c>
      <c r="C44" s="90">
        <v>-5.6516892997381092</v>
      </c>
      <c r="D44" s="90">
        <v>16.519167212042166</v>
      </c>
      <c r="E44" s="90">
        <v>-20.785516197643993</v>
      </c>
      <c r="F44" s="90">
        <v>0</v>
      </c>
      <c r="G44" s="90">
        <v>20.785516197643993</v>
      </c>
      <c r="I44" s="70" t="s">
        <v>38</v>
      </c>
      <c r="J44" s="70" t="s">
        <v>9</v>
      </c>
      <c r="K44" s="70"/>
      <c r="Y44">
        <v>11</v>
      </c>
      <c r="Z44">
        <v>-6.9120000000000061</v>
      </c>
      <c r="AA44">
        <v>-14.633999999999975</v>
      </c>
      <c r="AB44">
        <v>-7.7039999999999829</v>
      </c>
      <c r="AC44">
        <v>-16.146000000000029</v>
      </c>
    </row>
    <row r="45" spans="1:29" x14ac:dyDescent="0.35">
      <c r="A45">
        <v>2</v>
      </c>
      <c r="B45" s="90">
        <v>-14.320624876408951</v>
      </c>
      <c r="C45" s="90">
        <v>-2.0769230769229807</v>
      </c>
      <c r="D45" s="90">
        <v>10.16677872256299</v>
      </c>
      <c r="E45" s="90">
        <v>-9.5333438797704577</v>
      </c>
      <c r="F45" s="90">
        <v>0</v>
      </c>
      <c r="G45" s="90">
        <v>9.5333438797704577</v>
      </c>
      <c r="I45" s="90">
        <v>-20.785516197643993</v>
      </c>
      <c r="J45" s="90">
        <v>-27.822545811518385</v>
      </c>
      <c r="K45">
        <v>1</v>
      </c>
      <c r="Y45">
        <v>11</v>
      </c>
      <c r="Z45">
        <v>0</v>
      </c>
      <c r="AA45">
        <v>-3.0959999999999752</v>
      </c>
      <c r="AB45">
        <v>0</v>
      </c>
      <c r="AC45">
        <v>-6.1560000000000343</v>
      </c>
    </row>
    <row r="46" spans="1:29" x14ac:dyDescent="0.35">
      <c r="A46">
        <v>3</v>
      </c>
      <c r="B46" s="90">
        <v>-2.0146693284250468</v>
      </c>
      <c r="C46" s="90">
        <v>2.0997492089796026</v>
      </c>
      <c r="D46" s="90">
        <v>6.214167746384252</v>
      </c>
      <c r="E46" s="90">
        <v>-2.0577542247998157</v>
      </c>
      <c r="F46" s="90">
        <v>0</v>
      </c>
      <c r="G46" s="90">
        <v>2.0577542247998157</v>
      </c>
      <c r="I46" s="90">
        <v>0</v>
      </c>
      <c r="J46" s="90">
        <v>-5.6516892997381092</v>
      </c>
      <c r="K46">
        <v>1</v>
      </c>
      <c r="Y46">
        <v>11</v>
      </c>
      <c r="Z46">
        <v>6.9120000000000061</v>
      </c>
      <c r="AA46">
        <v>8.442000000000025</v>
      </c>
      <c r="AB46">
        <v>7.7039999999999829</v>
      </c>
      <c r="AC46">
        <v>3.8339999999999606</v>
      </c>
    </row>
    <row r="47" spans="1:29" x14ac:dyDescent="0.35">
      <c r="A47">
        <v>4</v>
      </c>
      <c r="B47" s="90">
        <v>-15.250614337836566</v>
      </c>
      <c r="C47" s="90">
        <v>2.7216250862833817</v>
      </c>
      <c r="D47" s="90">
        <v>20.69386451040333</v>
      </c>
      <c r="E47" s="90">
        <v>-15.970685336751691</v>
      </c>
      <c r="F47" s="90">
        <v>0</v>
      </c>
      <c r="G47" s="90">
        <v>15.970685336751691</v>
      </c>
      <c r="I47" s="90">
        <v>20.785516197643993</v>
      </c>
      <c r="J47" s="90">
        <v>16.519167212042166</v>
      </c>
      <c r="K47">
        <v>1</v>
      </c>
    </row>
    <row r="48" spans="1:29" x14ac:dyDescent="0.35">
      <c r="A48">
        <v>5</v>
      </c>
      <c r="B48" s="90">
        <v>-19.898360000000011</v>
      </c>
      <c r="C48" s="90">
        <v>27.22199999999998</v>
      </c>
      <c r="D48" s="90">
        <v>74.342359999999971</v>
      </c>
      <c r="E48" s="90">
        <v>-24.25107999999998</v>
      </c>
      <c r="F48" s="90">
        <v>0</v>
      </c>
      <c r="G48" s="90">
        <v>24.25107999999998</v>
      </c>
      <c r="Y48">
        <v>12</v>
      </c>
      <c r="Z48">
        <v>-27.179999999999996</v>
      </c>
      <c r="AA48">
        <v>60.89400000000002</v>
      </c>
      <c r="AB48">
        <v>-21.744000000000003</v>
      </c>
      <c r="AC48">
        <v>32.634</v>
      </c>
    </row>
    <row r="49" spans="1:29" x14ac:dyDescent="0.35">
      <c r="A49">
        <v>6</v>
      </c>
      <c r="B49" s="90">
        <v>-27.035680000000063</v>
      </c>
      <c r="C49" s="90">
        <v>-0.70700000000002206</v>
      </c>
      <c r="D49" s="90">
        <v>25.621680000000019</v>
      </c>
      <c r="E49" s="90">
        <v>-24.25107999999998</v>
      </c>
      <c r="F49" s="90">
        <v>0</v>
      </c>
      <c r="G49" s="90">
        <v>24.25107999999998</v>
      </c>
      <c r="I49" s="90">
        <v>-9.5333438797704577</v>
      </c>
      <c r="J49" s="90">
        <v>-14.320624876408951</v>
      </c>
      <c r="K49">
        <v>2</v>
      </c>
      <c r="Y49">
        <v>12</v>
      </c>
      <c r="Z49">
        <v>0</v>
      </c>
      <c r="AA49">
        <v>69.606000000000023</v>
      </c>
      <c r="AB49">
        <v>0</v>
      </c>
      <c r="AC49">
        <v>41.327999999999975</v>
      </c>
    </row>
    <row r="50" spans="1:29" x14ac:dyDescent="0.35">
      <c r="A50">
        <v>7</v>
      </c>
      <c r="B50" s="90">
        <v>-26.70176000000005</v>
      </c>
      <c r="C50" s="90">
        <v>-1.0630000000000166</v>
      </c>
      <c r="D50" s="90">
        <v>24.575760000000017</v>
      </c>
      <c r="E50" s="90">
        <v>-24.25107999999998</v>
      </c>
      <c r="F50" s="90">
        <v>0</v>
      </c>
      <c r="G50" s="90">
        <v>24.25107999999998</v>
      </c>
      <c r="I50" s="90">
        <v>0</v>
      </c>
      <c r="J50" s="90">
        <v>-2.0769230769229807</v>
      </c>
      <c r="K50">
        <v>2</v>
      </c>
      <c r="Y50">
        <v>12</v>
      </c>
      <c r="Z50">
        <v>27.179999999999996</v>
      </c>
      <c r="AA50">
        <v>78.318000000000026</v>
      </c>
      <c r="AB50">
        <v>21.744000000000003</v>
      </c>
      <c r="AC50">
        <v>50.021999999999949</v>
      </c>
    </row>
    <row r="51" spans="1:29" x14ac:dyDescent="0.35">
      <c r="A51">
        <v>8</v>
      </c>
      <c r="B51" s="90">
        <v>-47.021960000000007</v>
      </c>
      <c r="C51" s="90">
        <v>-13.013999999999982</v>
      </c>
      <c r="D51" s="90">
        <v>20.993960000000044</v>
      </c>
      <c r="E51" s="90">
        <v>-18.886559999999992</v>
      </c>
      <c r="F51" s="90">
        <v>0</v>
      </c>
      <c r="G51" s="90">
        <v>18.886559999999992</v>
      </c>
      <c r="I51" s="90">
        <v>9.5333438797704577</v>
      </c>
      <c r="J51" s="90">
        <v>10.16677872256299</v>
      </c>
      <c r="K51">
        <v>2</v>
      </c>
    </row>
    <row r="52" spans="1:29" x14ac:dyDescent="0.35">
      <c r="A52">
        <v>9</v>
      </c>
      <c r="B52" s="90">
        <v>-157.25591999999997</v>
      </c>
      <c r="C52" s="90">
        <v>-61.505999999999972</v>
      </c>
      <c r="D52" s="90">
        <v>34.243920000000031</v>
      </c>
      <c r="E52" s="90">
        <v>-85.095360000000085</v>
      </c>
      <c r="F52" s="90">
        <v>0</v>
      </c>
      <c r="G52" s="90">
        <v>85.095360000000085</v>
      </c>
      <c r="Y52">
        <v>13</v>
      </c>
      <c r="Z52">
        <v>-12.852000000000007</v>
      </c>
      <c r="AA52">
        <v>-18.377999999999989</v>
      </c>
      <c r="AB52">
        <v>-8.2799999999999834</v>
      </c>
      <c r="AC52">
        <v>-33.048000000000009</v>
      </c>
    </row>
    <row r="53" spans="1:29" x14ac:dyDescent="0.35">
      <c r="A53">
        <v>10</v>
      </c>
      <c r="B53" s="90">
        <v>-23.273280000000007</v>
      </c>
      <c r="C53" s="90">
        <v>-11.771999999999991</v>
      </c>
      <c r="D53" s="90">
        <v>-0.27071999999997409</v>
      </c>
      <c r="E53" s="90">
        <v>-7.1971199999999902</v>
      </c>
      <c r="F53" s="90">
        <v>0</v>
      </c>
      <c r="G53" s="90">
        <v>7.1971199999999902</v>
      </c>
      <c r="I53" s="90">
        <v>-2.0577542247998157</v>
      </c>
      <c r="J53" s="90">
        <v>-2.0146693284250468</v>
      </c>
      <c r="K53">
        <v>3</v>
      </c>
      <c r="Y53">
        <v>13</v>
      </c>
      <c r="Z53">
        <v>0</v>
      </c>
      <c r="AA53">
        <v>-12.870000000000005</v>
      </c>
      <c r="AB53">
        <v>0</v>
      </c>
      <c r="AC53">
        <v>-28.458000000000027</v>
      </c>
    </row>
    <row r="54" spans="1:29" x14ac:dyDescent="0.35">
      <c r="A54">
        <v>11</v>
      </c>
      <c r="B54" s="90">
        <v>-25.736400000000025</v>
      </c>
      <c r="C54" s="90">
        <v>-6.1560000000000343</v>
      </c>
      <c r="D54" s="90">
        <v>13.424399999999956</v>
      </c>
      <c r="E54" s="90">
        <v>-15.099839999999967</v>
      </c>
      <c r="F54" s="90">
        <v>0</v>
      </c>
      <c r="G54" s="90">
        <v>15.099839999999967</v>
      </c>
      <c r="I54" s="90">
        <v>0</v>
      </c>
      <c r="J54" s="90">
        <v>2.0997492089796026</v>
      </c>
      <c r="K54">
        <v>3</v>
      </c>
      <c r="Y54">
        <v>13</v>
      </c>
      <c r="Z54">
        <v>12.852000000000007</v>
      </c>
      <c r="AA54">
        <v>-7.3620000000000196</v>
      </c>
      <c r="AB54">
        <v>8.2799999999999834</v>
      </c>
      <c r="AC54">
        <v>-23.868000000000045</v>
      </c>
    </row>
    <row r="55" spans="1:29" x14ac:dyDescent="0.35">
      <c r="A55">
        <v>12</v>
      </c>
      <c r="B55" s="90">
        <v>24.28776000000002</v>
      </c>
      <c r="C55" s="90">
        <v>41.327999999999975</v>
      </c>
      <c r="D55" s="90">
        <v>58.368239999999929</v>
      </c>
      <c r="E55" s="90">
        <v>-42.618240000000007</v>
      </c>
      <c r="F55" s="90">
        <v>0</v>
      </c>
      <c r="G55" s="90">
        <v>42.618240000000007</v>
      </c>
      <c r="I55" s="90">
        <v>2.0577542247998157</v>
      </c>
      <c r="J55" s="90">
        <v>6.214167746384252</v>
      </c>
      <c r="K55">
        <v>3</v>
      </c>
    </row>
    <row r="56" spans="1:29" x14ac:dyDescent="0.35">
      <c r="A56">
        <v>13</v>
      </c>
      <c r="B56" s="90">
        <v>-37.454399999999993</v>
      </c>
      <c r="C56" s="90">
        <v>-28.458000000000027</v>
      </c>
      <c r="D56" s="90">
        <v>-19.461600000000061</v>
      </c>
      <c r="E56" s="90">
        <v>-16.228799999999968</v>
      </c>
      <c r="F56" s="90">
        <v>0</v>
      </c>
      <c r="G56" s="90">
        <v>16.228799999999968</v>
      </c>
      <c r="Y56">
        <v>14</v>
      </c>
      <c r="Z56">
        <v>-12.852000000000007</v>
      </c>
      <c r="AA56">
        <v>-45.917999999999971</v>
      </c>
      <c r="AB56">
        <v>-8.2799999999999834</v>
      </c>
      <c r="AC56">
        <v>-78.084000000000017</v>
      </c>
    </row>
    <row r="57" spans="1:29" x14ac:dyDescent="0.35">
      <c r="A57">
        <v>14</v>
      </c>
      <c r="B57" s="90">
        <v>-92.201760000000021</v>
      </c>
      <c r="C57" s="90">
        <v>-63.378000000000014</v>
      </c>
      <c r="D57" s="90">
        <v>-34.554240000000007</v>
      </c>
      <c r="E57" s="90">
        <v>-16.228799999999968</v>
      </c>
      <c r="F57" s="90">
        <v>0</v>
      </c>
      <c r="G57" s="90">
        <v>16.228799999999968</v>
      </c>
      <c r="I57" s="90">
        <v>-15.970685336751691</v>
      </c>
      <c r="J57" s="90">
        <v>-15.250614337836566</v>
      </c>
      <c r="K57">
        <v>4</v>
      </c>
      <c r="Y57">
        <v>14</v>
      </c>
      <c r="Z57">
        <v>0</v>
      </c>
      <c r="AA57">
        <v>-34.901999999999987</v>
      </c>
      <c r="AB57">
        <v>0</v>
      </c>
      <c r="AC57">
        <v>-63.378000000000014</v>
      </c>
    </row>
    <row r="58" spans="1:29" x14ac:dyDescent="0.35">
      <c r="I58" s="90">
        <v>0</v>
      </c>
      <c r="J58" s="90">
        <v>2.7216250862833817</v>
      </c>
      <c r="K58">
        <v>4</v>
      </c>
      <c r="Y58">
        <v>14</v>
      </c>
      <c r="Z58">
        <v>12.852000000000007</v>
      </c>
      <c r="AA58">
        <v>-23.886000000000003</v>
      </c>
      <c r="AB58">
        <v>8.2799999999999834</v>
      </c>
      <c r="AC58">
        <v>-48.672000000000011</v>
      </c>
    </row>
    <row r="59" spans="1:29" x14ac:dyDescent="0.35">
      <c r="I59" s="90">
        <v>15.970685336751691</v>
      </c>
      <c r="J59" s="90">
        <v>20.69386451040333</v>
      </c>
      <c r="K59">
        <v>4</v>
      </c>
    </row>
    <row r="61" spans="1:29" x14ac:dyDescent="0.35">
      <c r="I61" s="90">
        <v>-24.25107999999998</v>
      </c>
      <c r="J61" s="90">
        <v>-19.898360000000011</v>
      </c>
      <c r="K61">
        <v>5</v>
      </c>
    </row>
    <row r="62" spans="1:29" x14ac:dyDescent="0.35">
      <c r="I62" s="90">
        <v>0</v>
      </c>
      <c r="J62" s="90">
        <v>27.22199999999998</v>
      </c>
      <c r="K62">
        <v>5</v>
      </c>
    </row>
    <row r="63" spans="1:29" x14ac:dyDescent="0.35">
      <c r="I63" s="90">
        <v>24.25107999999998</v>
      </c>
      <c r="J63" s="90">
        <v>74.342359999999971</v>
      </c>
      <c r="K63">
        <v>5</v>
      </c>
    </row>
    <row r="65" spans="9:19" x14ac:dyDescent="0.35">
      <c r="I65" s="90">
        <v>-24.25107999999998</v>
      </c>
      <c r="J65" s="90">
        <v>-27.035680000000063</v>
      </c>
      <c r="K65">
        <v>6</v>
      </c>
    </row>
    <row r="66" spans="9:19" x14ac:dyDescent="0.35">
      <c r="I66" s="90">
        <v>0</v>
      </c>
      <c r="J66" s="90">
        <v>-0.70700000000002206</v>
      </c>
      <c r="K66" s="89">
        <v>6</v>
      </c>
    </row>
    <row r="67" spans="9:19" x14ac:dyDescent="0.35">
      <c r="I67" s="90">
        <v>24.25107999999998</v>
      </c>
      <c r="J67" s="90">
        <v>25.621680000000019</v>
      </c>
      <c r="K67">
        <v>6</v>
      </c>
    </row>
    <row r="69" spans="9:19" x14ac:dyDescent="0.35">
      <c r="I69" s="90">
        <v>-24.25107999999998</v>
      </c>
      <c r="J69" s="90">
        <v>-26.70176000000005</v>
      </c>
      <c r="K69">
        <v>7</v>
      </c>
    </row>
    <row r="70" spans="9:19" x14ac:dyDescent="0.35">
      <c r="I70" s="90">
        <v>0</v>
      </c>
      <c r="J70" s="90">
        <v>-1.0630000000000166</v>
      </c>
      <c r="K70">
        <v>7</v>
      </c>
    </row>
    <row r="71" spans="9:19" x14ac:dyDescent="0.35">
      <c r="I71" s="90">
        <v>24.25107999999998</v>
      </c>
      <c r="J71" s="90">
        <v>24.575760000000017</v>
      </c>
      <c r="K71">
        <v>7</v>
      </c>
    </row>
    <row r="73" spans="9:19" x14ac:dyDescent="0.35">
      <c r="I73" s="90">
        <v>-18.886559999999992</v>
      </c>
      <c r="J73" s="90">
        <v>-47.021960000000007</v>
      </c>
      <c r="K73">
        <v>8</v>
      </c>
    </row>
    <row r="74" spans="9:19" x14ac:dyDescent="0.35">
      <c r="I74" s="90">
        <v>0</v>
      </c>
      <c r="J74" s="90">
        <v>-13.013999999999982</v>
      </c>
      <c r="K74">
        <v>8</v>
      </c>
    </row>
    <row r="75" spans="9:19" x14ac:dyDescent="0.35">
      <c r="I75" s="90">
        <v>18.886559999999992</v>
      </c>
      <c r="J75" s="90">
        <v>20.993960000000044</v>
      </c>
      <c r="K75">
        <v>8</v>
      </c>
    </row>
    <row r="77" spans="9:19" x14ac:dyDescent="0.35">
      <c r="I77" s="90">
        <v>-85.095360000000085</v>
      </c>
      <c r="J77" s="90">
        <v>-157.25591999999997</v>
      </c>
      <c r="K77">
        <v>9</v>
      </c>
      <c r="N77" s="90"/>
      <c r="O77" s="90"/>
      <c r="P77" s="90"/>
      <c r="Q77" s="90"/>
      <c r="R77" s="90"/>
      <c r="S77" s="90"/>
    </row>
    <row r="78" spans="9:19" x14ac:dyDescent="0.35">
      <c r="I78" s="90">
        <v>0</v>
      </c>
      <c r="J78" s="90">
        <v>-61.505999999999972</v>
      </c>
      <c r="K78">
        <v>9</v>
      </c>
      <c r="N78" s="90"/>
      <c r="O78" s="90"/>
      <c r="P78" s="90"/>
      <c r="Q78" s="90"/>
      <c r="R78" s="90"/>
      <c r="S78" s="90"/>
    </row>
    <row r="79" spans="9:19" x14ac:dyDescent="0.35">
      <c r="I79" s="90">
        <v>85.095360000000085</v>
      </c>
      <c r="J79" s="90">
        <v>34.243920000000031</v>
      </c>
      <c r="K79">
        <v>9</v>
      </c>
      <c r="N79" s="90"/>
      <c r="O79" s="90"/>
      <c r="P79" s="90"/>
      <c r="Q79" s="90"/>
      <c r="R79" s="90"/>
      <c r="S79" s="90"/>
    </row>
    <row r="80" spans="9:19" x14ac:dyDescent="0.35">
      <c r="N80" s="90"/>
      <c r="O80" s="90"/>
      <c r="P80" s="90"/>
      <c r="Q80" s="90"/>
      <c r="R80" s="90"/>
      <c r="S80" s="90"/>
    </row>
    <row r="81" spans="9:19" x14ac:dyDescent="0.35">
      <c r="I81" s="90">
        <v>-7.1971199999999902</v>
      </c>
      <c r="J81" s="90">
        <v>-23.273280000000007</v>
      </c>
      <c r="K81">
        <v>10</v>
      </c>
      <c r="N81" s="90"/>
      <c r="O81" s="90"/>
      <c r="P81" s="90"/>
      <c r="Q81" s="90"/>
      <c r="R81" s="90"/>
      <c r="S81" s="90"/>
    </row>
    <row r="82" spans="9:19" x14ac:dyDescent="0.35">
      <c r="I82" s="90">
        <v>0</v>
      </c>
      <c r="J82" s="90">
        <v>-11.771999999999991</v>
      </c>
      <c r="K82">
        <v>10</v>
      </c>
      <c r="N82" s="90"/>
      <c r="O82" s="90"/>
      <c r="P82" s="90"/>
      <c r="Q82" s="90"/>
      <c r="R82" s="90"/>
      <c r="S82" s="90"/>
    </row>
    <row r="83" spans="9:19" x14ac:dyDescent="0.35">
      <c r="I83" s="90">
        <v>7.1971199999999902</v>
      </c>
      <c r="J83" s="90">
        <v>-0.27071999999997409</v>
      </c>
      <c r="K83">
        <v>10</v>
      </c>
    </row>
    <row r="85" spans="9:19" x14ac:dyDescent="0.35">
      <c r="I85" s="90">
        <v>-15.099839999999967</v>
      </c>
      <c r="J85" s="90">
        <v>-25.736400000000025</v>
      </c>
      <c r="K85">
        <v>11</v>
      </c>
    </row>
    <row r="86" spans="9:19" x14ac:dyDescent="0.35">
      <c r="I86" s="90">
        <v>0</v>
      </c>
      <c r="J86" s="90">
        <v>-6.1560000000000343</v>
      </c>
      <c r="K86">
        <v>11</v>
      </c>
    </row>
    <row r="87" spans="9:19" x14ac:dyDescent="0.35">
      <c r="I87" s="90">
        <v>15.099839999999967</v>
      </c>
      <c r="J87" s="90">
        <v>13.424399999999956</v>
      </c>
      <c r="K87">
        <v>11</v>
      </c>
    </row>
    <row r="89" spans="9:19" x14ac:dyDescent="0.35">
      <c r="I89" s="90">
        <v>-42.618240000000007</v>
      </c>
      <c r="J89" s="90">
        <v>24.28776000000002</v>
      </c>
      <c r="K89">
        <v>12</v>
      </c>
    </row>
    <row r="90" spans="9:19" x14ac:dyDescent="0.35">
      <c r="I90" s="90">
        <v>0</v>
      </c>
      <c r="J90" s="90">
        <v>41.327999999999975</v>
      </c>
      <c r="K90">
        <v>12</v>
      </c>
    </row>
    <row r="91" spans="9:19" x14ac:dyDescent="0.35">
      <c r="I91" s="90">
        <v>42.618240000000007</v>
      </c>
      <c r="J91" s="90">
        <v>58.368239999999929</v>
      </c>
      <c r="K91">
        <v>12</v>
      </c>
    </row>
    <row r="93" spans="9:19" x14ac:dyDescent="0.35">
      <c r="I93" s="90">
        <v>-16.228799999999968</v>
      </c>
      <c r="J93" s="90">
        <v>-37.454399999999993</v>
      </c>
      <c r="K93">
        <v>13</v>
      </c>
    </row>
    <row r="94" spans="9:19" x14ac:dyDescent="0.35">
      <c r="I94" s="90">
        <v>0</v>
      </c>
      <c r="J94" s="90">
        <v>-28.458000000000027</v>
      </c>
      <c r="K94">
        <v>13</v>
      </c>
    </row>
    <row r="95" spans="9:19" x14ac:dyDescent="0.35">
      <c r="I95" s="90">
        <v>16.228799999999968</v>
      </c>
      <c r="J95" s="90">
        <v>-19.461600000000061</v>
      </c>
      <c r="K95">
        <v>13</v>
      </c>
    </row>
    <row r="97" spans="1:13" x14ac:dyDescent="0.35">
      <c r="I97" s="90">
        <v>-16.228799999999968</v>
      </c>
      <c r="J97" s="90">
        <v>-92.201760000000021</v>
      </c>
      <c r="K97">
        <v>14</v>
      </c>
    </row>
    <row r="98" spans="1:13" x14ac:dyDescent="0.35">
      <c r="I98" s="90">
        <v>0</v>
      </c>
      <c r="J98" s="90">
        <v>-63.378000000000014</v>
      </c>
      <c r="K98">
        <v>14</v>
      </c>
    </row>
    <row r="99" spans="1:13" x14ac:dyDescent="0.35">
      <c r="I99" s="90">
        <v>16.228799999999968</v>
      </c>
      <c r="J99" s="90">
        <v>-34.554240000000007</v>
      </c>
      <c r="K99">
        <v>14</v>
      </c>
    </row>
    <row r="102" spans="1:13" x14ac:dyDescent="0.35">
      <c r="B102" t="s">
        <v>14</v>
      </c>
    </row>
    <row r="103" spans="1:13" x14ac:dyDescent="0.35">
      <c r="B103" t="s">
        <v>61</v>
      </c>
      <c r="F103" t="s">
        <v>9</v>
      </c>
      <c r="L103" s="95" t="s">
        <v>67</v>
      </c>
      <c r="M103" s="95"/>
    </row>
    <row r="104" spans="1:13" ht="29" x14ac:dyDescent="0.35">
      <c r="B104" t="s">
        <v>6</v>
      </c>
      <c r="C104" t="s">
        <v>54</v>
      </c>
      <c r="D104" t="s">
        <v>63</v>
      </c>
      <c r="E104" t="s">
        <v>64</v>
      </c>
      <c r="F104" t="s">
        <v>6</v>
      </c>
      <c r="G104" t="s">
        <v>54</v>
      </c>
      <c r="H104" t="s">
        <v>63</v>
      </c>
      <c r="I104" t="s">
        <v>64</v>
      </c>
      <c r="J104" s="93" t="s">
        <v>65</v>
      </c>
      <c r="K104" s="94" t="s">
        <v>66</v>
      </c>
      <c r="L104" s="70" t="s">
        <v>68</v>
      </c>
      <c r="M104" s="70" t="s">
        <v>69</v>
      </c>
    </row>
    <row r="105" spans="1:13" x14ac:dyDescent="0.35">
      <c r="A105">
        <v>1</v>
      </c>
      <c r="B105">
        <v>141.4799779123035</v>
      </c>
      <c r="C105">
        <v>20.785516197643993</v>
      </c>
      <c r="D105">
        <f>B105+C105</f>
        <v>162.2654941099475</v>
      </c>
      <c r="E105">
        <f>B105-C105</f>
        <v>120.6944617146595</v>
      </c>
      <c r="F105">
        <v>135.82828861256539</v>
      </c>
      <c r="G105">
        <v>22.170856511780276</v>
      </c>
      <c r="H105">
        <f>F105+G105</f>
        <v>157.99914512434566</v>
      </c>
      <c r="I105">
        <f>F105-G105</f>
        <v>113.65743210078512</v>
      </c>
      <c r="J105" s="1">
        <f t="shared" ref="J105" si="17">IF((I105&gt;D105),1,0)</f>
        <v>0</v>
      </c>
      <c r="K105">
        <f t="shared" ref="K105" si="18">IF((E105&gt;H105),1,0)</f>
        <v>0</v>
      </c>
      <c r="L105">
        <f>IF((F105&gt;B105),1,0)</f>
        <v>0</v>
      </c>
      <c r="M105">
        <f>IF((B105&gt;F105),1,0)</f>
        <v>1</v>
      </c>
    </row>
    <row r="106" spans="1:13" x14ac:dyDescent="0.35">
      <c r="A106">
        <v>2</v>
      </c>
      <c r="B106">
        <v>161.25252125766264</v>
      </c>
      <c r="C106">
        <v>9.5333438797704577</v>
      </c>
      <c r="D106">
        <f t="shared" ref="D106:D118" si="19">B106+C106</f>
        <v>170.78586513743309</v>
      </c>
      <c r="E106">
        <f t="shared" ref="E106:E118" si="20">B106-C106</f>
        <v>151.71917737789218</v>
      </c>
      <c r="F106">
        <v>159.17559818073966</v>
      </c>
      <c r="G106">
        <v>12.24370179948597</v>
      </c>
      <c r="H106">
        <f t="shared" ref="H106:H118" si="21">F106+G106</f>
        <v>171.41929998022562</v>
      </c>
      <c r="I106">
        <f t="shared" ref="I106:I118" si="22">F106-G106</f>
        <v>146.93189638125369</v>
      </c>
      <c r="J106" s="1">
        <f t="shared" ref="J106:J118" si="23">IF((I106&gt;D106),1,0)</f>
        <v>0</v>
      </c>
      <c r="K106">
        <f t="shared" ref="K106:K118" si="24">IF((E106&gt;H106),1,0)</f>
        <v>0</v>
      </c>
      <c r="L106">
        <f t="shared" ref="L106:L118" si="25">IF((F106&gt;B106),1,0)</f>
        <v>0</v>
      </c>
      <c r="M106">
        <f t="shared" ref="M106:M118" si="26">IF((B106&gt;F106),1,0)</f>
        <v>1</v>
      </c>
    </row>
    <row r="107" spans="1:13" x14ac:dyDescent="0.35">
      <c r="A107">
        <v>3</v>
      </c>
      <c r="B107">
        <v>69.016020597116096</v>
      </c>
      <c r="C107">
        <v>2.0577542247998157</v>
      </c>
      <c r="D107">
        <f t="shared" si="19"/>
        <v>71.073774821915919</v>
      </c>
      <c r="E107">
        <f t="shared" si="20"/>
        <v>66.958266372316274</v>
      </c>
      <c r="F107">
        <v>71.115769806095699</v>
      </c>
      <c r="G107">
        <v>4.1144185374046494</v>
      </c>
      <c r="H107">
        <f t="shared" si="21"/>
        <v>75.230188343500345</v>
      </c>
      <c r="I107">
        <f t="shared" si="22"/>
        <v>67.001351268691053</v>
      </c>
      <c r="J107" s="1">
        <f t="shared" si="23"/>
        <v>0</v>
      </c>
      <c r="K107">
        <f t="shared" si="24"/>
        <v>0</v>
      </c>
      <c r="L107">
        <f t="shared" si="25"/>
        <v>1</v>
      </c>
      <c r="M107">
        <f t="shared" si="26"/>
        <v>0</v>
      </c>
    </row>
    <row r="108" spans="1:13" x14ac:dyDescent="0.35">
      <c r="A108">
        <v>4</v>
      </c>
      <c r="B108">
        <v>142.92318311803567</v>
      </c>
      <c r="C108">
        <v>15.970685336751691</v>
      </c>
      <c r="D108">
        <f t="shared" si="19"/>
        <v>158.89386845478737</v>
      </c>
      <c r="E108">
        <f t="shared" si="20"/>
        <v>126.95249778128398</v>
      </c>
      <c r="F108">
        <v>145.64480820431905</v>
      </c>
      <c r="G108">
        <v>17.972239424119948</v>
      </c>
      <c r="H108">
        <f t="shared" si="21"/>
        <v>163.617047628439</v>
      </c>
      <c r="I108">
        <f t="shared" si="22"/>
        <v>127.6725687801991</v>
      </c>
      <c r="J108" s="1">
        <f t="shared" si="23"/>
        <v>0</v>
      </c>
      <c r="K108">
        <f t="shared" si="24"/>
        <v>0</v>
      </c>
      <c r="L108">
        <f t="shared" si="25"/>
        <v>1</v>
      </c>
      <c r="M108">
        <f t="shared" si="26"/>
        <v>0</v>
      </c>
    </row>
    <row r="109" spans="1:13" x14ac:dyDescent="0.35">
      <c r="A109">
        <v>5</v>
      </c>
      <c r="B109">
        <v>202.64500000000001</v>
      </c>
      <c r="C109">
        <v>24.25107999999998</v>
      </c>
      <c r="D109">
        <f t="shared" si="19"/>
        <v>226.89607999999998</v>
      </c>
      <c r="E109">
        <f t="shared" si="20"/>
        <v>178.39392000000004</v>
      </c>
      <c r="F109">
        <v>229.86699999999999</v>
      </c>
      <c r="G109">
        <v>47.120359999999991</v>
      </c>
      <c r="H109">
        <f t="shared" si="21"/>
        <v>276.98735999999997</v>
      </c>
      <c r="I109">
        <f t="shared" si="22"/>
        <v>182.74664000000001</v>
      </c>
      <c r="J109" s="1">
        <f t="shared" si="23"/>
        <v>0</v>
      </c>
      <c r="K109">
        <f t="shared" si="24"/>
        <v>0</v>
      </c>
      <c r="L109">
        <f t="shared" si="25"/>
        <v>1</v>
      </c>
      <c r="M109">
        <f t="shared" si="26"/>
        <v>0</v>
      </c>
    </row>
    <row r="110" spans="1:13" x14ac:dyDescent="0.35">
      <c r="A110">
        <v>6</v>
      </c>
      <c r="B110">
        <v>202.64500000000001</v>
      </c>
      <c r="C110">
        <v>24.25107999999998</v>
      </c>
      <c r="D110">
        <f t="shared" si="19"/>
        <v>226.89607999999998</v>
      </c>
      <c r="E110">
        <f t="shared" si="20"/>
        <v>178.39392000000004</v>
      </c>
      <c r="F110">
        <v>201.93799999999999</v>
      </c>
      <c r="G110">
        <v>26.328680000000041</v>
      </c>
      <c r="H110">
        <f t="shared" si="21"/>
        <v>228.26668000000004</v>
      </c>
      <c r="I110">
        <f t="shared" si="22"/>
        <v>175.60931999999994</v>
      </c>
      <c r="J110" s="1">
        <f t="shared" si="23"/>
        <v>0</v>
      </c>
      <c r="K110">
        <f t="shared" si="24"/>
        <v>0</v>
      </c>
      <c r="L110">
        <f t="shared" si="25"/>
        <v>0</v>
      </c>
      <c r="M110">
        <f t="shared" si="26"/>
        <v>1</v>
      </c>
    </row>
    <row r="111" spans="1:13" x14ac:dyDescent="0.35">
      <c r="A111">
        <v>7</v>
      </c>
      <c r="B111">
        <v>202.64500000000001</v>
      </c>
      <c r="C111">
        <v>24.25107999999998</v>
      </c>
      <c r="D111">
        <f t="shared" si="19"/>
        <v>226.89607999999998</v>
      </c>
      <c r="E111">
        <f t="shared" si="20"/>
        <v>178.39392000000004</v>
      </c>
      <c r="F111">
        <v>201.58199999999999</v>
      </c>
      <c r="G111">
        <v>25.638760000000033</v>
      </c>
      <c r="H111">
        <f t="shared" si="21"/>
        <v>227.22076000000004</v>
      </c>
      <c r="I111">
        <f t="shared" si="22"/>
        <v>175.94323999999995</v>
      </c>
      <c r="J111" s="1">
        <f t="shared" si="23"/>
        <v>0</v>
      </c>
      <c r="K111">
        <f t="shared" si="24"/>
        <v>0</v>
      </c>
      <c r="L111">
        <f t="shared" si="25"/>
        <v>0</v>
      </c>
      <c r="M111">
        <f t="shared" si="26"/>
        <v>1</v>
      </c>
    </row>
    <row r="112" spans="1:13" x14ac:dyDescent="0.35">
      <c r="A112">
        <v>8</v>
      </c>
      <c r="B112">
        <v>156.874</v>
      </c>
      <c r="C112">
        <v>18.886559999999992</v>
      </c>
      <c r="D112">
        <f t="shared" si="19"/>
        <v>175.76056</v>
      </c>
      <c r="E112">
        <f t="shared" si="20"/>
        <v>137.98743999999999</v>
      </c>
      <c r="F112">
        <v>143.86000000000001</v>
      </c>
      <c r="G112">
        <v>34.007960000000026</v>
      </c>
      <c r="H112">
        <f t="shared" si="21"/>
        <v>177.86796000000004</v>
      </c>
      <c r="I112">
        <f t="shared" si="22"/>
        <v>109.85203999999999</v>
      </c>
      <c r="J112" s="1">
        <f t="shared" si="23"/>
        <v>0</v>
      </c>
      <c r="K112">
        <f t="shared" si="24"/>
        <v>0</v>
      </c>
      <c r="L112">
        <f t="shared" si="25"/>
        <v>0</v>
      </c>
      <c r="M112">
        <f t="shared" si="26"/>
        <v>1</v>
      </c>
    </row>
    <row r="113" spans="1:13" x14ac:dyDescent="0.35">
      <c r="A113">
        <v>9</v>
      </c>
      <c r="B113">
        <v>298.49399999999997</v>
      </c>
      <c r="C113">
        <v>85.095360000000085</v>
      </c>
      <c r="D113">
        <f t="shared" si="19"/>
        <v>383.58936000000006</v>
      </c>
      <c r="E113">
        <f t="shared" si="20"/>
        <v>213.39863999999989</v>
      </c>
      <c r="F113">
        <v>236.988</v>
      </c>
      <c r="G113">
        <v>95.749920000000003</v>
      </c>
      <c r="H113">
        <f t="shared" si="21"/>
        <v>332.73792000000003</v>
      </c>
      <c r="I113">
        <f t="shared" si="22"/>
        <v>141.23808</v>
      </c>
      <c r="J113" s="1">
        <f t="shared" si="23"/>
        <v>0</v>
      </c>
      <c r="K113">
        <f t="shared" si="24"/>
        <v>0</v>
      </c>
      <c r="L113">
        <f t="shared" si="25"/>
        <v>0</v>
      </c>
      <c r="M113">
        <f t="shared" si="26"/>
        <v>1</v>
      </c>
    </row>
    <row r="114" spans="1:13" x14ac:dyDescent="0.35">
      <c r="A114">
        <v>10</v>
      </c>
      <c r="B114">
        <v>90.054000000000002</v>
      </c>
      <c r="C114">
        <v>7.1971199999999902</v>
      </c>
      <c r="D114">
        <f t="shared" si="19"/>
        <v>97.251119999999986</v>
      </c>
      <c r="E114">
        <f t="shared" si="20"/>
        <v>82.856880000000018</v>
      </c>
      <c r="F114">
        <v>78.282000000000011</v>
      </c>
      <c r="G114">
        <v>11.501280000000017</v>
      </c>
      <c r="H114">
        <f t="shared" si="21"/>
        <v>89.783280000000033</v>
      </c>
      <c r="I114">
        <f t="shared" si="22"/>
        <v>66.780719999999988</v>
      </c>
      <c r="J114" s="1">
        <f t="shared" si="23"/>
        <v>0</v>
      </c>
      <c r="K114">
        <f t="shared" si="24"/>
        <v>0</v>
      </c>
      <c r="L114">
        <f t="shared" si="25"/>
        <v>0</v>
      </c>
      <c r="M114">
        <f t="shared" si="26"/>
        <v>1</v>
      </c>
    </row>
    <row r="115" spans="1:13" x14ac:dyDescent="0.35">
      <c r="A115">
        <v>11</v>
      </c>
      <c r="B115">
        <v>160.41600000000003</v>
      </c>
      <c r="C115">
        <v>15.099839999999967</v>
      </c>
      <c r="D115">
        <f t="shared" si="19"/>
        <v>175.51584</v>
      </c>
      <c r="E115">
        <f t="shared" si="20"/>
        <v>145.31616000000005</v>
      </c>
      <c r="F115">
        <v>154.26</v>
      </c>
      <c r="G115">
        <v>19.58039999999999</v>
      </c>
      <c r="H115">
        <f t="shared" si="21"/>
        <v>173.84039999999999</v>
      </c>
      <c r="I115">
        <f t="shared" si="22"/>
        <v>134.67959999999999</v>
      </c>
      <c r="J115" s="1">
        <f t="shared" si="23"/>
        <v>0</v>
      </c>
      <c r="K115">
        <f t="shared" si="24"/>
        <v>0</v>
      </c>
      <c r="L115">
        <f t="shared" si="25"/>
        <v>0</v>
      </c>
      <c r="M115">
        <f t="shared" si="26"/>
        <v>1</v>
      </c>
    </row>
    <row r="116" spans="1:13" x14ac:dyDescent="0.35">
      <c r="A116">
        <v>12</v>
      </c>
      <c r="B116">
        <v>177.28200000000001</v>
      </c>
      <c r="C116">
        <v>42.618240000000007</v>
      </c>
      <c r="D116">
        <f t="shared" si="19"/>
        <v>219.90024000000003</v>
      </c>
      <c r="E116">
        <f t="shared" si="20"/>
        <v>134.66376</v>
      </c>
      <c r="F116">
        <v>218.60999999999999</v>
      </c>
      <c r="G116">
        <v>17.040239999999955</v>
      </c>
      <c r="H116">
        <f t="shared" si="21"/>
        <v>235.65023999999994</v>
      </c>
      <c r="I116">
        <f t="shared" si="22"/>
        <v>201.56976000000003</v>
      </c>
      <c r="J116" s="1">
        <f t="shared" si="23"/>
        <v>0</v>
      </c>
      <c r="K116">
        <f t="shared" si="24"/>
        <v>0</v>
      </c>
      <c r="L116">
        <f t="shared" si="25"/>
        <v>1</v>
      </c>
      <c r="M116">
        <f t="shared" si="26"/>
        <v>0</v>
      </c>
    </row>
    <row r="117" spans="1:13" x14ac:dyDescent="0.35">
      <c r="A117">
        <v>13</v>
      </c>
      <c r="B117">
        <v>217.602</v>
      </c>
      <c r="C117">
        <v>16.228799999999968</v>
      </c>
      <c r="D117">
        <f t="shared" si="19"/>
        <v>233.83079999999998</v>
      </c>
      <c r="E117">
        <f t="shared" si="20"/>
        <v>201.37320000000003</v>
      </c>
      <c r="F117">
        <v>189.14399999999998</v>
      </c>
      <c r="G117">
        <v>8.996399999999964</v>
      </c>
      <c r="H117">
        <f t="shared" si="21"/>
        <v>198.14039999999994</v>
      </c>
      <c r="I117">
        <f t="shared" si="22"/>
        <v>180.14760000000001</v>
      </c>
      <c r="J117" s="1">
        <f t="shared" si="23"/>
        <v>0</v>
      </c>
      <c r="K117">
        <f t="shared" si="24"/>
        <v>1</v>
      </c>
      <c r="L117">
        <f t="shared" si="25"/>
        <v>0</v>
      </c>
      <c r="M117">
        <f t="shared" si="26"/>
        <v>1</v>
      </c>
    </row>
    <row r="118" spans="1:13" x14ac:dyDescent="0.35">
      <c r="A118">
        <v>14</v>
      </c>
      <c r="B118">
        <v>217.602</v>
      </c>
      <c r="C118">
        <v>16.228799999999968</v>
      </c>
      <c r="D118">
        <f t="shared" si="19"/>
        <v>233.83079999999998</v>
      </c>
      <c r="E118">
        <f t="shared" si="20"/>
        <v>201.37320000000003</v>
      </c>
      <c r="F118">
        <v>154.22399999999999</v>
      </c>
      <c r="G118">
        <v>28.823760000000007</v>
      </c>
      <c r="H118">
        <f t="shared" si="21"/>
        <v>183.04775999999998</v>
      </c>
      <c r="I118">
        <f t="shared" si="22"/>
        <v>125.40023999999998</v>
      </c>
      <c r="J118" s="1">
        <f t="shared" si="23"/>
        <v>0</v>
      </c>
      <c r="K118">
        <f t="shared" si="24"/>
        <v>1</v>
      </c>
      <c r="L118">
        <f t="shared" si="25"/>
        <v>0</v>
      </c>
      <c r="M118">
        <f t="shared" si="26"/>
        <v>1</v>
      </c>
    </row>
    <row r="119" spans="1:13" x14ac:dyDescent="0.35">
      <c r="J119">
        <v>0</v>
      </c>
      <c r="K119">
        <v>2</v>
      </c>
      <c r="L119">
        <f>SUM(L105:L118)</f>
        <v>4</v>
      </c>
      <c r="M119">
        <f>SUM(M105:M118)</f>
        <v>10</v>
      </c>
    </row>
  </sheetData>
  <mergeCells count="25">
    <mergeCell ref="A9:A11"/>
    <mergeCell ref="G2:J2"/>
    <mergeCell ref="G3:H3"/>
    <mergeCell ref="E3:F3"/>
    <mergeCell ref="A24:F24"/>
    <mergeCell ref="A25:C25"/>
    <mergeCell ref="D25:F25"/>
    <mergeCell ref="I43:K43"/>
    <mergeCell ref="L103:M103"/>
    <mergeCell ref="AB2:AC2"/>
    <mergeCell ref="A17:A18"/>
    <mergeCell ref="K2:P2"/>
    <mergeCell ref="R2:W2"/>
    <mergeCell ref="K3:M3"/>
    <mergeCell ref="N3:P3"/>
    <mergeCell ref="R3:T3"/>
    <mergeCell ref="U3:W3"/>
    <mergeCell ref="A14:A15"/>
    <mergeCell ref="I3:J3"/>
    <mergeCell ref="A5:A6"/>
    <mergeCell ref="A2:A4"/>
    <mergeCell ref="B2:B4"/>
    <mergeCell ref="C2:F2"/>
    <mergeCell ref="C3:D3"/>
    <mergeCell ref="Z2:AA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9C305-AC7D-45F0-AC63-C7BE2AA68BE3}">
  <dimension ref="A2:S103"/>
  <sheetViews>
    <sheetView tabSelected="1" topLeftCell="C70" zoomScale="140" zoomScaleNormal="140" workbookViewId="0">
      <selection activeCell="L63" sqref="L63"/>
    </sheetView>
  </sheetViews>
  <sheetFormatPr defaultRowHeight="14.5" x14ac:dyDescent="0.35"/>
  <cols>
    <col min="7" max="7" width="9.1796875" style="85"/>
  </cols>
  <sheetData>
    <row r="2" spans="1:13" x14ac:dyDescent="0.35">
      <c r="A2" s="95" t="s">
        <v>2</v>
      </c>
      <c r="B2" s="95"/>
      <c r="C2" s="95"/>
      <c r="D2" s="95"/>
      <c r="E2" s="95"/>
      <c r="F2" s="95"/>
    </row>
    <row r="3" spans="1:13" x14ac:dyDescent="0.35">
      <c r="A3" s="95" t="s">
        <v>4</v>
      </c>
      <c r="B3" s="95"/>
      <c r="C3" s="95"/>
      <c r="D3" s="95" t="s">
        <v>9</v>
      </c>
      <c r="E3" s="95"/>
      <c r="F3" s="95"/>
    </row>
    <row r="4" spans="1:13" ht="58" x14ac:dyDescent="0.35">
      <c r="A4" s="70" t="s">
        <v>6</v>
      </c>
      <c r="B4" s="70" t="s">
        <v>7</v>
      </c>
      <c r="C4" s="70" t="s">
        <v>54</v>
      </c>
      <c r="D4" s="70" t="s">
        <v>8</v>
      </c>
      <c r="E4" s="70" t="s">
        <v>7</v>
      </c>
      <c r="F4" s="70" t="s">
        <v>55</v>
      </c>
      <c r="H4" s="87" t="s">
        <v>58</v>
      </c>
      <c r="I4" s="87" t="s">
        <v>42</v>
      </c>
      <c r="J4" s="87" t="s">
        <v>59</v>
      </c>
      <c r="K4" s="87" t="s">
        <v>56</v>
      </c>
      <c r="L4" s="87" t="s">
        <v>38</v>
      </c>
      <c r="M4" s="87" t="s">
        <v>57</v>
      </c>
    </row>
    <row r="5" spans="1:13" x14ac:dyDescent="0.35">
      <c r="A5">
        <v>97.127883671465881</v>
      </c>
      <c r="B5">
        <v>4.2435986583769143</v>
      </c>
      <c r="C5">
        <f>B5*1.96</f>
        <v>8.3174533704187521</v>
      </c>
      <c r="D5">
        <v>92.88980693717275</v>
      </c>
      <c r="E5">
        <v>7.7748691099476677</v>
      </c>
      <c r="F5">
        <f>1.96*E5</f>
        <v>15.238743455497428</v>
      </c>
      <c r="G5" s="85">
        <v>1</v>
      </c>
      <c r="H5" s="88">
        <f>(D5-A5)-F5</f>
        <v>-19.476820189790558</v>
      </c>
      <c r="I5">
        <f>(D5-A5)</f>
        <v>-4.2380767342931307</v>
      </c>
      <c r="J5" s="88">
        <f>(D5-A5)+F5</f>
        <v>11.000666721204297</v>
      </c>
      <c r="K5" s="88">
        <f>-(C5)</f>
        <v>-8.3174533704187521</v>
      </c>
      <c r="L5">
        <v>0</v>
      </c>
      <c r="M5" s="88">
        <f>C5</f>
        <v>8.3174533704187521</v>
      </c>
    </row>
    <row r="6" spans="1:13" x14ac:dyDescent="0.35">
      <c r="A6">
        <v>106.08859007316593</v>
      </c>
      <c r="B6">
        <v>5.5473600949178365</v>
      </c>
      <c r="C6">
        <f t="shared" ref="C6:C19" si="0">B6*1.96</f>
        <v>10.872825786038959</v>
      </c>
      <c r="D6">
        <v>110.2477753608858</v>
      </c>
      <c r="E6">
        <v>4.1698635554676518</v>
      </c>
      <c r="F6">
        <f t="shared" ref="F6:F19" si="1">1.96*E6</f>
        <v>8.1729325687165968</v>
      </c>
      <c r="G6" s="85">
        <v>2</v>
      </c>
      <c r="H6" s="88">
        <f t="shared" ref="H6:H19" si="2">(D6-A6)-F6</f>
        <v>-4.0137472809967321</v>
      </c>
      <c r="I6">
        <f t="shared" ref="I6:I19" si="3">(D6-A6)</f>
        <v>4.1591852877198647</v>
      </c>
      <c r="J6" s="88">
        <f t="shared" ref="J6:J19" si="4">(D6-A6)+F6</f>
        <v>12.332117856436462</v>
      </c>
      <c r="K6" s="88">
        <f t="shared" ref="K6:K19" si="5">-(C6)</f>
        <v>-10.872825786038959</v>
      </c>
      <c r="L6">
        <v>0</v>
      </c>
      <c r="M6" s="88">
        <f t="shared" ref="M6:M19" si="6">C6</f>
        <v>10.872825786038959</v>
      </c>
    </row>
    <row r="7" spans="1:13" x14ac:dyDescent="0.35">
      <c r="A7">
        <v>83.216575562611496</v>
      </c>
      <c r="B7">
        <v>1.5748119067345954</v>
      </c>
      <c r="C7">
        <f t="shared" si="0"/>
        <v>3.0866313371998069</v>
      </c>
      <c r="D7">
        <v>83.216575562611496</v>
      </c>
      <c r="E7">
        <v>2.0991931313288887</v>
      </c>
      <c r="F7">
        <f t="shared" si="1"/>
        <v>4.1144185374046218</v>
      </c>
      <c r="G7" s="85">
        <v>3</v>
      </c>
      <c r="H7" s="88">
        <f t="shared" si="2"/>
        <v>-4.1144185374046218</v>
      </c>
      <c r="I7">
        <f t="shared" si="3"/>
        <v>0</v>
      </c>
      <c r="J7" s="88">
        <f t="shared" si="4"/>
        <v>4.1144185374046218</v>
      </c>
      <c r="K7" s="88">
        <f t="shared" si="5"/>
        <v>-3.0866313371998069</v>
      </c>
      <c r="L7">
        <v>0</v>
      </c>
      <c r="M7" s="88">
        <f t="shared" si="6"/>
        <v>3.0866313371998069</v>
      </c>
    </row>
    <row r="8" spans="1:13" x14ac:dyDescent="0.35">
      <c r="A8">
        <v>83</v>
      </c>
      <c r="B8">
        <v>9.5</v>
      </c>
      <c r="C8">
        <f t="shared" si="0"/>
        <v>18.62</v>
      </c>
      <c r="D8">
        <v>104</v>
      </c>
      <c r="E8">
        <v>27</v>
      </c>
      <c r="F8">
        <f t="shared" si="1"/>
        <v>52.92</v>
      </c>
      <c r="G8" s="85">
        <v>4</v>
      </c>
      <c r="H8" s="88">
        <f t="shared" si="2"/>
        <v>-31.92</v>
      </c>
      <c r="I8">
        <f t="shared" si="3"/>
        <v>21</v>
      </c>
      <c r="J8" s="88">
        <f t="shared" si="4"/>
        <v>73.92</v>
      </c>
      <c r="K8" s="88">
        <f t="shared" si="5"/>
        <v>-18.62</v>
      </c>
      <c r="L8">
        <v>0</v>
      </c>
      <c r="M8" s="88">
        <f t="shared" si="6"/>
        <v>18.62</v>
      </c>
    </row>
    <row r="9" spans="1:13" x14ac:dyDescent="0.35">
      <c r="A9">
        <v>93.174243171284871</v>
      </c>
      <c r="B9">
        <v>5.4408835420570725</v>
      </c>
      <c r="C9">
        <f t="shared" si="0"/>
        <v>10.664131742431861</v>
      </c>
      <c r="D9">
        <v>103.36022088551424</v>
      </c>
      <c r="E9">
        <v>5.0918055418596504</v>
      </c>
      <c r="F9">
        <f t="shared" si="1"/>
        <v>9.9799388620449143</v>
      </c>
      <c r="G9" s="85">
        <v>5</v>
      </c>
      <c r="H9" s="88">
        <f t="shared" si="2"/>
        <v>0.20603885218445228</v>
      </c>
      <c r="I9">
        <f t="shared" si="3"/>
        <v>10.185977714229367</v>
      </c>
      <c r="J9" s="88">
        <f t="shared" si="4"/>
        <v>20.165916576274281</v>
      </c>
      <c r="K9" s="88">
        <f t="shared" si="5"/>
        <v>-10.664131742431861</v>
      </c>
      <c r="L9">
        <v>0</v>
      </c>
      <c r="M9" s="88">
        <f t="shared" si="6"/>
        <v>10.664131742431861</v>
      </c>
    </row>
    <row r="10" spans="1:13" x14ac:dyDescent="0.35">
      <c r="A10">
        <v>204.36500000000001</v>
      </c>
      <c r="B10">
        <v>0.2</v>
      </c>
      <c r="C10">
        <f t="shared" si="0"/>
        <v>0.39200000000000002</v>
      </c>
      <c r="D10">
        <v>228.40799999999999</v>
      </c>
      <c r="E10">
        <v>21.919000000000011</v>
      </c>
      <c r="F10">
        <f t="shared" si="1"/>
        <v>42.961240000000018</v>
      </c>
      <c r="G10" s="85">
        <v>6</v>
      </c>
      <c r="H10" s="88">
        <f t="shared" si="2"/>
        <v>-18.91824000000004</v>
      </c>
      <c r="I10">
        <f t="shared" si="3"/>
        <v>24.042999999999978</v>
      </c>
      <c r="J10" s="88">
        <f t="shared" si="4"/>
        <v>67.004239999999996</v>
      </c>
      <c r="K10" s="88">
        <f t="shared" si="5"/>
        <v>-0.39200000000000002</v>
      </c>
      <c r="L10">
        <v>0</v>
      </c>
      <c r="M10" s="88">
        <f t="shared" si="6"/>
        <v>0.39200000000000002</v>
      </c>
    </row>
    <row r="11" spans="1:13" x14ac:dyDescent="0.35">
      <c r="A11">
        <v>204.36500000000001</v>
      </c>
      <c r="B11">
        <v>0.2</v>
      </c>
      <c r="C11">
        <f t="shared" si="0"/>
        <v>0.39200000000000002</v>
      </c>
      <c r="D11">
        <v>201.18700000000001</v>
      </c>
      <c r="E11">
        <v>17.680000000000007</v>
      </c>
      <c r="F11">
        <f t="shared" si="1"/>
        <v>34.652800000000013</v>
      </c>
      <c r="G11" s="85">
        <v>7</v>
      </c>
      <c r="H11" s="88">
        <f t="shared" si="2"/>
        <v>-37.830800000000011</v>
      </c>
      <c r="I11">
        <f t="shared" si="3"/>
        <v>-3.1779999999999973</v>
      </c>
      <c r="J11" s="88">
        <f t="shared" si="4"/>
        <v>31.474800000000016</v>
      </c>
      <c r="K11" s="88">
        <f t="shared" si="5"/>
        <v>-0.39200000000000002</v>
      </c>
      <c r="L11">
        <v>0</v>
      </c>
      <c r="M11" s="88">
        <f t="shared" si="6"/>
        <v>0.39200000000000002</v>
      </c>
    </row>
    <row r="12" spans="1:13" x14ac:dyDescent="0.35">
      <c r="A12">
        <v>204.36500000000001</v>
      </c>
      <c r="B12">
        <v>0.2</v>
      </c>
      <c r="C12">
        <f t="shared" si="0"/>
        <v>0.39200000000000002</v>
      </c>
      <c r="D12">
        <v>203.66</v>
      </c>
      <c r="E12">
        <v>0.2</v>
      </c>
      <c r="F12">
        <f t="shared" si="1"/>
        <v>0.39200000000000002</v>
      </c>
      <c r="G12" s="85">
        <v>8</v>
      </c>
      <c r="H12" s="88">
        <f t="shared" si="2"/>
        <v>-1.0970000000000124</v>
      </c>
      <c r="I12">
        <f t="shared" si="3"/>
        <v>-0.70500000000001251</v>
      </c>
      <c r="J12" s="88">
        <f t="shared" si="4"/>
        <v>-0.31300000000001249</v>
      </c>
      <c r="K12" s="88">
        <f t="shared" si="5"/>
        <v>-0.39200000000000002</v>
      </c>
      <c r="L12">
        <v>0</v>
      </c>
      <c r="M12" s="88">
        <f t="shared" si="6"/>
        <v>0.39200000000000002</v>
      </c>
    </row>
    <row r="13" spans="1:13" x14ac:dyDescent="0.35">
      <c r="A13">
        <v>130.91499999999999</v>
      </c>
      <c r="B13">
        <v>11.564000000000021</v>
      </c>
      <c r="C13">
        <f t="shared" si="0"/>
        <v>22.665440000000043</v>
      </c>
      <c r="D13">
        <v>149.239</v>
      </c>
      <c r="E13">
        <v>13.490999999999985</v>
      </c>
      <c r="F13">
        <f t="shared" si="1"/>
        <v>26.442359999999972</v>
      </c>
      <c r="G13" s="85">
        <v>9</v>
      </c>
      <c r="H13" s="88">
        <f t="shared" si="2"/>
        <v>-8.1183599999999601</v>
      </c>
      <c r="I13">
        <f t="shared" si="3"/>
        <v>18.324000000000012</v>
      </c>
      <c r="J13" s="88">
        <f t="shared" si="4"/>
        <v>44.766359999999985</v>
      </c>
      <c r="K13" s="88">
        <f t="shared" si="5"/>
        <v>-22.665440000000043</v>
      </c>
      <c r="L13">
        <v>0</v>
      </c>
      <c r="M13" s="88">
        <f t="shared" si="6"/>
        <v>22.665440000000043</v>
      </c>
    </row>
    <row r="14" spans="1:13" x14ac:dyDescent="0.35">
      <c r="A14">
        <v>258.69600000000003</v>
      </c>
      <c r="B14">
        <v>36.180000000000028</v>
      </c>
      <c r="C14">
        <f t="shared" si="0"/>
        <v>70.912800000000047</v>
      </c>
      <c r="D14">
        <v>213.46199999999999</v>
      </c>
      <c r="E14">
        <v>39.798000000000002</v>
      </c>
      <c r="F14">
        <f t="shared" si="1"/>
        <v>78.004080000000002</v>
      </c>
      <c r="G14" s="85">
        <v>10</v>
      </c>
      <c r="H14" s="88">
        <f t="shared" si="2"/>
        <v>-123.23808000000004</v>
      </c>
      <c r="I14">
        <f t="shared" si="3"/>
        <v>-45.234000000000037</v>
      </c>
      <c r="J14" s="88">
        <f t="shared" si="4"/>
        <v>32.770079999999965</v>
      </c>
      <c r="K14" s="88">
        <f t="shared" si="5"/>
        <v>-70.912800000000047</v>
      </c>
      <c r="L14">
        <v>0</v>
      </c>
      <c r="M14" s="88">
        <f t="shared" si="6"/>
        <v>70.912800000000047</v>
      </c>
    </row>
    <row r="15" spans="1:13" x14ac:dyDescent="0.35">
      <c r="A15">
        <v>87.228000000000009</v>
      </c>
      <c r="B15">
        <v>11.016000000000002</v>
      </c>
      <c r="C15">
        <f t="shared" si="0"/>
        <v>21.591360000000002</v>
      </c>
      <c r="D15">
        <v>87.228000000000009</v>
      </c>
      <c r="E15">
        <v>7.3260000000000005</v>
      </c>
      <c r="F15">
        <f t="shared" si="1"/>
        <v>14.358960000000002</v>
      </c>
      <c r="G15" s="85">
        <v>11</v>
      </c>
      <c r="H15" s="88">
        <f t="shared" si="2"/>
        <v>-14.358960000000002</v>
      </c>
      <c r="I15">
        <f t="shared" si="3"/>
        <v>0</v>
      </c>
      <c r="J15" s="88">
        <f t="shared" si="4"/>
        <v>14.358960000000002</v>
      </c>
      <c r="K15" s="88">
        <f t="shared" si="5"/>
        <v>-21.591360000000002</v>
      </c>
      <c r="L15">
        <v>0</v>
      </c>
      <c r="M15" s="88">
        <f t="shared" si="6"/>
        <v>21.591360000000002</v>
      </c>
    </row>
    <row r="16" spans="1:13" x14ac:dyDescent="0.35">
      <c r="A16">
        <v>159.012</v>
      </c>
      <c r="B16">
        <v>6.9120000000000061</v>
      </c>
      <c r="C16">
        <f t="shared" si="0"/>
        <v>13.547520000000011</v>
      </c>
      <c r="D16">
        <v>155.91600000000003</v>
      </c>
      <c r="E16">
        <v>11.538</v>
      </c>
      <c r="F16">
        <f t="shared" si="1"/>
        <v>22.61448</v>
      </c>
      <c r="G16" s="85">
        <v>12</v>
      </c>
      <c r="H16" s="88">
        <f t="shared" si="2"/>
        <v>-25.710479999999976</v>
      </c>
      <c r="I16">
        <f t="shared" si="3"/>
        <v>-3.0959999999999752</v>
      </c>
      <c r="J16" s="88">
        <f t="shared" si="4"/>
        <v>19.518480000000025</v>
      </c>
      <c r="K16" s="88">
        <f t="shared" si="5"/>
        <v>-13.547520000000011</v>
      </c>
      <c r="L16">
        <v>0</v>
      </c>
      <c r="M16" s="88">
        <f t="shared" si="6"/>
        <v>13.547520000000011</v>
      </c>
    </row>
    <row r="17" spans="1:13" x14ac:dyDescent="0.35">
      <c r="A17">
        <v>147.92400000000001</v>
      </c>
      <c r="B17">
        <v>27.179999999999996</v>
      </c>
      <c r="C17">
        <f t="shared" si="0"/>
        <v>53.272799999999989</v>
      </c>
      <c r="D17">
        <v>217.53000000000003</v>
      </c>
      <c r="E17">
        <v>8.7119999999999997</v>
      </c>
      <c r="F17">
        <f t="shared" si="1"/>
        <v>17.075520000000001</v>
      </c>
      <c r="G17" s="85">
        <v>13</v>
      </c>
      <c r="H17" s="88">
        <f t="shared" si="2"/>
        <v>52.530480000000026</v>
      </c>
      <c r="I17">
        <f t="shared" si="3"/>
        <v>69.606000000000023</v>
      </c>
      <c r="J17" s="88">
        <f t="shared" si="4"/>
        <v>86.68152000000002</v>
      </c>
      <c r="K17" s="88">
        <f t="shared" si="5"/>
        <v>-53.272799999999989</v>
      </c>
      <c r="L17">
        <v>0</v>
      </c>
      <c r="M17" s="88">
        <f t="shared" si="6"/>
        <v>53.272799999999989</v>
      </c>
    </row>
    <row r="18" spans="1:13" x14ac:dyDescent="0.35">
      <c r="A18">
        <v>176.50799999999998</v>
      </c>
      <c r="B18">
        <v>12.852000000000007</v>
      </c>
      <c r="C18">
        <f t="shared" si="0"/>
        <v>25.189920000000015</v>
      </c>
      <c r="D18">
        <v>163.63799999999998</v>
      </c>
      <c r="E18">
        <v>5.5079999999999849</v>
      </c>
      <c r="F18">
        <f t="shared" si="1"/>
        <v>10.795679999999971</v>
      </c>
      <c r="G18" s="85">
        <v>14</v>
      </c>
      <c r="H18" s="88">
        <f t="shared" si="2"/>
        <v>-23.665679999999973</v>
      </c>
      <c r="I18">
        <f t="shared" si="3"/>
        <v>-12.870000000000005</v>
      </c>
      <c r="J18" s="88">
        <f t="shared" si="4"/>
        <v>-2.0743200000000339</v>
      </c>
      <c r="K18" s="88">
        <f t="shared" si="5"/>
        <v>-25.189920000000015</v>
      </c>
      <c r="L18">
        <v>0</v>
      </c>
      <c r="M18" s="88">
        <f t="shared" si="6"/>
        <v>25.189920000000015</v>
      </c>
    </row>
    <row r="19" spans="1:13" x14ac:dyDescent="0.35">
      <c r="A19">
        <v>176.50799999999998</v>
      </c>
      <c r="B19">
        <v>12.852000000000007</v>
      </c>
      <c r="C19">
        <f t="shared" si="0"/>
        <v>25.189920000000015</v>
      </c>
      <c r="D19">
        <v>141.60599999999999</v>
      </c>
      <c r="E19">
        <v>11.015999999999986</v>
      </c>
      <c r="F19">
        <f t="shared" si="1"/>
        <v>21.591359999999973</v>
      </c>
      <c r="G19" s="85">
        <v>15</v>
      </c>
      <c r="H19" s="88">
        <f t="shared" si="2"/>
        <v>-56.49335999999996</v>
      </c>
      <c r="I19">
        <f t="shared" si="3"/>
        <v>-34.901999999999987</v>
      </c>
      <c r="J19" s="88">
        <f t="shared" si="4"/>
        <v>-13.310640000000014</v>
      </c>
      <c r="K19" s="88">
        <f t="shared" si="5"/>
        <v>-25.189920000000015</v>
      </c>
      <c r="L19">
        <v>0</v>
      </c>
      <c r="M19" s="88">
        <f t="shared" si="6"/>
        <v>25.189920000000015</v>
      </c>
    </row>
    <row r="22" spans="1:13" x14ac:dyDescent="0.35">
      <c r="B22" s="70" t="s">
        <v>58</v>
      </c>
      <c r="C22" s="70" t="s">
        <v>42</v>
      </c>
      <c r="D22" s="70" t="s">
        <v>59</v>
      </c>
      <c r="E22" s="70" t="s">
        <v>56</v>
      </c>
      <c r="F22" s="70" t="s">
        <v>38</v>
      </c>
      <c r="G22" s="86" t="s">
        <v>57</v>
      </c>
      <c r="I22" s="95" t="s">
        <v>60</v>
      </c>
      <c r="J22" s="95"/>
      <c r="K22" s="95"/>
    </row>
    <row r="23" spans="1:13" x14ac:dyDescent="0.35">
      <c r="A23">
        <v>1</v>
      </c>
      <c r="B23">
        <v>-19.476820189790558</v>
      </c>
      <c r="C23">
        <v>-4.2380767342931307</v>
      </c>
      <c r="D23">
        <v>11.000666721204297</v>
      </c>
      <c r="E23">
        <v>-8.3174533704187521</v>
      </c>
      <c r="F23">
        <v>0</v>
      </c>
      <c r="G23" s="85">
        <v>8.3174533704187521</v>
      </c>
      <c r="I23" s="70" t="s">
        <v>38</v>
      </c>
      <c r="J23" s="70" t="s">
        <v>9</v>
      </c>
      <c r="K23" s="70"/>
      <c r="L23" t="s">
        <v>70</v>
      </c>
    </row>
    <row r="24" spans="1:13" x14ac:dyDescent="0.35">
      <c r="A24">
        <v>2</v>
      </c>
      <c r="B24">
        <v>-4.0137472809967321</v>
      </c>
      <c r="C24">
        <v>4.1591852877198647</v>
      </c>
      <c r="D24">
        <v>12.332117856436462</v>
      </c>
      <c r="E24">
        <v>-10.872825786038959</v>
      </c>
      <c r="F24">
        <v>0</v>
      </c>
      <c r="G24" s="85">
        <v>10.872825786038959</v>
      </c>
      <c r="I24" s="88">
        <v>-8.3174533704187521</v>
      </c>
      <c r="J24" s="88">
        <v>-19.476820189790558</v>
      </c>
      <c r="K24">
        <v>1</v>
      </c>
      <c r="L24" t="s">
        <v>71</v>
      </c>
    </row>
    <row r="25" spans="1:13" x14ac:dyDescent="0.35">
      <c r="A25">
        <v>3</v>
      </c>
      <c r="B25">
        <v>-4.1144185374046218</v>
      </c>
      <c r="C25">
        <v>0</v>
      </c>
      <c r="D25">
        <v>4.1144185374046218</v>
      </c>
      <c r="E25">
        <v>-3.0866313371998069</v>
      </c>
      <c r="F25">
        <v>0</v>
      </c>
      <c r="G25" s="85">
        <v>3.0866313371998069</v>
      </c>
      <c r="I25" s="88">
        <v>0</v>
      </c>
      <c r="J25" s="88">
        <v>-4.2380767342931307</v>
      </c>
      <c r="K25">
        <v>1</v>
      </c>
    </row>
    <row r="26" spans="1:13" x14ac:dyDescent="0.35">
      <c r="A26">
        <v>4</v>
      </c>
      <c r="B26">
        <v>-31.92</v>
      </c>
      <c r="C26">
        <v>21</v>
      </c>
      <c r="D26">
        <v>73.92</v>
      </c>
      <c r="E26">
        <v>-18.62</v>
      </c>
      <c r="F26">
        <v>0</v>
      </c>
      <c r="G26" s="85">
        <v>18.62</v>
      </c>
      <c r="I26" s="90">
        <v>8.3174533704187521</v>
      </c>
      <c r="J26" s="88">
        <v>11.000666721204297</v>
      </c>
      <c r="K26">
        <v>1</v>
      </c>
    </row>
    <row r="27" spans="1:13" x14ac:dyDescent="0.35">
      <c r="A27">
        <v>5</v>
      </c>
      <c r="B27">
        <v>0.20603885218445228</v>
      </c>
      <c r="C27">
        <v>10.185977714229367</v>
      </c>
      <c r="D27">
        <v>20.165916576274281</v>
      </c>
      <c r="E27">
        <v>-10.664131742431861</v>
      </c>
      <c r="F27">
        <v>0</v>
      </c>
      <c r="G27" s="85">
        <v>10.664131742431861</v>
      </c>
      <c r="I27" s="88"/>
      <c r="J27" s="88"/>
    </row>
    <row r="28" spans="1:13" x14ac:dyDescent="0.35">
      <c r="A28">
        <v>6</v>
      </c>
      <c r="B28">
        <v>-18.91824000000004</v>
      </c>
      <c r="C28">
        <v>24.042999999999978</v>
      </c>
      <c r="D28">
        <v>67.004239999999996</v>
      </c>
      <c r="E28">
        <v>-0.39200000000000002</v>
      </c>
      <c r="F28">
        <v>0</v>
      </c>
      <c r="G28" s="85">
        <v>0.39200000000000002</v>
      </c>
      <c r="I28" s="88">
        <v>-10.872825786038959</v>
      </c>
      <c r="J28" s="88">
        <v>-4.0137472809967321</v>
      </c>
      <c r="K28">
        <v>2</v>
      </c>
      <c r="L28" t="s">
        <v>71</v>
      </c>
    </row>
    <row r="29" spans="1:13" x14ac:dyDescent="0.35">
      <c r="A29">
        <v>7</v>
      </c>
      <c r="B29">
        <v>-37.830800000000011</v>
      </c>
      <c r="C29">
        <v>-3.1779999999999973</v>
      </c>
      <c r="D29">
        <v>31.474800000000016</v>
      </c>
      <c r="E29">
        <v>-0.39200000000000002</v>
      </c>
      <c r="F29">
        <v>0</v>
      </c>
      <c r="G29" s="85">
        <v>0.39200000000000002</v>
      </c>
      <c r="I29" s="88">
        <v>0</v>
      </c>
      <c r="J29" s="88">
        <v>4.1591852877198647</v>
      </c>
      <c r="K29">
        <v>2</v>
      </c>
    </row>
    <row r="30" spans="1:13" x14ac:dyDescent="0.35">
      <c r="A30">
        <v>8</v>
      </c>
      <c r="B30">
        <v>-1.0970000000000124</v>
      </c>
      <c r="C30">
        <v>-0.70500000000001251</v>
      </c>
      <c r="D30">
        <v>-0.31300000000001249</v>
      </c>
      <c r="E30">
        <v>-0.39200000000000002</v>
      </c>
      <c r="F30">
        <v>0</v>
      </c>
      <c r="G30" s="85">
        <v>0.39200000000000002</v>
      </c>
      <c r="I30" s="90">
        <v>10.872825786038959</v>
      </c>
      <c r="J30" s="88">
        <v>12.332117856436462</v>
      </c>
      <c r="K30">
        <v>2</v>
      </c>
    </row>
    <row r="31" spans="1:13" x14ac:dyDescent="0.35">
      <c r="A31">
        <v>9</v>
      </c>
      <c r="B31">
        <v>-8.1183599999999601</v>
      </c>
      <c r="C31">
        <v>18.324000000000012</v>
      </c>
      <c r="D31">
        <v>44.766359999999985</v>
      </c>
      <c r="E31">
        <v>-22.665440000000043</v>
      </c>
      <c r="F31">
        <v>0</v>
      </c>
      <c r="G31" s="85">
        <v>22.665440000000043</v>
      </c>
      <c r="I31" s="88"/>
      <c r="J31" s="88"/>
    </row>
    <row r="32" spans="1:13" x14ac:dyDescent="0.35">
      <c r="A32">
        <v>10</v>
      </c>
      <c r="B32">
        <v>-123.23808000000004</v>
      </c>
      <c r="C32">
        <v>-45.234000000000037</v>
      </c>
      <c r="D32">
        <v>32.770079999999965</v>
      </c>
      <c r="E32">
        <v>-70.912800000000047</v>
      </c>
      <c r="F32">
        <v>0</v>
      </c>
      <c r="G32" s="85">
        <v>70.912800000000047</v>
      </c>
      <c r="I32" s="88">
        <v>-3.0866313371998069</v>
      </c>
      <c r="J32" s="88">
        <v>-4.1144185374046218</v>
      </c>
      <c r="K32">
        <v>3</v>
      </c>
      <c r="L32" t="s">
        <v>71</v>
      </c>
    </row>
    <row r="33" spans="1:19" x14ac:dyDescent="0.35">
      <c r="A33">
        <v>11</v>
      </c>
      <c r="B33">
        <v>-14.358960000000002</v>
      </c>
      <c r="C33">
        <v>0</v>
      </c>
      <c r="D33">
        <v>14.358960000000002</v>
      </c>
      <c r="E33">
        <v>-21.591360000000002</v>
      </c>
      <c r="F33">
        <v>0</v>
      </c>
      <c r="G33" s="85">
        <v>21.591360000000002</v>
      </c>
      <c r="I33" s="88">
        <v>0</v>
      </c>
      <c r="J33" s="88">
        <v>0</v>
      </c>
      <c r="K33">
        <v>3</v>
      </c>
    </row>
    <row r="34" spans="1:19" x14ac:dyDescent="0.35">
      <c r="A34">
        <v>12</v>
      </c>
      <c r="B34">
        <v>-25.710479999999976</v>
      </c>
      <c r="C34">
        <v>-3.0959999999999752</v>
      </c>
      <c r="D34">
        <v>19.518480000000025</v>
      </c>
      <c r="E34">
        <v>-13.547520000000011</v>
      </c>
      <c r="F34">
        <v>0</v>
      </c>
      <c r="G34" s="85">
        <v>13.547520000000011</v>
      </c>
      <c r="I34" s="90">
        <v>3.0866313371998069</v>
      </c>
      <c r="J34" s="88">
        <v>4.1144185374046218</v>
      </c>
      <c r="K34">
        <v>3</v>
      </c>
    </row>
    <row r="35" spans="1:19" x14ac:dyDescent="0.35">
      <c r="A35">
        <v>13</v>
      </c>
      <c r="B35">
        <v>52.530480000000026</v>
      </c>
      <c r="C35">
        <v>69.606000000000023</v>
      </c>
      <c r="D35">
        <v>86.68152000000002</v>
      </c>
      <c r="E35">
        <v>-53.272799999999989</v>
      </c>
      <c r="F35">
        <v>0</v>
      </c>
      <c r="G35" s="85">
        <v>53.272799999999989</v>
      </c>
      <c r="I35" s="88"/>
      <c r="J35" s="88"/>
    </row>
    <row r="36" spans="1:19" x14ac:dyDescent="0.35">
      <c r="A36">
        <v>14</v>
      </c>
      <c r="B36">
        <v>-23.665679999999973</v>
      </c>
      <c r="C36">
        <v>-12.870000000000005</v>
      </c>
      <c r="D36">
        <v>-2.0743200000000339</v>
      </c>
      <c r="E36">
        <v>-25.189920000000015</v>
      </c>
      <c r="F36">
        <v>0</v>
      </c>
      <c r="G36" s="85">
        <v>25.189920000000015</v>
      </c>
      <c r="I36" s="88">
        <v>-18.62</v>
      </c>
      <c r="J36" s="88">
        <v>-31.92</v>
      </c>
      <c r="K36">
        <v>4</v>
      </c>
      <c r="L36" t="s">
        <v>71</v>
      </c>
    </row>
    <row r="37" spans="1:19" x14ac:dyDescent="0.35">
      <c r="A37">
        <v>15</v>
      </c>
      <c r="B37">
        <v>-56.49335999999996</v>
      </c>
      <c r="C37">
        <v>-34.901999999999987</v>
      </c>
      <c r="D37">
        <v>-13.310640000000014</v>
      </c>
      <c r="E37">
        <v>-25.189920000000015</v>
      </c>
      <c r="F37">
        <v>0</v>
      </c>
      <c r="G37" s="85">
        <v>25.189920000000015</v>
      </c>
      <c r="I37" s="88">
        <v>0</v>
      </c>
      <c r="J37" s="88">
        <v>21</v>
      </c>
      <c r="K37">
        <v>4</v>
      </c>
    </row>
    <row r="38" spans="1:19" x14ac:dyDescent="0.35">
      <c r="I38" s="90">
        <v>18.62</v>
      </c>
      <c r="J38" s="88">
        <v>73.92</v>
      </c>
      <c r="K38">
        <v>4</v>
      </c>
    </row>
    <row r="39" spans="1:19" x14ac:dyDescent="0.35">
      <c r="I39" s="88"/>
      <c r="J39" s="88"/>
    </row>
    <row r="40" spans="1:19" x14ac:dyDescent="0.35">
      <c r="I40" s="88">
        <v>-10.664131742431861</v>
      </c>
      <c r="J40" s="88">
        <v>0.20603885218445228</v>
      </c>
      <c r="K40">
        <v>5</v>
      </c>
      <c r="L40" t="s">
        <v>71</v>
      </c>
    </row>
    <row r="41" spans="1:19" x14ac:dyDescent="0.35">
      <c r="I41" s="88">
        <v>0</v>
      </c>
      <c r="J41" s="88">
        <v>10.185977714229367</v>
      </c>
      <c r="K41">
        <v>5</v>
      </c>
    </row>
    <row r="42" spans="1:19" x14ac:dyDescent="0.35">
      <c r="I42" s="90">
        <v>10.664131742431861</v>
      </c>
      <c r="J42" s="88">
        <v>20.165916576274281</v>
      </c>
      <c r="K42">
        <v>5</v>
      </c>
    </row>
    <row r="43" spans="1:19" x14ac:dyDescent="0.35">
      <c r="I43" s="88"/>
      <c r="J43" s="88"/>
    </row>
    <row r="44" spans="1:19" x14ac:dyDescent="0.35">
      <c r="I44" s="88">
        <v>-0.39200000000000002</v>
      </c>
      <c r="J44" s="88">
        <v>-18.91824000000004</v>
      </c>
      <c r="K44">
        <v>6</v>
      </c>
      <c r="L44" t="s">
        <v>71</v>
      </c>
      <c r="S44" s="85"/>
    </row>
    <row r="45" spans="1:19" x14ac:dyDescent="0.35">
      <c r="I45" s="88">
        <v>0</v>
      </c>
      <c r="J45" s="88">
        <v>24.042999999999978</v>
      </c>
      <c r="K45" s="89">
        <v>6</v>
      </c>
      <c r="L45" s="88"/>
      <c r="S45" s="85"/>
    </row>
    <row r="46" spans="1:19" x14ac:dyDescent="0.35">
      <c r="I46" s="90">
        <v>0.39200000000000002</v>
      </c>
      <c r="J46" s="88">
        <v>67.004239999999996</v>
      </c>
      <c r="K46">
        <v>6</v>
      </c>
      <c r="L46" s="90"/>
      <c r="S46" s="85"/>
    </row>
    <row r="47" spans="1:19" x14ac:dyDescent="0.35">
      <c r="I47" s="88"/>
      <c r="J47" s="88"/>
      <c r="L47" s="88"/>
      <c r="S47" s="85"/>
    </row>
    <row r="48" spans="1:19" x14ac:dyDescent="0.35">
      <c r="I48" s="88">
        <v>-0.39200000000000002</v>
      </c>
      <c r="J48" s="88">
        <v>-37.830800000000011</v>
      </c>
      <c r="K48">
        <v>7</v>
      </c>
      <c r="L48" t="s">
        <v>71</v>
      </c>
    </row>
    <row r="49" spans="9:19" x14ac:dyDescent="0.35">
      <c r="I49" s="88">
        <v>0</v>
      </c>
      <c r="J49" s="88">
        <v>-3.1779999999999973</v>
      </c>
      <c r="K49">
        <v>7</v>
      </c>
    </row>
    <row r="50" spans="9:19" x14ac:dyDescent="0.35">
      <c r="I50" s="90">
        <v>0.39200000000000002</v>
      </c>
      <c r="J50" s="88">
        <v>31.474800000000016</v>
      </c>
      <c r="K50">
        <v>7</v>
      </c>
    </row>
    <row r="51" spans="9:19" x14ac:dyDescent="0.35">
      <c r="I51" s="88"/>
      <c r="J51" s="88"/>
    </row>
    <row r="52" spans="9:19" x14ac:dyDescent="0.35">
      <c r="I52" s="88">
        <v>-0.39200000000000002</v>
      </c>
      <c r="J52" s="88">
        <v>-1.0970000000000124</v>
      </c>
      <c r="K52">
        <v>8</v>
      </c>
      <c r="L52" t="s">
        <v>71</v>
      </c>
    </row>
    <row r="53" spans="9:19" x14ac:dyDescent="0.35">
      <c r="I53" s="88">
        <v>0</v>
      </c>
      <c r="J53" s="88">
        <v>-0.70500000000001251</v>
      </c>
      <c r="K53">
        <v>8</v>
      </c>
    </row>
    <row r="54" spans="9:19" x14ac:dyDescent="0.35">
      <c r="I54" s="90">
        <v>0.39200000000000002</v>
      </c>
      <c r="J54" s="88">
        <v>-0.31300000000001249</v>
      </c>
      <c r="K54">
        <v>8</v>
      </c>
    </row>
    <row r="55" spans="9:19" x14ac:dyDescent="0.35">
      <c r="I55" s="88"/>
      <c r="J55" s="88"/>
    </row>
    <row r="56" spans="9:19" x14ac:dyDescent="0.35">
      <c r="I56" s="88">
        <v>-22.665440000000043</v>
      </c>
      <c r="J56" s="88">
        <v>-8.1183599999999601</v>
      </c>
      <c r="K56">
        <v>9</v>
      </c>
      <c r="L56" t="s">
        <v>71</v>
      </c>
    </row>
    <row r="57" spans="9:19" x14ac:dyDescent="0.35">
      <c r="I57" s="88">
        <v>0</v>
      </c>
      <c r="J57" s="88">
        <v>18.324000000000012</v>
      </c>
      <c r="K57">
        <v>9</v>
      </c>
      <c r="L57" s="88"/>
    </row>
    <row r="58" spans="9:19" x14ac:dyDescent="0.35">
      <c r="I58" s="90">
        <v>22.665440000000043</v>
      </c>
      <c r="J58" s="88">
        <v>44.766359999999985</v>
      </c>
      <c r="K58">
        <v>9</v>
      </c>
      <c r="L58" s="90"/>
    </row>
    <row r="59" spans="9:19" x14ac:dyDescent="0.35">
      <c r="I59" s="88"/>
      <c r="J59" s="88"/>
      <c r="L59" s="88"/>
    </row>
    <row r="60" spans="9:19" x14ac:dyDescent="0.35">
      <c r="I60" s="88">
        <v>-70.912800000000047</v>
      </c>
      <c r="J60" s="88">
        <v>-123.23808000000004</v>
      </c>
      <c r="K60">
        <v>10</v>
      </c>
      <c r="L60" s="88" t="s">
        <v>71</v>
      </c>
      <c r="S60" s="85"/>
    </row>
    <row r="61" spans="9:19" x14ac:dyDescent="0.35">
      <c r="I61" s="88">
        <v>0</v>
      </c>
      <c r="J61" s="88">
        <v>-45.234000000000037</v>
      </c>
      <c r="K61">
        <v>10</v>
      </c>
      <c r="L61" s="88"/>
      <c r="S61" s="85"/>
    </row>
    <row r="62" spans="9:19" x14ac:dyDescent="0.35">
      <c r="I62" s="90">
        <v>70.912800000000047</v>
      </c>
      <c r="J62" s="88">
        <v>32.770079999999965</v>
      </c>
      <c r="K62">
        <v>10</v>
      </c>
      <c r="L62" s="90"/>
      <c r="S62" s="85"/>
    </row>
    <row r="63" spans="9:19" x14ac:dyDescent="0.35">
      <c r="I63" s="88"/>
      <c r="J63" s="88"/>
      <c r="L63" s="88"/>
      <c r="S63" s="85"/>
    </row>
    <row r="64" spans="9:19" x14ac:dyDescent="0.35">
      <c r="I64" s="88">
        <v>-21.591360000000002</v>
      </c>
      <c r="J64" s="88">
        <v>-14.358960000000002</v>
      </c>
      <c r="K64">
        <v>11</v>
      </c>
      <c r="L64" s="88" t="s">
        <v>71</v>
      </c>
      <c r="S64" s="85"/>
    </row>
    <row r="65" spans="9:19" x14ac:dyDescent="0.35">
      <c r="I65" s="88">
        <v>0</v>
      </c>
      <c r="J65" s="88">
        <v>0</v>
      </c>
      <c r="K65">
        <v>11</v>
      </c>
      <c r="L65" s="88"/>
      <c r="S65" s="85"/>
    </row>
    <row r="66" spans="9:19" x14ac:dyDescent="0.35">
      <c r="I66" s="90">
        <v>21.591360000000002</v>
      </c>
      <c r="J66" s="88">
        <v>14.358960000000002</v>
      </c>
      <c r="K66">
        <v>11</v>
      </c>
      <c r="L66" s="90"/>
    </row>
    <row r="67" spans="9:19" x14ac:dyDescent="0.35">
      <c r="I67" s="88"/>
      <c r="J67" s="88"/>
      <c r="L67" s="88"/>
    </row>
    <row r="68" spans="9:19" x14ac:dyDescent="0.35">
      <c r="I68" s="88">
        <v>-13.547520000000011</v>
      </c>
      <c r="J68" s="88">
        <v>-25.710479999999976</v>
      </c>
      <c r="K68">
        <v>12</v>
      </c>
      <c r="L68" s="88" t="s">
        <v>71</v>
      </c>
    </row>
    <row r="69" spans="9:19" x14ac:dyDescent="0.35">
      <c r="I69" s="88">
        <v>0</v>
      </c>
      <c r="J69" s="88">
        <v>-3.0959999999999752</v>
      </c>
      <c r="K69">
        <v>12</v>
      </c>
      <c r="L69" s="88"/>
    </row>
    <row r="70" spans="9:19" x14ac:dyDescent="0.35">
      <c r="I70" s="90">
        <v>13.547520000000011</v>
      </c>
      <c r="J70" s="88">
        <v>19.518480000000025</v>
      </c>
      <c r="K70">
        <v>12</v>
      </c>
      <c r="L70" s="90"/>
    </row>
    <row r="71" spans="9:19" x14ac:dyDescent="0.35">
      <c r="I71" s="88"/>
      <c r="J71" s="88"/>
      <c r="L71" s="88"/>
    </row>
    <row r="72" spans="9:19" x14ac:dyDescent="0.35">
      <c r="I72" s="88">
        <v>-53.272799999999989</v>
      </c>
      <c r="J72" s="88">
        <v>52.530480000000026</v>
      </c>
      <c r="K72">
        <v>13</v>
      </c>
      <c r="L72" s="88" t="s">
        <v>72</v>
      </c>
    </row>
    <row r="73" spans="9:19" x14ac:dyDescent="0.35">
      <c r="I73" s="88">
        <v>0</v>
      </c>
      <c r="J73" s="88">
        <v>69.606000000000023</v>
      </c>
      <c r="K73">
        <v>13</v>
      </c>
      <c r="L73" s="88"/>
    </row>
    <row r="74" spans="9:19" x14ac:dyDescent="0.35">
      <c r="I74" s="90">
        <v>53.272799999999989</v>
      </c>
      <c r="J74" s="88">
        <v>86.68152000000002</v>
      </c>
      <c r="K74">
        <v>13</v>
      </c>
      <c r="L74" s="90"/>
    </row>
    <row r="75" spans="9:19" x14ac:dyDescent="0.35">
      <c r="I75" s="88"/>
      <c r="J75" s="88"/>
      <c r="L75" s="88"/>
    </row>
    <row r="76" spans="9:19" x14ac:dyDescent="0.35">
      <c r="I76" s="88">
        <v>-25.189920000000015</v>
      </c>
      <c r="J76" s="88">
        <v>-23.665679999999973</v>
      </c>
      <c r="K76">
        <v>14</v>
      </c>
      <c r="L76" s="88" t="s">
        <v>71</v>
      </c>
    </row>
    <row r="77" spans="9:19" x14ac:dyDescent="0.35">
      <c r="I77" s="88">
        <v>0</v>
      </c>
      <c r="J77" s="88">
        <v>-12.870000000000005</v>
      </c>
      <c r="K77">
        <v>14</v>
      </c>
      <c r="L77" s="88"/>
    </row>
    <row r="78" spans="9:19" x14ac:dyDescent="0.35">
      <c r="I78" s="90">
        <v>25.189920000000015</v>
      </c>
      <c r="J78" s="88">
        <v>-2.0743200000000339</v>
      </c>
      <c r="K78">
        <v>14</v>
      </c>
      <c r="L78" s="90"/>
    </row>
    <row r="79" spans="9:19" x14ac:dyDescent="0.35">
      <c r="I79" s="88"/>
      <c r="J79" s="88"/>
      <c r="L79" s="88"/>
    </row>
    <row r="80" spans="9:19" x14ac:dyDescent="0.35">
      <c r="I80" s="88">
        <v>-25.189920000000015</v>
      </c>
      <c r="J80" s="88">
        <v>-56.49335999999996</v>
      </c>
      <c r="K80">
        <v>15</v>
      </c>
      <c r="L80" s="88" t="s">
        <v>71</v>
      </c>
    </row>
    <row r="81" spans="1:13" x14ac:dyDescent="0.35">
      <c r="I81" s="88">
        <v>0</v>
      </c>
      <c r="J81" s="88">
        <v>-34.901999999999987</v>
      </c>
      <c r="K81">
        <v>15</v>
      </c>
      <c r="L81" s="88"/>
    </row>
    <row r="82" spans="1:13" x14ac:dyDescent="0.35">
      <c r="I82" s="90">
        <v>25.189920000000015</v>
      </c>
      <c r="J82" s="88">
        <v>-13.310640000000014</v>
      </c>
      <c r="K82">
        <v>15</v>
      </c>
      <c r="L82" s="90"/>
    </row>
    <row r="84" spans="1:13" x14ac:dyDescent="0.35">
      <c r="G84"/>
    </row>
    <row r="85" spans="1:13" x14ac:dyDescent="0.35">
      <c r="B85" t="s">
        <v>2</v>
      </c>
      <c r="G85"/>
    </row>
    <row r="86" spans="1:13" x14ac:dyDescent="0.35">
      <c r="B86" t="s">
        <v>4</v>
      </c>
      <c r="F86" t="s">
        <v>9</v>
      </c>
      <c r="G86"/>
      <c r="L86" s="96" t="s">
        <v>67</v>
      </c>
      <c r="M86" s="96"/>
    </row>
    <row r="87" spans="1:13" ht="29" x14ac:dyDescent="0.35">
      <c r="B87" t="s">
        <v>6</v>
      </c>
      <c r="C87" t="s">
        <v>54</v>
      </c>
      <c r="D87" t="s">
        <v>63</v>
      </c>
      <c r="E87" t="s">
        <v>64</v>
      </c>
      <c r="F87" t="s">
        <v>8</v>
      </c>
      <c r="G87" t="s">
        <v>55</v>
      </c>
      <c r="H87" t="s">
        <v>63</v>
      </c>
      <c r="I87" t="s">
        <v>64</v>
      </c>
      <c r="J87" s="93" t="s">
        <v>65</v>
      </c>
      <c r="K87" s="94" t="s">
        <v>66</v>
      </c>
      <c r="L87" t="s">
        <v>68</v>
      </c>
      <c r="M87" t="s">
        <v>69</v>
      </c>
    </row>
    <row r="88" spans="1:13" x14ac:dyDescent="0.35">
      <c r="A88">
        <v>1</v>
      </c>
      <c r="B88">
        <v>97.127883671465881</v>
      </c>
      <c r="C88">
        <v>8.3174533704187521</v>
      </c>
      <c r="D88">
        <f>B88+C88</f>
        <v>105.44533704188463</v>
      </c>
      <c r="E88">
        <f>B88-C88</f>
        <v>88.810430301047134</v>
      </c>
      <c r="F88">
        <v>92.88980693717275</v>
      </c>
      <c r="G88">
        <v>15.238743455497428</v>
      </c>
      <c r="H88">
        <f>F88+G88</f>
        <v>108.12855039267018</v>
      </c>
      <c r="I88">
        <f>F88-G88</f>
        <v>77.651063481675322</v>
      </c>
      <c r="J88" s="1">
        <f t="shared" ref="J88" si="7">IF((I88&gt;D88),1,0)</f>
        <v>0</v>
      </c>
      <c r="K88">
        <f t="shared" ref="K88" si="8">IF((E88&gt;H88),1,0)</f>
        <v>0</v>
      </c>
      <c r="L88">
        <f>IF((F88&gt;B88),1,0)</f>
        <v>0</v>
      </c>
      <c r="M88">
        <f>IF((B88&gt;F88),1,0)</f>
        <v>1</v>
      </c>
    </row>
    <row r="89" spans="1:13" x14ac:dyDescent="0.35">
      <c r="A89">
        <v>2</v>
      </c>
      <c r="B89">
        <v>106.08859007316593</v>
      </c>
      <c r="C89">
        <v>10.872825786038959</v>
      </c>
      <c r="D89">
        <f t="shared" ref="D89:D102" si="9">B89+C89</f>
        <v>116.96141585920489</v>
      </c>
      <c r="E89">
        <f t="shared" ref="E89:E102" si="10">B89-C89</f>
        <v>95.215764287126973</v>
      </c>
      <c r="F89">
        <v>110.2477753608858</v>
      </c>
      <c r="G89">
        <v>8.1729325687165968</v>
      </c>
      <c r="H89">
        <f t="shared" ref="H89:H102" si="11">F89+G89</f>
        <v>118.4207079296024</v>
      </c>
      <c r="I89">
        <f t="shared" ref="I89:I102" si="12">F89-G89</f>
        <v>102.07484279216919</v>
      </c>
      <c r="J89" s="1">
        <f t="shared" ref="J89:J102" si="13">IF((I89&gt;D89),1,0)</f>
        <v>0</v>
      </c>
      <c r="K89">
        <f t="shared" ref="K89:K102" si="14">IF((E89&gt;H89),1,0)</f>
        <v>0</v>
      </c>
      <c r="L89">
        <f t="shared" ref="L89:L97" si="15">IF((F89&gt;B89),1,0)</f>
        <v>1</v>
      </c>
      <c r="M89">
        <f t="shared" ref="M89:M97" si="16">IF((B89&gt;F89),1,0)</f>
        <v>0</v>
      </c>
    </row>
    <row r="90" spans="1:13" x14ac:dyDescent="0.35">
      <c r="A90">
        <v>3</v>
      </c>
      <c r="B90">
        <v>83.216575562611496</v>
      </c>
      <c r="C90">
        <v>3.0866313371998069</v>
      </c>
      <c r="D90">
        <f t="shared" si="9"/>
        <v>86.3032068998113</v>
      </c>
      <c r="E90">
        <f t="shared" si="10"/>
        <v>80.129944225411691</v>
      </c>
      <c r="F90">
        <v>83.216575562611496</v>
      </c>
      <c r="G90">
        <v>4.1144185374046218</v>
      </c>
      <c r="H90">
        <f t="shared" si="11"/>
        <v>87.330994100016113</v>
      </c>
      <c r="I90">
        <f t="shared" si="12"/>
        <v>79.102157025206878</v>
      </c>
      <c r="J90" s="1">
        <f t="shared" si="13"/>
        <v>0</v>
      </c>
      <c r="K90">
        <f t="shared" si="14"/>
        <v>0</v>
      </c>
      <c r="L90">
        <f t="shared" si="15"/>
        <v>0</v>
      </c>
      <c r="M90">
        <f t="shared" si="16"/>
        <v>0</v>
      </c>
    </row>
    <row r="91" spans="1:13" x14ac:dyDescent="0.35">
      <c r="A91">
        <v>4</v>
      </c>
      <c r="B91">
        <v>83</v>
      </c>
      <c r="C91">
        <v>18.62</v>
      </c>
      <c r="D91">
        <f t="shared" si="9"/>
        <v>101.62</v>
      </c>
      <c r="E91">
        <f t="shared" si="10"/>
        <v>64.38</v>
      </c>
      <c r="F91">
        <v>104</v>
      </c>
      <c r="G91">
        <v>52.92</v>
      </c>
      <c r="H91">
        <f t="shared" si="11"/>
        <v>156.92000000000002</v>
      </c>
      <c r="I91">
        <f t="shared" si="12"/>
        <v>51.08</v>
      </c>
      <c r="J91" s="1">
        <f t="shared" si="13"/>
        <v>0</v>
      </c>
      <c r="K91">
        <f t="shared" si="14"/>
        <v>0</v>
      </c>
      <c r="L91">
        <f t="shared" si="15"/>
        <v>1</v>
      </c>
      <c r="M91">
        <f t="shared" si="16"/>
        <v>0</v>
      </c>
    </row>
    <row r="92" spans="1:13" x14ac:dyDescent="0.35">
      <c r="A92">
        <v>5</v>
      </c>
      <c r="B92">
        <v>93.174243171284871</v>
      </c>
      <c r="C92">
        <v>10.664131742431861</v>
      </c>
      <c r="D92">
        <f t="shared" si="9"/>
        <v>103.83837491371673</v>
      </c>
      <c r="E92">
        <f t="shared" si="10"/>
        <v>82.510111428853008</v>
      </c>
      <c r="F92">
        <v>103.36022088551424</v>
      </c>
      <c r="G92">
        <v>9.9799388620449143</v>
      </c>
      <c r="H92">
        <f t="shared" si="11"/>
        <v>113.34015974755916</v>
      </c>
      <c r="I92">
        <f t="shared" si="12"/>
        <v>93.38028202346932</v>
      </c>
      <c r="J92" s="1">
        <f t="shared" si="13"/>
        <v>0</v>
      </c>
      <c r="K92">
        <f t="shared" si="14"/>
        <v>0</v>
      </c>
      <c r="L92">
        <f t="shared" si="15"/>
        <v>1</v>
      </c>
      <c r="M92">
        <f t="shared" si="16"/>
        <v>0</v>
      </c>
    </row>
    <row r="93" spans="1:13" x14ac:dyDescent="0.35">
      <c r="A93">
        <v>6</v>
      </c>
      <c r="B93">
        <v>204.36500000000001</v>
      </c>
      <c r="C93">
        <v>0.39200000000000002</v>
      </c>
      <c r="D93">
        <f t="shared" si="9"/>
        <v>204.75700000000001</v>
      </c>
      <c r="E93">
        <f t="shared" si="10"/>
        <v>203.97300000000001</v>
      </c>
      <c r="F93">
        <v>228.40799999999999</v>
      </c>
      <c r="G93">
        <v>42.961240000000018</v>
      </c>
      <c r="H93">
        <f t="shared" si="11"/>
        <v>271.36923999999999</v>
      </c>
      <c r="I93">
        <f t="shared" si="12"/>
        <v>185.44675999999998</v>
      </c>
      <c r="J93" s="1">
        <f t="shared" si="13"/>
        <v>0</v>
      </c>
      <c r="K93">
        <f t="shared" si="14"/>
        <v>0</v>
      </c>
      <c r="L93">
        <f t="shared" si="15"/>
        <v>1</v>
      </c>
      <c r="M93">
        <f t="shared" si="16"/>
        <v>0</v>
      </c>
    </row>
    <row r="94" spans="1:13" x14ac:dyDescent="0.35">
      <c r="A94">
        <v>7</v>
      </c>
      <c r="B94">
        <v>204.36500000000001</v>
      </c>
      <c r="C94">
        <v>0.39200000000000002</v>
      </c>
      <c r="D94">
        <f t="shared" si="9"/>
        <v>204.75700000000001</v>
      </c>
      <c r="E94">
        <f t="shared" si="10"/>
        <v>203.97300000000001</v>
      </c>
      <c r="F94">
        <v>201.18700000000001</v>
      </c>
      <c r="G94">
        <v>34.652800000000013</v>
      </c>
      <c r="H94">
        <f t="shared" si="11"/>
        <v>235.83980000000003</v>
      </c>
      <c r="I94">
        <f t="shared" si="12"/>
        <v>166.5342</v>
      </c>
      <c r="J94" s="1">
        <f t="shared" si="13"/>
        <v>0</v>
      </c>
      <c r="K94">
        <f t="shared" si="14"/>
        <v>0</v>
      </c>
      <c r="L94">
        <f t="shared" si="15"/>
        <v>0</v>
      </c>
      <c r="M94">
        <f t="shared" si="16"/>
        <v>1</v>
      </c>
    </row>
    <row r="95" spans="1:13" x14ac:dyDescent="0.35">
      <c r="A95">
        <v>8</v>
      </c>
      <c r="B95">
        <v>204.36500000000001</v>
      </c>
      <c r="C95">
        <v>0.39200000000000002</v>
      </c>
      <c r="D95">
        <f t="shared" si="9"/>
        <v>204.75700000000001</v>
      </c>
      <c r="E95">
        <f t="shared" si="10"/>
        <v>203.97300000000001</v>
      </c>
      <c r="F95">
        <v>203.66</v>
      </c>
      <c r="G95">
        <v>0.39200000000000002</v>
      </c>
      <c r="H95">
        <f t="shared" si="11"/>
        <v>204.05199999999999</v>
      </c>
      <c r="I95">
        <f t="shared" si="12"/>
        <v>203.268</v>
      </c>
      <c r="J95" s="1">
        <f t="shared" si="13"/>
        <v>0</v>
      </c>
      <c r="K95">
        <f t="shared" si="14"/>
        <v>0</v>
      </c>
      <c r="L95">
        <f t="shared" si="15"/>
        <v>0</v>
      </c>
      <c r="M95">
        <f t="shared" si="16"/>
        <v>1</v>
      </c>
    </row>
    <row r="96" spans="1:13" x14ac:dyDescent="0.35">
      <c r="A96">
        <v>9</v>
      </c>
      <c r="B96">
        <v>130.91499999999999</v>
      </c>
      <c r="C96">
        <v>22.665440000000043</v>
      </c>
      <c r="D96">
        <f t="shared" si="9"/>
        <v>153.58044000000004</v>
      </c>
      <c r="E96">
        <f t="shared" si="10"/>
        <v>108.24955999999995</v>
      </c>
      <c r="F96">
        <v>149.239</v>
      </c>
      <c r="G96">
        <v>26.442359999999972</v>
      </c>
      <c r="H96">
        <f t="shared" si="11"/>
        <v>175.68135999999998</v>
      </c>
      <c r="I96">
        <f t="shared" si="12"/>
        <v>122.79664000000002</v>
      </c>
      <c r="J96" s="1">
        <f t="shared" si="13"/>
        <v>0</v>
      </c>
      <c r="K96">
        <f t="shared" si="14"/>
        <v>0</v>
      </c>
      <c r="L96">
        <f t="shared" si="15"/>
        <v>1</v>
      </c>
      <c r="M96">
        <f t="shared" si="16"/>
        <v>0</v>
      </c>
    </row>
    <row r="97" spans="1:13" x14ac:dyDescent="0.35">
      <c r="A97">
        <v>10</v>
      </c>
      <c r="B97">
        <v>258.69600000000003</v>
      </c>
      <c r="C97">
        <v>70.912800000000047</v>
      </c>
      <c r="D97">
        <f t="shared" si="9"/>
        <v>329.60880000000009</v>
      </c>
      <c r="E97">
        <f t="shared" si="10"/>
        <v>187.78319999999997</v>
      </c>
      <c r="F97">
        <v>213.46199999999999</v>
      </c>
      <c r="G97">
        <v>78.004080000000002</v>
      </c>
      <c r="H97">
        <f t="shared" si="11"/>
        <v>291.46607999999998</v>
      </c>
      <c r="I97">
        <f t="shared" si="12"/>
        <v>135.45792</v>
      </c>
      <c r="J97" s="1">
        <f t="shared" si="13"/>
        <v>0</v>
      </c>
      <c r="K97">
        <f t="shared" si="14"/>
        <v>0</v>
      </c>
      <c r="L97">
        <f t="shared" si="15"/>
        <v>0</v>
      </c>
      <c r="M97">
        <f t="shared" si="16"/>
        <v>1</v>
      </c>
    </row>
    <row r="98" spans="1:13" x14ac:dyDescent="0.35">
      <c r="A98">
        <v>11</v>
      </c>
      <c r="B98">
        <v>87.228000000000009</v>
      </c>
      <c r="C98">
        <v>21.591360000000002</v>
      </c>
      <c r="D98">
        <f t="shared" si="9"/>
        <v>108.81936000000002</v>
      </c>
      <c r="E98">
        <f t="shared" si="10"/>
        <v>65.63664</v>
      </c>
      <c r="F98">
        <v>87.228000000000009</v>
      </c>
      <c r="G98">
        <v>14.358960000000002</v>
      </c>
      <c r="H98">
        <f t="shared" si="11"/>
        <v>101.58696</v>
      </c>
      <c r="I98">
        <f t="shared" si="12"/>
        <v>72.869040000000012</v>
      </c>
      <c r="J98" s="1">
        <f t="shared" si="13"/>
        <v>0</v>
      </c>
      <c r="K98">
        <f t="shared" si="14"/>
        <v>0</v>
      </c>
      <c r="L98">
        <f>IF((F98&gt;B98),1,0)</f>
        <v>0</v>
      </c>
      <c r="M98">
        <f>IF((B98&gt;F98),1,0)</f>
        <v>0</v>
      </c>
    </row>
    <row r="99" spans="1:13" x14ac:dyDescent="0.35">
      <c r="A99">
        <v>12</v>
      </c>
      <c r="B99">
        <v>159.012</v>
      </c>
      <c r="C99">
        <v>13.547520000000011</v>
      </c>
      <c r="D99">
        <f t="shared" si="9"/>
        <v>172.55952000000002</v>
      </c>
      <c r="E99">
        <f t="shared" si="10"/>
        <v>145.46447999999998</v>
      </c>
      <c r="F99">
        <v>155.91600000000003</v>
      </c>
      <c r="G99">
        <v>22.61448</v>
      </c>
      <c r="H99">
        <f t="shared" si="11"/>
        <v>178.53048000000001</v>
      </c>
      <c r="I99">
        <f t="shared" si="12"/>
        <v>133.30152000000004</v>
      </c>
      <c r="J99" s="1">
        <f t="shared" si="13"/>
        <v>0</v>
      </c>
      <c r="K99">
        <f t="shared" si="14"/>
        <v>0</v>
      </c>
      <c r="L99">
        <f t="shared" ref="L99:L102" si="17">IF((F99&gt;B99),1,0)</f>
        <v>0</v>
      </c>
      <c r="M99">
        <f t="shared" ref="M99:M102" si="18">IF((B99&gt;F99),1,0)</f>
        <v>1</v>
      </c>
    </row>
    <row r="100" spans="1:13" x14ac:dyDescent="0.35">
      <c r="A100">
        <v>13</v>
      </c>
      <c r="B100">
        <v>147.92400000000001</v>
      </c>
      <c r="C100">
        <v>53.272799999999989</v>
      </c>
      <c r="D100">
        <f t="shared" si="9"/>
        <v>201.1968</v>
      </c>
      <c r="E100">
        <f t="shared" si="10"/>
        <v>94.651200000000017</v>
      </c>
      <c r="F100">
        <v>217.53000000000003</v>
      </c>
      <c r="G100">
        <v>17.075520000000001</v>
      </c>
      <c r="H100">
        <f t="shared" si="11"/>
        <v>234.60552000000004</v>
      </c>
      <c r="I100">
        <f t="shared" si="12"/>
        <v>200.45448000000002</v>
      </c>
      <c r="J100" s="1">
        <f t="shared" si="13"/>
        <v>0</v>
      </c>
      <c r="K100">
        <f t="shared" si="14"/>
        <v>0</v>
      </c>
      <c r="L100">
        <f t="shared" si="17"/>
        <v>1</v>
      </c>
      <c r="M100">
        <f t="shared" si="18"/>
        <v>0</v>
      </c>
    </row>
    <row r="101" spans="1:13" x14ac:dyDescent="0.35">
      <c r="A101">
        <v>14</v>
      </c>
      <c r="B101">
        <v>176.50799999999998</v>
      </c>
      <c r="C101">
        <v>25.189920000000015</v>
      </c>
      <c r="D101">
        <f t="shared" si="9"/>
        <v>201.69792000000001</v>
      </c>
      <c r="E101">
        <f t="shared" si="10"/>
        <v>151.31807999999995</v>
      </c>
      <c r="F101">
        <v>163.63799999999998</v>
      </c>
      <c r="G101">
        <v>10.795679999999971</v>
      </c>
      <c r="H101">
        <f t="shared" si="11"/>
        <v>174.43367999999995</v>
      </c>
      <c r="I101">
        <f t="shared" si="12"/>
        <v>152.84232</v>
      </c>
      <c r="J101" s="1">
        <f t="shared" si="13"/>
        <v>0</v>
      </c>
      <c r="K101">
        <f t="shared" si="14"/>
        <v>0</v>
      </c>
      <c r="L101">
        <f t="shared" si="17"/>
        <v>0</v>
      </c>
      <c r="M101">
        <f t="shared" si="18"/>
        <v>1</v>
      </c>
    </row>
    <row r="102" spans="1:13" x14ac:dyDescent="0.35">
      <c r="A102">
        <v>15</v>
      </c>
      <c r="B102">
        <v>176.50799999999998</v>
      </c>
      <c r="C102">
        <v>25.189920000000015</v>
      </c>
      <c r="D102">
        <f t="shared" si="9"/>
        <v>201.69792000000001</v>
      </c>
      <c r="E102">
        <f t="shared" si="10"/>
        <v>151.31807999999995</v>
      </c>
      <c r="F102">
        <v>141.60599999999999</v>
      </c>
      <c r="G102">
        <v>21.591359999999973</v>
      </c>
      <c r="H102">
        <f t="shared" si="11"/>
        <v>163.19735999999997</v>
      </c>
      <c r="I102">
        <f t="shared" si="12"/>
        <v>120.01464000000001</v>
      </c>
      <c r="J102" s="1">
        <f t="shared" si="13"/>
        <v>0</v>
      </c>
      <c r="K102">
        <f t="shared" si="14"/>
        <v>0</v>
      </c>
      <c r="L102">
        <f t="shared" si="17"/>
        <v>0</v>
      </c>
      <c r="M102">
        <f t="shared" si="18"/>
        <v>1</v>
      </c>
    </row>
    <row r="103" spans="1:13" x14ac:dyDescent="0.35">
      <c r="L103">
        <f>SUM(L88:L102)</f>
        <v>6</v>
      </c>
      <c r="M103">
        <f>SUM(M88:M102)</f>
        <v>7</v>
      </c>
    </row>
  </sheetData>
  <mergeCells count="5">
    <mergeCell ref="A2:F2"/>
    <mergeCell ref="A3:C3"/>
    <mergeCell ref="D3:F3"/>
    <mergeCell ref="I22:K22"/>
    <mergeCell ref="L86:M8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120 minutes</vt:lpstr>
      <vt:lpstr>60 minutes</vt:lpstr>
      <vt:lpstr>90 minutes</vt:lpstr>
      <vt:lpstr>30 minutes</vt:lpstr>
      <vt:lpstr>fasting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2020-06-23T10:07:44Z</dcterms:modified>
</cp:coreProperties>
</file>