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ien\Alex\Dropbox\AG-Beatmung\ARDS51\Papers\Paper Gerinnung\PEERJ\Supplement\"/>
    </mc:Choice>
  </mc:AlternateContent>
  <xr:revisionPtr revIDLastSave="0" documentId="13_ncr:1_{6FE48D53-CFC7-4C3D-8D2C-E3F8E4258FAE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CT EXTEM" sheetId="2" r:id="rId1"/>
    <sheet name="CFT EXTEM" sheetId="3" r:id="rId2"/>
    <sheet name="Alpha extem" sheetId="4" r:id="rId3"/>
    <sheet name="A10" sheetId="5" r:id="rId4"/>
    <sheet name="A20" sheetId="6" r:id="rId5"/>
    <sheet name="McF" sheetId="7" r:id="rId6"/>
    <sheet name="ML" sheetId="8" r:id="rId7"/>
    <sheet name="Reference valuesEXTEM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9" l="1"/>
  <c r="D28" i="9"/>
  <c r="E28" i="9"/>
  <c r="F28" i="9"/>
  <c r="G28" i="9"/>
  <c r="H28" i="9"/>
  <c r="C29" i="9"/>
  <c r="C35" i="9" s="1"/>
  <c r="D29" i="9"/>
  <c r="D35" i="9" s="1"/>
  <c r="D37" i="9" s="1"/>
  <c r="E29" i="9"/>
  <c r="F29" i="9"/>
  <c r="G29" i="9"/>
  <c r="G35" i="9" s="1"/>
  <c r="G37" i="9" s="1"/>
  <c r="H29" i="9"/>
  <c r="H35" i="9" s="1"/>
  <c r="H37" i="9" s="1"/>
  <c r="B29" i="9"/>
  <c r="B35" i="9" s="1"/>
  <c r="B28" i="9"/>
  <c r="C40" i="9"/>
  <c r="D40" i="9"/>
  <c r="E40" i="9"/>
  <c r="F40" i="9"/>
  <c r="G40" i="9"/>
  <c r="H40" i="9"/>
  <c r="C41" i="9"/>
  <c r="C42" i="9" s="1"/>
  <c r="D41" i="9"/>
  <c r="E41" i="9"/>
  <c r="E42" i="9" s="1"/>
  <c r="F41" i="9"/>
  <c r="F42" i="9" s="1"/>
  <c r="G41" i="9"/>
  <c r="H41" i="9"/>
  <c r="B42" i="9"/>
  <c r="B41" i="9"/>
  <c r="B40" i="9"/>
  <c r="F35" i="9"/>
  <c r="H32" i="9"/>
  <c r="G32" i="9"/>
  <c r="F32" i="9"/>
  <c r="E32" i="9"/>
  <c r="D32" i="9"/>
  <c r="C32" i="9"/>
  <c r="B32" i="9"/>
  <c r="E35" i="9"/>
  <c r="D42" i="9" l="1"/>
  <c r="F36" i="9"/>
  <c r="G42" i="9"/>
  <c r="H42" i="9"/>
  <c r="E37" i="9"/>
  <c r="B36" i="9"/>
  <c r="C37" i="9"/>
  <c r="E36" i="9"/>
  <c r="E38" i="9" s="1"/>
  <c r="D36" i="9"/>
  <c r="D38" i="9" s="1"/>
  <c r="H36" i="9"/>
  <c r="H38" i="9" s="1"/>
  <c r="G36" i="9"/>
  <c r="G38" i="9" s="1"/>
  <c r="B37" i="9"/>
  <c r="B38" i="9" s="1"/>
  <c r="F37" i="9"/>
  <c r="F38" i="9" s="1"/>
  <c r="C36" i="9"/>
  <c r="C38" i="9" l="1"/>
  <c r="N12" i="8"/>
  <c r="M12" i="8"/>
  <c r="L12" i="8"/>
  <c r="K12" i="8"/>
  <c r="I12" i="8"/>
  <c r="H12" i="8"/>
  <c r="G12" i="8"/>
  <c r="F12" i="8"/>
  <c r="D12" i="8"/>
  <c r="C12" i="8"/>
  <c r="B12" i="8"/>
  <c r="N11" i="8"/>
  <c r="M11" i="8"/>
  <c r="C16" i="8" s="1"/>
  <c r="L11" i="8"/>
  <c r="K11" i="8"/>
  <c r="I11" i="8"/>
  <c r="D15" i="8" s="1"/>
  <c r="H11" i="8"/>
  <c r="C15" i="8" s="1"/>
  <c r="G11" i="8"/>
  <c r="F11" i="8"/>
  <c r="D11" i="8"/>
  <c r="C11" i="8"/>
  <c r="C14" i="8" s="1"/>
  <c r="B11" i="8"/>
  <c r="N12" i="7"/>
  <c r="M12" i="7"/>
  <c r="L12" i="7"/>
  <c r="K12" i="7"/>
  <c r="I12" i="7"/>
  <c r="H12" i="7"/>
  <c r="G12" i="7"/>
  <c r="F12" i="7"/>
  <c r="D12" i="7"/>
  <c r="C12" i="7"/>
  <c r="B12" i="7"/>
  <c r="N11" i="7"/>
  <c r="D16" i="7" s="1"/>
  <c r="M11" i="7"/>
  <c r="C16" i="7" s="1"/>
  <c r="L11" i="7"/>
  <c r="K11" i="7"/>
  <c r="I11" i="7"/>
  <c r="H11" i="7"/>
  <c r="C15" i="7" s="1"/>
  <c r="G11" i="7"/>
  <c r="B15" i="7" s="1"/>
  <c r="F11" i="7"/>
  <c r="D11" i="7"/>
  <c r="C11" i="7"/>
  <c r="C14" i="7" s="1"/>
  <c r="B11" i="7"/>
  <c r="N12" i="6"/>
  <c r="M12" i="6"/>
  <c r="L12" i="6"/>
  <c r="K12" i="6"/>
  <c r="I12" i="6"/>
  <c r="H12" i="6"/>
  <c r="G12" i="6"/>
  <c r="F12" i="6"/>
  <c r="D12" i="6"/>
  <c r="C12" i="6"/>
  <c r="B12" i="6"/>
  <c r="N11" i="6"/>
  <c r="D16" i="6" s="1"/>
  <c r="M11" i="6"/>
  <c r="L11" i="6"/>
  <c r="K11" i="6"/>
  <c r="I11" i="6"/>
  <c r="H11" i="6"/>
  <c r="G11" i="6"/>
  <c r="F11" i="6"/>
  <c r="D11" i="6"/>
  <c r="C11" i="6"/>
  <c r="B11" i="6"/>
  <c r="N12" i="5"/>
  <c r="M12" i="5"/>
  <c r="L12" i="5"/>
  <c r="K12" i="5"/>
  <c r="I12" i="5"/>
  <c r="H12" i="5"/>
  <c r="G12" i="5"/>
  <c r="F12" i="5"/>
  <c r="D12" i="5"/>
  <c r="C12" i="5"/>
  <c r="B12" i="5"/>
  <c r="N11" i="5"/>
  <c r="M11" i="5"/>
  <c r="L11" i="5"/>
  <c r="B16" i="5" s="1"/>
  <c r="K11" i="5"/>
  <c r="I11" i="5"/>
  <c r="H11" i="5"/>
  <c r="C15" i="5" s="1"/>
  <c r="G11" i="5"/>
  <c r="F11" i="5"/>
  <c r="D11" i="5"/>
  <c r="C11" i="5"/>
  <c r="B11" i="5"/>
  <c r="B14" i="5" s="1"/>
  <c r="N12" i="4"/>
  <c r="M12" i="4"/>
  <c r="L12" i="4"/>
  <c r="K12" i="4"/>
  <c r="I12" i="4"/>
  <c r="H12" i="4"/>
  <c r="G12" i="4"/>
  <c r="F12" i="4"/>
  <c r="D12" i="4"/>
  <c r="C12" i="4"/>
  <c r="B12" i="4"/>
  <c r="N11" i="4"/>
  <c r="M11" i="4"/>
  <c r="C16" i="4" s="1"/>
  <c r="L11" i="4"/>
  <c r="K11" i="4"/>
  <c r="I11" i="4"/>
  <c r="H11" i="4"/>
  <c r="G11" i="4"/>
  <c r="F11" i="4"/>
  <c r="D11" i="4"/>
  <c r="C11" i="4"/>
  <c r="C14" i="4" s="1"/>
  <c r="B11" i="4"/>
  <c r="B11" i="3"/>
  <c r="B14" i="3" s="1"/>
  <c r="N12" i="3"/>
  <c r="M12" i="3"/>
  <c r="L12" i="3"/>
  <c r="K12" i="3"/>
  <c r="I12" i="3"/>
  <c r="H12" i="3"/>
  <c r="G12" i="3"/>
  <c r="F12" i="3"/>
  <c r="D12" i="3"/>
  <c r="C12" i="3"/>
  <c r="B12" i="3"/>
  <c r="N11" i="3"/>
  <c r="M11" i="3"/>
  <c r="L11" i="3"/>
  <c r="B16" i="3" s="1"/>
  <c r="K11" i="3"/>
  <c r="I11" i="3"/>
  <c r="D15" i="3" s="1"/>
  <c r="H11" i="3"/>
  <c r="C15" i="3" s="1"/>
  <c r="G11" i="3"/>
  <c r="F11" i="3"/>
  <c r="D11" i="3"/>
  <c r="D14" i="3" s="1"/>
  <c r="C11" i="3"/>
  <c r="C11" i="2"/>
  <c r="D11" i="2"/>
  <c r="F11" i="2"/>
  <c r="G11" i="2"/>
  <c r="B15" i="2" s="1"/>
  <c r="H11" i="2"/>
  <c r="C15" i="2" s="1"/>
  <c r="I11" i="2"/>
  <c r="D15" i="2" s="1"/>
  <c r="K11" i="2"/>
  <c r="L11" i="2"/>
  <c r="M11" i="2"/>
  <c r="N11" i="2"/>
  <c r="C12" i="2"/>
  <c r="D12" i="2"/>
  <c r="F12" i="2"/>
  <c r="G12" i="2"/>
  <c r="H12" i="2"/>
  <c r="I12" i="2"/>
  <c r="K12" i="2"/>
  <c r="L12" i="2"/>
  <c r="M12" i="2"/>
  <c r="N12" i="2"/>
  <c r="B12" i="2"/>
  <c r="B11" i="2"/>
  <c r="B14" i="2" s="1"/>
  <c r="D15" i="5" l="1"/>
  <c r="B14" i="6"/>
  <c r="B16" i="6"/>
  <c r="C16" i="2"/>
  <c r="C14" i="2"/>
  <c r="B14" i="4"/>
  <c r="B16" i="4"/>
  <c r="D14" i="5"/>
  <c r="D16" i="5"/>
  <c r="B15" i="6"/>
  <c r="D15" i="7"/>
  <c r="B14" i="8"/>
  <c r="B16" i="8"/>
  <c r="D16" i="2"/>
  <c r="B16" i="2"/>
  <c r="D14" i="2"/>
  <c r="C16" i="3"/>
  <c r="D16" i="4"/>
  <c r="B15" i="5"/>
  <c r="D15" i="6"/>
  <c r="B14" i="7"/>
  <c r="B16" i="7"/>
  <c r="D14" i="8"/>
  <c r="D16" i="8"/>
  <c r="D16" i="3"/>
  <c r="C14" i="3"/>
  <c r="B15" i="8"/>
  <c r="D14" i="7"/>
  <c r="C16" i="6"/>
  <c r="C14" i="6"/>
  <c r="C15" i="6"/>
  <c r="D14" i="6"/>
  <c r="C14" i="5"/>
  <c r="C16" i="5"/>
  <c r="D15" i="4"/>
  <c r="B15" i="4"/>
  <c r="C15" i="4"/>
  <c r="D14" i="4"/>
  <c r="B15" i="3"/>
</calcChain>
</file>

<file path=xl/sharedStrings.xml><?xml version="1.0" encoding="utf-8"?>
<sst xmlns="http://schemas.openxmlformats.org/spreadsheetml/2006/main" count="169" uniqueCount="38">
  <si>
    <t>BLH</t>
  </si>
  <si>
    <t>CT</t>
  </si>
  <si>
    <t>GP</t>
  </si>
  <si>
    <t>HES</t>
  </si>
  <si>
    <t>BEL</t>
  </si>
  <si>
    <t>CFT</t>
  </si>
  <si>
    <t>A10</t>
  </si>
  <si>
    <t>A20</t>
  </si>
  <si>
    <t>ML</t>
  </si>
  <si>
    <t>Vololyte</t>
  </si>
  <si>
    <t>T0</t>
  </si>
  <si>
    <t>T4</t>
  </si>
  <si>
    <t>Gelafundin</t>
  </si>
  <si>
    <t>Sterofundin</t>
  </si>
  <si>
    <t>--</t>
  </si>
  <si>
    <t>50 (7)</t>
  </si>
  <si>
    <t>MCF</t>
  </si>
  <si>
    <t>-</t>
  </si>
  <si>
    <t>alpha</t>
  </si>
  <si>
    <t>STABW</t>
  </si>
  <si>
    <t>51 (7)</t>
  </si>
  <si>
    <t>52 (7)</t>
  </si>
  <si>
    <t>53 (7)</t>
  </si>
  <si>
    <t>54 (7)</t>
  </si>
  <si>
    <t>55 (7)</t>
  </si>
  <si>
    <t>56 (7)</t>
  </si>
  <si>
    <t>RANGE</t>
  </si>
  <si>
    <t>MAX</t>
  </si>
  <si>
    <t>MIN</t>
  </si>
  <si>
    <t>Range</t>
  </si>
  <si>
    <t>Mean</t>
  </si>
  <si>
    <t>MEAN</t>
  </si>
  <si>
    <t>Number</t>
  </si>
  <si>
    <t>Z-values</t>
  </si>
  <si>
    <t>ERROR</t>
  </si>
  <si>
    <t>upper</t>
  </si>
  <si>
    <t>lower</t>
  </si>
  <si>
    <t>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</si>
</sst>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K1" sqref="K1"/>
    </sheetView>
  </sheetViews>
  <sheetFormatPr baseColWidth="10" defaultRowHeight="15" x14ac:dyDescent="0.25"/>
  <sheetData>
    <row r="1" spans="1:14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</row>
    <row r="2" spans="1:14" x14ac:dyDescent="0.25">
      <c r="A2" s="1">
        <v>1</v>
      </c>
      <c r="B2" s="2">
        <v>54</v>
      </c>
      <c r="C2" s="2">
        <v>14</v>
      </c>
      <c r="D2" s="2">
        <v>14</v>
      </c>
      <c r="E2" s="1"/>
      <c r="F2" s="1">
        <v>2</v>
      </c>
      <c r="G2" s="2">
        <v>51</v>
      </c>
      <c r="H2" s="2">
        <v>67</v>
      </c>
      <c r="I2" s="2">
        <v>61</v>
      </c>
      <c r="J2" s="1"/>
      <c r="K2" s="1">
        <v>3</v>
      </c>
      <c r="L2" s="2">
        <v>51</v>
      </c>
      <c r="M2" s="2">
        <v>53</v>
      </c>
      <c r="N2" s="2">
        <v>52</v>
      </c>
    </row>
    <row r="3" spans="1:14" x14ac:dyDescent="0.25">
      <c r="A3" s="1">
        <v>6</v>
      </c>
      <c r="B3" s="2" t="s">
        <v>14</v>
      </c>
      <c r="C3" s="2">
        <v>89</v>
      </c>
      <c r="D3" s="2">
        <v>61</v>
      </c>
      <c r="E3" s="1"/>
      <c r="F3" s="1">
        <v>4</v>
      </c>
      <c r="G3" s="2">
        <v>52</v>
      </c>
      <c r="H3" s="2">
        <v>61</v>
      </c>
      <c r="I3" s="2">
        <v>53</v>
      </c>
      <c r="J3" s="1"/>
      <c r="K3" s="1">
        <v>13</v>
      </c>
      <c r="L3" s="2">
        <v>50</v>
      </c>
      <c r="M3" s="2">
        <v>45</v>
      </c>
      <c r="N3" s="2">
        <v>55</v>
      </c>
    </row>
    <row r="4" spans="1:14" x14ac:dyDescent="0.25">
      <c r="A4" s="1">
        <v>7</v>
      </c>
      <c r="B4" s="2">
        <v>50</v>
      </c>
      <c r="C4" s="2">
        <v>94</v>
      </c>
      <c r="D4" s="2">
        <v>71</v>
      </c>
      <c r="E4" s="1"/>
      <c r="F4" s="1">
        <v>5</v>
      </c>
      <c r="G4" s="2">
        <v>77</v>
      </c>
      <c r="H4" s="2">
        <v>68</v>
      </c>
      <c r="I4" s="2">
        <v>69</v>
      </c>
      <c r="J4" s="1"/>
      <c r="K4" s="1">
        <v>15</v>
      </c>
      <c r="L4" s="2">
        <v>51</v>
      </c>
      <c r="M4" s="2">
        <v>51</v>
      </c>
      <c r="N4" s="2">
        <v>52</v>
      </c>
    </row>
    <row r="5" spans="1:14" x14ac:dyDescent="0.25">
      <c r="A5" s="1">
        <v>8</v>
      </c>
      <c r="B5" s="2">
        <v>52</v>
      </c>
      <c r="C5" s="2">
        <v>70</v>
      </c>
      <c r="D5" s="2">
        <v>61</v>
      </c>
      <c r="E5" s="1"/>
      <c r="F5" s="1">
        <v>9</v>
      </c>
      <c r="G5" s="2">
        <v>77</v>
      </c>
      <c r="H5" s="2">
        <v>44</v>
      </c>
      <c r="I5" s="2">
        <v>52</v>
      </c>
      <c r="J5" s="1"/>
      <c r="K5" s="1">
        <v>16</v>
      </c>
      <c r="L5" s="2">
        <v>42</v>
      </c>
      <c r="M5" s="2">
        <v>52</v>
      </c>
      <c r="N5" s="2">
        <v>52</v>
      </c>
    </row>
    <row r="6" spans="1:14" x14ac:dyDescent="0.25">
      <c r="A6" s="1">
        <v>10</v>
      </c>
      <c r="B6" s="2">
        <v>43</v>
      </c>
      <c r="C6" s="2">
        <v>86</v>
      </c>
      <c r="D6" s="2">
        <v>54</v>
      </c>
      <c r="E6" s="1"/>
      <c r="F6" s="1">
        <v>11</v>
      </c>
      <c r="G6" s="2">
        <v>52</v>
      </c>
      <c r="H6" s="2">
        <v>52</v>
      </c>
      <c r="I6" s="2">
        <v>40</v>
      </c>
      <c r="J6" s="1"/>
      <c r="K6" s="1">
        <v>17</v>
      </c>
      <c r="L6" s="2">
        <v>49</v>
      </c>
      <c r="M6" s="2">
        <v>48</v>
      </c>
      <c r="N6" s="2">
        <v>52</v>
      </c>
    </row>
    <row r="7" spans="1:14" x14ac:dyDescent="0.25">
      <c r="A7" s="1">
        <v>12</v>
      </c>
      <c r="B7" s="2">
        <v>47</v>
      </c>
      <c r="C7" s="2">
        <v>83</v>
      </c>
      <c r="D7" s="2">
        <v>59</v>
      </c>
      <c r="E7" s="1"/>
      <c r="F7" s="1">
        <v>14</v>
      </c>
      <c r="G7" s="2">
        <v>51</v>
      </c>
      <c r="H7" s="2">
        <v>66</v>
      </c>
      <c r="I7" s="2">
        <v>64</v>
      </c>
      <c r="J7" s="1"/>
      <c r="K7" s="1">
        <v>18</v>
      </c>
      <c r="L7" s="2">
        <v>46</v>
      </c>
      <c r="M7" s="2">
        <v>49</v>
      </c>
      <c r="N7" s="2" t="s">
        <v>17</v>
      </c>
    </row>
    <row r="8" spans="1:14" x14ac:dyDescent="0.25">
      <c r="A8" s="1">
        <v>20</v>
      </c>
      <c r="B8" s="2">
        <v>27</v>
      </c>
      <c r="C8" s="2">
        <v>122</v>
      </c>
      <c r="D8" s="2">
        <v>41</v>
      </c>
      <c r="E8" s="1"/>
      <c r="F8" s="1">
        <v>19</v>
      </c>
      <c r="G8" s="2">
        <v>13</v>
      </c>
      <c r="H8" s="2">
        <v>89</v>
      </c>
      <c r="I8" s="2" t="s">
        <v>17</v>
      </c>
      <c r="J8" s="1"/>
      <c r="K8" s="1">
        <v>21</v>
      </c>
      <c r="L8" s="2">
        <v>64</v>
      </c>
      <c r="M8" s="2">
        <v>58</v>
      </c>
      <c r="N8" s="2">
        <v>57</v>
      </c>
    </row>
    <row r="9" spans="1:14" x14ac:dyDescent="0.25">
      <c r="A9" s="1">
        <v>22</v>
      </c>
      <c r="B9" s="2">
        <v>54</v>
      </c>
      <c r="C9" s="2">
        <v>84</v>
      </c>
      <c r="D9" s="2">
        <v>62</v>
      </c>
      <c r="E9" s="1"/>
      <c r="F9" s="1">
        <v>24</v>
      </c>
      <c r="G9" s="2">
        <v>51</v>
      </c>
      <c r="H9" s="2" t="s">
        <v>17</v>
      </c>
      <c r="I9" s="2">
        <v>55</v>
      </c>
      <c r="J9" s="1"/>
      <c r="K9" s="1">
        <v>23</v>
      </c>
      <c r="L9" s="2">
        <v>45</v>
      </c>
      <c r="M9" s="2">
        <v>40</v>
      </c>
      <c r="N9" s="2">
        <v>52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30</v>
      </c>
      <c r="B11" s="1">
        <f>AVERAGE(B2:B9)</f>
        <v>46.714285714285715</v>
      </c>
      <c r="C11" s="1">
        <f t="shared" ref="C11:N11" si="0">AVERAGE(C2:C9)</f>
        <v>80.25</v>
      </c>
      <c r="D11" s="1">
        <f t="shared" si="0"/>
        <v>52.875</v>
      </c>
      <c r="E11" s="1"/>
      <c r="F11" s="1">
        <f t="shared" si="0"/>
        <v>11</v>
      </c>
      <c r="G11" s="1">
        <f t="shared" si="0"/>
        <v>53</v>
      </c>
      <c r="H11" s="1">
        <f t="shared" si="0"/>
        <v>63.857142857142854</v>
      </c>
      <c r="I11" s="1">
        <f t="shared" si="0"/>
        <v>56.285714285714285</v>
      </c>
      <c r="J11" s="1"/>
      <c r="K11" s="1">
        <f t="shared" si="0"/>
        <v>15.75</v>
      </c>
      <c r="L11" s="1">
        <f t="shared" si="0"/>
        <v>49.75</v>
      </c>
      <c r="M11" s="1">
        <f t="shared" si="0"/>
        <v>49.5</v>
      </c>
      <c r="N11" s="1">
        <f t="shared" si="0"/>
        <v>53.142857142857146</v>
      </c>
    </row>
    <row r="12" spans="1:14" x14ac:dyDescent="0.25">
      <c r="A12" s="1" t="s">
        <v>19</v>
      </c>
      <c r="B12" s="1">
        <f>STDEV(B2:B8)</f>
        <v>9.8539332248600093</v>
      </c>
      <c r="C12" s="1">
        <f t="shared" ref="C12:N12" si="1">STDEV(C2:C8)</f>
        <v>33.018753689957705</v>
      </c>
      <c r="D12" s="1">
        <f t="shared" si="1"/>
        <v>18.884359867865463</v>
      </c>
      <c r="E12" s="1"/>
      <c r="F12" s="1">
        <f t="shared" si="1"/>
        <v>6.0395521751360404</v>
      </c>
      <c r="G12" s="1">
        <f t="shared" si="1"/>
        <v>21.453160495323186</v>
      </c>
      <c r="H12" s="1">
        <f t="shared" si="1"/>
        <v>14.182484166846685</v>
      </c>
      <c r="I12" s="1">
        <f t="shared" si="1"/>
        <v>10.36822067666386</v>
      </c>
      <c r="J12" s="1"/>
      <c r="K12" s="1">
        <f t="shared" si="1"/>
        <v>5.7362672448868599</v>
      </c>
      <c r="L12" s="1">
        <f t="shared" si="1"/>
        <v>6.803360514166096</v>
      </c>
      <c r="M12" s="1">
        <f t="shared" si="1"/>
        <v>4.1403933560541253</v>
      </c>
      <c r="N12" s="1">
        <f t="shared" si="1"/>
        <v>2.1602468994692865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 t="s">
        <v>3</v>
      </c>
      <c r="B14" s="1" t="str">
        <f>ROUND(B11,0)&amp;" ("&amp;ROUND(B12,0)&amp;")"</f>
        <v>47 (10)</v>
      </c>
      <c r="C14" s="1" t="str">
        <f t="shared" ref="C14:D14" si="2">ROUND(C11,0)&amp;" ("&amp;ROUND(C12,0)&amp;")"</f>
        <v>80 (33)</v>
      </c>
      <c r="D14" s="1" t="str">
        <f t="shared" si="2"/>
        <v>53 (19)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</v>
      </c>
      <c r="B15" s="1" t="str">
        <f>ROUND(G11,0)&amp;" ("&amp;ROUND(G12,0)&amp;")"</f>
        <v>53 (21)</v>
      </c>
      <c r="C15" s="1" t="str">
        <f t="shared" ref="C15:D15" si="3">ROUND(H11,0)&amp;" ("&amp;ROUND(H12,0)&amp;")"</f>
        <v>64 (14)</v>
      </c>
      <c r="D15" s="1" t="str">
        <f t="shared" si="3"/>
        <v>56 (10)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4</v>
      </c>
      <c r="B16" s="1" t="str">
        <f>ROUND(L11,0)&amp;" ("&amp;ROUND(L12,0)&amp;")"</f>
        <v>50 (7)</v>
      </c>
      <c r="C16" s="1" t="str">
        <f t="shared" ref="C16:D16" si="4">ROUND(M11,0)&amp;" ("&amp;ROUND(M12,0)&amp;")"</f>
        <v>50 (4)</v>
      </c>
      <c r="D16" s="1" t="str">
        <f t="shared" si="4"/>
        <v>53 (2)</v>
      </c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K1" sqref="K1"/>
    </sheetView>
  </sheetViews>
  <sheetFormatPr baseColWidth="10" defaultRowHeight="15" x14ac:dyDescent="0.25"/>
  <sheetData>
    <row r="1" spans="1:14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</row>
    <row r="2" spans="1:14" x14ac:dyDescent="0.25">
      <c r="A2" s="1">
        <v>1</v>
      </c>
      <c r="B2" s="2">
        <v>48</v>
      </c>
      <c r="C2" s="2">
        <v>100</v>
      </c>
      <c r="D2" s="2">
        <v>38</v>
      </c>
      <c r="E2" s="1"/>
      <c r="F2" s="1">
        <v>2</v>
      </c>
      <c r="G2" s="2">
        <v>38</v>
      </c>
      <c r="H2" s="2">
        <v>67</v>
      </c>
      <c r="I2" s="2">
        <v>55</v>
      </c>
      <c r="J2" s="1"/>
      <c r="K2" s="1">
        <v>3</v>
      </c>
      <c r="L2" s="2">
        <v>34</v>
      </c>
      <c r="M2" s="2">
        <v>45</v>
      </c>
      <c r="N2" s="2">
        <v>44</v>
      </c>
    </row>
    <row r="3" spans="1:14" x14ac:dyDescent="0.25">
      <c r="A3" s="1">
        <v>6</v>
      </c>
      <c r="B3" s="2">
        <v>80</v>
      </c>
      <c r="C3" s="2">
        <v>104</v>
      </c>
      <c r="D3" s="2">
        <v>60</v>
      </c>
      <c r="E3" s="1"/>
      <c r="F3" s="1">
        <v>4</v>
      </c>
      <c r="G3" s="2">
        <v>42</v>
      </c>
      <c r="H3" s="2">
        <v>81</v>
      </c>
      <c r="I3" s="2">
        <v>76</v>
      </c>
      <c r="J3" s="1"/>
      <c r="K3" s="1">
        <v>13</v>
      </c>
      <c r="L3" s="2">
        <v>41</v>
      </c>
      <c r="M3" s="2">
        <v>68</v>
      </c>
      <c r="N3" s="2">
        <v>52</v>
      </c>
    </row>
    <row r="4" spans="1:14" x14ac:dyDescent="0.25">
      <c r="A4" s="1">
        <v>7</v>
      </c>
      <c r="B4" s="2">
        <v>36</v>
      </c>
      <c r="C4" s="2">
        <v>104</v>
      </c>
      <c r="D4" s="2">
        <v>75</v>
      </c>
      <c r="E4" s="1"/>
      <c r="F4" s="1">
        <v>5</v>
      </c>
      <c r="G4" s="2">
        <v>42</v>
      </c>
      <c r="H4" s="2">
        <v>81</v>
      </c>
      <c r="I4" s="2">
        <v>76</v>
      </c>
      <c r="J4" s="1"/>
      <c r="K4" s="1">
        <v>15</v>
      </c>
      <c r="L4" s="2">
        <v>40</v>
      </c>
      <c r="M4" s="2">
        <v>56</v>
      </c>
      <c r="N4" s="2">
        <v>48</v>
      </c>
    </row>
    <row r="5" spans="1:14" x14ac:dyDescent="0.25">
      <c r="A5" s="1">
        <v>8</v>
      </c>
      <c r="B5" s="2">
        <v>45</v>
      </c>
      <c r="C5" s="2">
        <v>109</v>
      </c>
      <c r="D5" s="2">
        <v>82</v>
      </c>
      <c r="E5" s="1"/>
      <c r="F5" s="1">
        <v>9</v>
      </c>
      <c r="G5" s="2">
        <v>41</v>
      </c>
      <c r="H5" s="2">
        <v>73</v>
      </c>
      <c r="I5" s="2">
        <v>64</v>
      </c>
      <c r="J5" s="1"/>
      <c r="K5" s="1">
        <v>16</v>
      </c>
      <c r="L5" s="2">
        <v>40</v>
      </c>
      <c r="M5" s="2">
        <v>55</v>
      </c>
      <c r="N5" s="2">
        <v>41</v>
      </c>
    </row>
    <row r="6" spans="1:14" x14ac:dyDescent="0.25">
      <c r="A6" s="1">
        <v>10</v>
      </c>
      <c r="B6" s="2">
        <v>37</v>
      </c>
      <c r="C6" s="2">
        <v>103</v>
      </c>
      <c r="D6" s="2">
        <v>62</v>
      </c>
      <c r="E6" s="1"/>
      <c r="F6" s="1">
        <v>11</v>
      </c>
      <c r="G6" s="2">
        <v>30</v>
      </c>
      <c r="H6" s="2">
        <v>82</v>
      </c>
      <c r="I6" s="2">
        <v>60</v>
      </c>
      <c r="J6" s="1"/>
      <c r="K6" s="1">
        <v>17</v>
      </c>
      <c r="L6" s="2">
        <v>21</v>
      </c>
      <c r="M6" s="2">
        <v>30</v>
      </c>
      <c r="N6" s="2">
        <v>27</v>
      </c>
    </row>
    <row r="7" spans="1:14" x14ac:dyDescent="0.25">
      <c r="A7" s="1">
        <v>12</v>
      </c>
      <c r="B7" s="2">
        <v>35</v>
      </c>
      <c r="C7" s="2">
        <v>90</v>
      </c>
      <c r="D7" s="2">
        <v>53</v>
      </c>
      <c r="E7" s="1"/>
      <c r="F7" s="1">
        <v>14</v>
      </c>
      <c r="G7" s="2">
        <v>30</v>
      </c>
      <c r="H7" s="2">
        <v>69</v>
      </c>
      <c r="I7" s="2">
        <v>27</v>
      </c>
      <c r="J7" s="1"/>
      <c r="K7" s="1">
        <v>18</v>
      </c>
      <c r="L7" s="2">
        <v>35</v>
      </c>
      <c r="M7" s="2">
        <v>43</v>
      </c>
      <c r="N7" s="2" t="s">
        <v>17</v>
      </c>
    </row>
    <row r="8" spans="1:14" x14ac:dyDescent="0.25">
      <c r="A8" s="1">
        <v>20</v>
      </c>
      <c r="B8" s="2">
        <v>68</v>
      </c>
      <c r="C8" s="2">
        <v>137</v>
      </c>
      <c r="D8" s="2">
        <v>80</v>
      </c>
      <c r="E8" s="1"/>
      <c r="F8" s="1">
        <v>19</v>
      </c>
      <c r="G8" s="2">
        <v>38</v>
      </c>
      <c r="H8" s="2">
        <v>84</v>
      </c>
      <c r="I8" s="2">
        <v>63</v>
      </c>
      <c r="J8" s="1"/>
      <c r="K8" s="1">
        <v>21</v>
      </c>
      <c r="L8" s="2">
        <v>41</v>
      </c>
      <c r="M8" s="2">
        <v>67</v>
      </c>
      <c r="N8" s="2">
        <v>52</v>
      </c>
    </row>
    <row r="9" spans="1:14" x14ac:dyDescent="0.25">
      <c r="A9" s="1">
        <v>22</v>
      </c>
      <c r="B9" s="2">
        <v>44</v>
      </c>
      <c r="C9" s="2">
        <v>120</v>
      </c>
      <c r="D9" s="2">
        <v>62</v>
      </c>
      <c r="E9" s="1"/>
      <c r="F9" s="1">
        <v>24</v>
      </c>
      <c r="G9" s="2">
        <v>42</v>
      </c>
      <c r="H9" s="2" t="s">
        <v>17</v>
      </c>
      <c r="I9" s="2">
        <v>70</v>
      </c>
      <c r="J9" s="1"/>
      <c r="K9" s="1">
        <v>23</v>
      </c>
      <c r="L9" s="2" t="s">
        <v>17</v>
      </c>
      <c r="M9" s="2">
        <v>79</v>
      </c>
      <c r="N9" s="2">
        <v>49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30</v>
      </c>
      <c r="B11" s="1">
        <f>AVERAGE(B2:B9)</f>
        <v>49.125</v>
      </c>
      <c r="C11" s="1">
        <f t="shared" ref="C11:N11" si="0">AVERAGE(C2:C9)</f>
        <v>108.375</v>
      </c>
      <c r="D11" s="1">
        <f t="shared" si="0"/>
        <v>64</v>
      </c>
      <c r="E11" s="1"/>
      <c r="F11" s="1">
        <f t="shared" si="0"/>
        <v>11</v>
      </c>
      <c r="G11" s="1">
        <f t="shared" si="0"/>
        <v>37.875</v>
      </c>
      <c r="H11" s="1">
        <f t="shared" si="0"/>
        <v>76.714285714285708</v>
      </c>
      <c r="I11" s="1">
        <f t="shared" si="0"/>
        <v>61.375</v>
      </c>
      <c r="J11" s="1"/>
      <c r="K11" s="1">
        <f t="shared" si="0"/>
        <v>15.75</v>
      </c>
      <c r="L11" s="1">
        <f t="shared" si="0"/>
        <v>36</v>
      </c>
      <c r="M11" s="1">
        <f t="shared" si="0"/>
        <v>55.375</v>
      </c>
      <c r="N11" s="1">
        <f t="shared" si="0"/>
        <v>44.714285714285715</v>
      </c>
    </row>
    <row r="12" spans="1:14" x14ac:dyDescent="0.25">
      <c r="A12" s="1" t="s">
        <v>19</v>
      </c>
      <c r="B12" s="1">
        <f>STDEV(B2:B8)</f>
        <v>17.525491637693275</v>
      </c>
      <c r="C12" s="1">
        <f t="shared" ref="C12:N12" si="1">STDEV(C2:C8)</f>
        <v>14.579829511054905</v>
      </c>
      <c r="D12" s="1">
        <f t="shared" si="1"/>
        <v>15.902979654918825</v>
      </c>
      <c r="E12" s="1"/>
      <c r="F12" s="1">
        <f t="shared" si="1"/>
        <v>6.0395521751360404</v>
      </c>
      <c r="G12" s="1">
        <f t="shared" si="1"/>
        <v>5.2508502712825891</v>
      </c>
      <c r="H12" s="1">
        <f t="shared" si="1"/>
        <v>6.8972044026133208</v>
      </c>
      <c r="I12" s="1">
        <f t="shared" si="1"/>
        <v>16.587430697454529</v>
      </c>
      <c r="J12" s="1"/>
      <c r="K12" s="1">
        <f t="shared" si="1"/>
        <v>5.7362672448868599</v>
      </c>
      <c r="L12" s="1">
        <f t="shared" si="1"/>
        <v>7.2111025509279782</v>
      </c>
      <c r="M12" s="1">
        <f t="shared" si="1"/>
        <v>13.662601021279464</v>
      </c>
      <c r="N12" s="1">
        <f t="shared" si="1"/>
        <v>9.4021274188345263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 t="s">
        <v>3</v>
      </c>
      <c r="B14" s="1" t="str">
        <f>ROUND(B11,0)&amp;" ("&amp;ROUND(B12,0)&amp;")"</f>
        <v>49 (18)</v>
      </c>
      <c r="C14" s="1" t="str">
        <f t="shared" ref="C14:D14" si="2">ROUND(C11,0)&amp;" ("&amp;ROUND(C12,0)&amp;")"</f>
        <v>108 (15)</v>
      </c>
      <c r="D14" s="1" t="str">
        <f t="shared" si="2"/>
        <v>64 (16)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</v>
      </c>
      <c r="B15" s="1" t="str">
        <f>ROUND(G11,0)&amp;" ("&amp;ROUND(G12,0)&amp;")"</f>
        <v>38 (5)</v>
      </c>
      <c r="C15" s="1" t="str">
        <f t="shared" ref="C15:D15" si="3">ROUND(H11,0)&amp;" ("&amp;ROUND(H12,0)&amp;")"</f>
        <v>77 (7)</v>
      </c>
      <c r="D15" s="1" t="str">
        <f t="shared" si="3"/>
        <v>61 (17)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4</v>
      </c>
      <c r="B16" s="1" t="str">
        <f>ROUND(L11,0)&amp;" ("&amp;ROUND(L12,0)&amp;")"</f>
        <v>36 (7)</v>
      </c>
      <c r="C16" s="1" t="str">
        <f t="shared" ref="C16:D16" si="4">ROUND(M11,0)&amp;" ("&amp;ROUND(M12,0)&amp;")"</f>
        <v>55 (14)</v>
      </c>
      <c r="D16" s="1" t="str">
        <f t="shared" si="4"/>
        <v>45 (9)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workbookViewId="0">
      <selection activeCell="L2" sqref="L2:N9"/>
    </sheetView>
  </sheetViews>
  <sheetFormatPr baseColWidth="10" defaultRowHeight="15" x14ac:dyDescent="0.25"/>
  <sheetData>
    <row r="1" spans="1:16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  <c r="O1" s="1"/>
      <c r="P1" s="1"/>
    </row>
    <row r="2" spans="1:16" x14ac:dyDescent="0.25">
      <c r="A2" s="1">
        <v>1</v>
      </c>
      <c r="B2" s="2">
        <v>80</v>
      </c>
      <c r="C2" s="2">
        <v>79</v>
      </c>
      <c r="D2" s="2">
        <v>86</v>
      </c>
      <c r="E2" s="1"/>
      <c r="F2" s="1">
        <v>2</v>
      </c>
      <c r="G2" s="2">
        <v>82</v>
      </c>
      <c r="H2" s="2">
        <v>76</v>
      </c>
      <c r="I2" s="2">
        <v>79</v>
      </c>
      <c r="J2" s="1"/>
      <c r="K2" s="1">
        <v>3</v>
      </c>
      <c r="L2" s="2">
        <v>83</v>
      </c>
      <c r="M2" s="2">
        <v>81</v>
      </c>
      <c r="N2" s="2">
        <v>81</v>
      </c>
      <c r="O2" s="1"/>
      <c r="P2" s="1"/>
    </row>
    <row r="3" spans="1:16" x14ac:dyDescent="0.25">
      <c r="A3" s="1">
        <v>6</v>
      </c>
      <c r="B3" s="2">
        <v>75</v>
      </c>
      <c r="C3" s="2">
        <v>69</v>
      </c>
      <c r="D3" s="2">
        <v>78</v>
      </c>
      <c r="E3" s="1"/>
      <c r="F3" s="1">
        <v>4</v>
      </c>
      <c r="G3" s="2">
        <v>82</v>
      </c>
      <c r="H3" s="2">
        <v>73</v>
      </c>
      <c r="I3" s="2">
        <v>75</v>
      </c>
      <c r="J3" s="1"/>
      <c r="K3" s="1">
        <v>13</v>
      </c>
      <c r="L3" s="2">
        <v>82</v>
      </c>
      <c r="M3" s="2">
        <v>76</v>
      </c>
      <c r="N3" s="2">
        <v>79</v>
      </c>
      <c r="O3" s="1"/>
      <c r="P3" s="1"/>
    </row>
    <row r="4" spans="1:16" x14ac:dyDescent="0.25">
      <c r="A4" s="1">
        <v>7</v>
      </c>
      <c r="B4" s="2">
        <v>83</v>
      </c>
      <c r="C4" s="2">
        <v>69</v>
      </c>
      <c r="D4" s="2">
        <v>75</v>
      </c>
      <c r="E4" s="1"/>
      <c r="F4" s="1">
        <v>5</v>
      </c>
      <c r="G4" s="2">
        <v>82</v>
      </c>
      <c r="H4" s="2">
        <v>75</v>
      </c>
      <c r="I4" s="2">
        <v>77</v>
      </c>
      <c r="J4" s="1"/>
      <c r="K4" s="1">
        <v>15</v>
      </c>
      <c r="L4" s="2">
        <v>82</v>
      </c>
      <c r="M4" s="2">
        <v>79</v>
      </c>
      <c r="N4" s="2">
        <v>80</v>
      </c>
      <c r="O4" s="1"/>
      <c r="P4" s="1"/>
    </row>
    <row r="5" spans="1:16" x14ac:dyDescent="0.25">
      <c r="A5" s="1">
        <v>8</v>
      </c>
      <c r="B5" s="2">
        <v>81</v>
      </c>
      <c r="C5" s="2">
        <v>68</v>
      </c>
      <c r="D5" s="2">
        <v>73</v>
      </c>
      <c r="E5" s="1"/>
      <c r="F5" s="1">
        <v>9</v>
      </c>
      <c r="G5" s="2">
        <v>84</v>
      </c>
      <c r="H5" s="2">
        <v>73</v>
      </c>
      <c r="I5" s="2">
        <v>78</v>
      </c>
      <c r="J5" s="1"/>
      <c r="K5" s="1">
        <v>16</v>
      </c>
      <c r="L5" s="2">
        <v>82</v>
      </c>
      <c r="M5" s="2">
        <v>79</v>
      </c>
      <c r="N5" s="2">
        <v>82</v>
      </c>
      <c r="O5" s="1"/>
      <c r="P5" s="1"/>
    </row>
    <row r="6" spans="1:16" x14ac:dyDescent="0.25">
      <c r="A6" s="1">
        <v>10</v>
      </c>
      <c r="B6" s="2">
        <v>82</v>
      </c>
      <c r="C6" s="2">
        <v>69</v>
      </c>
      <c r="D6" s="2">
        <v>78</v>
      </c>
      <c r="E6" s="1"/>
      <c r="F6" s="1">
        <v>11</v>
      </c>
      <c r="G6" s="2">
        <v>84</v>
      </c>
      <c r="H6" s="2">
        <v>76</v>
      </c>
      <c r="I6" s="2">
        <v>85</v>
      </c>
      <c r="J6" s="1"/>
      <c r="K6" s="1">
        <v>17</v>
      </c>
      <c r="L6" s="2">
        <v>86</v>
      </c>
      <c r="M6" s="2">
        <v>84</v>
      </c>
      <c r="N6" s="2">
        <v>85</v>
      </c>
      <c r="O6" s="1"/>
      <c r="P6" s="1"/>
    </row>
    <row r="7" spans="1:16" x14ac:dyDescent="0.25">
      <c r="A7" s="1">
        <v>12</v>
      </c>
      <c r="B7" s="2">
        <v>83</v>
      </c>
      <c r="C7" s="2">
        <v>72</v>
      </c>
      <c r="D7" s="2">
        <v>79</v>
      </c>
      <c r="E7" s="1"/>
      <c r="F7" s="1">
        <v>14</v>
      </c>
      <c r="G7" s="2">
        <v>82</v>
      </c>
      <c r="H7" s="2">
        <v>73</v>
      </c>
      <c r="I7" s="2">
        <v>77</v>
      </c>
      <c r="J7" s="1"/>
      <c r="K7" s="1">
        <v>18</v>
      </c>
      <c r="L7" s="2">
        <v>83</v>
      </c>
      <c r="M7" s="2">
        <v>81</v>
      </c>
      <c r="N7" s="2" t="s">
        <v>17</v>
      </c>
      <c r="O7" s="1"/>
      <c r="P7" s="1"/>
    </row>
    <row r="8" spans="1:16" x14ac:dyDescent="0.25">
      <c r="A8" s="1">
        <v>20</v>
      </c>
      <c r="B8" s="2">
        <v>78</v>
      </c>
      <c r="C8" s="2">
        <v>64</v>
      </c>
      <c r="D8" s="2">
        <v>75</v>
      </c>
      <c r="E8" s="1"/>
      <c r="F8" s="1">
        <v>19</v>
      </c>
      <c r="G8" s="2">
        <v>76</v>
      </c>
      <c r="H8" s="2">
        <v>72</v>
      </c>
      <c r="I8" s="2" t="s">
        <v>17</v>
      </c>
      <c r="J8" s="1"/>
      <c r="K8" s="1">
        <v>21</v>
      </c>
      <c r="L8" s="2">
        <v>81</v>
      </c>
      <c r="M8" s="2">
        <v>76</v>
      </c>
      <c r="N8" s="2">
        <v>78</v>
      </c>
      <c r="O8" s="1"/>
      <c r="P8" s="1"/>
    </row>
    <row r="9" spans="1:16" x14ac:dyDescent="0.25">
      <c r="A9" s="1">
        <v>22</v>
      </c>
      <c r="B9" s="2">
        <v>81</v>
      </c>
      <c r="C9" s="2">
        <v>66</v>
      </c>
      <c r="D9" s="2">
        <v>77</v>
      </c>
      <c r="E9" s="1"/>
      <c r="F9" s="1">
        <v>24</v>
      </c>
      <c r="G9" s="2">
        <v>82</v>
      </c>
      <c r="H9" s="2" t="s">
        <v>17</v>
      </c>
      <c r="I9" s="2">
        <v>76</v>
      </c>
      <c r="J9" s="1"/>
      <c r="K9" s="1">
        <v>23</v>
      </c>
      <c r="L9" s="2">
        <v>82</v>
      </c>
      <c r="M9" s="2">
        <v>74</v>
      </c>
      <c r="N9" s="2">
        <v>80</v>
      </c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30</v>
      </c>
      <c r="B11" s="1">
        <f>AVERAGE(B2:B9)</f>
        <v>80.375</v>
      </c>
      <c r="C11" s="1">
        <f t="shared" ref="C11:N11" si="0">AVERAGE(C2:C9)</f>
        <v>69.5</v>
      </c>
      <c r="D11" s="1">
        <f t="shared" si="0"/>
        <v>77.625</v>
      </c>
      <c r="E11" s="1"/>
      <c r="F11" s="1">
        <f t="shared" si="0"/>
        <v>11</v>
      </c>
      <c r="G11" s="1">
        <f t="shared" si="0"/>
        <v>81.75</v>
      </c>
      <c r="H11" s="1">
        <f t="shared" si="0"/>
        <v>74</v>
      </c>
      <c r="I11" s="1">
        <f t="shared" si="0"/>
        <v>78.142857142857139</v>
      </c>
      <c r="J11" s="1"/>
      <c r="K11" s="1">
        <f t="shared" si="0"/>
        <v>15.75</v>
      </c>
      <c r="L11" s="1">
        <f t="shared" si="0"/>
        <v>82.625</v>
      </c>
      <c r="M11" s="1">
        <f t="shared" si="0"/>
        <v>78.75</v>
      </c>
      <c r="N11" s="1">
        <f t="shared" si="0"/>
        <v>80.714285714285708</v>
      </c>
      <c r="O11" s="1"/>
      <c r="P11" s="1"/>
    </row>
    <row r="12" spans="1:16" x14ac:dyDescent="0.25">
      <c r="A12" s="1" t="s">
        <v>19</v>
      </c>
      <c r="B12" s="1">
        <f>STDEV(B2:B8)</f>
        <v>2.9277002188455996</v>
      </c>
      <c r="C12" s="1">
        <f t="shared" ref="C12:N12" si="1">STDEV(C2:C8)</f>
        <v>4.6188021535170058</v>
      </c>
      <c r="D12" s="1">
        <f t="shared" si="1"/>
        <v>4.2314018840996317</v>
      </c>
      <c r="E12" s="1"/>
      <c r="F12" s="1">
        <f t="shared" si="1"/>
        <v>6.0395521751360404</v>
      </c>
      <c r="G12" s="1">
        <f t="shared" si="1"/>
        <v>2.6903708365381971</v>
      </c>
      <c r="H12" s="1">
        <f t="shared" si="1"/>
        <v>1.6329931618554521</v>
      </c>
      <c r="I12" s="1">
        <f t="shared" si="1"/>
        <v>3.4496376621320679</v>
      </c>
      <c r="J12" s="1"/>
      <c r="K12" s="1">
        <f t="shared" si="1"/>
        <v>5.7362672448868599</v>
      </c>
      <c r="L12" s="1">
        <f t="shared" si="1"/>
        <v>1.6035674514745462</v>
      </c>
      <c r="M12" s="1">
        <f t="shared" si="1"/>
        <v>2.8784916685156974</v>
      </c>
      <c r="N12" s="1">
        <f t="shared" si="1"/>
        <v>2.4832774042918899</v>
      </c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3</v>
      </c>
      <c r="B14" s="1" t="str">
        <f>ROUND(B11,0)&amp;" ("&amp;ROUND(B12,0)&amp;")"</f>
        <v>80 (3)</v>
      </c>
      <c r="C14" s="1" t="str">
        <f t="shared" ref="C14:D14" si="2">ROUND(C11,0)&amp;" ("&amp;ROUND(C12,0)&amp;")"</f>
        <v>70 (5)</v>
      </c>
      <c r="D14" s="1" t="str">
        <f t="shared" si="2"/>
        <v>78 (4)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2</v>
      </c>
      <c r="B15" s="1" t="str">
        <f>ROUND(G11,0)&amp;" ("&amp;ROUND(G12,0)&amp;")"</f>
        <v>82 (3)</v>
      </c>
      <c r="C15" s="1" t="str">
        <f t="shared" ref="C15:D15" si="3">ROUND(H11,0)&amp;" ("&amp;ROUND(H12,0)&amp;")"</f>
        <v>74 (2)</v>
      </c>
      <c r="D15" s="1" t="str">
        <f t="shared" si="3"/>
        <v>78 (3)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4</v>
      </c>
      <c r="B16" s="1" t="str">
        <f>ROUND(L11,0)&amp;" ("&amp;ROUND(L12,0)&amp;")"</f>
        <v>83 (2)</v>
      </c>
      <c r="C16" s="1" t="str">
        <f t="shared" ref="C16:D16" si="4">ROUND(M11,0)&amp;" ("&amp;ROUND(M12,0)&amp;")"</f>
        <v>79 (3)</v>
      </c>
      <c r="D16" s="1" t="str">
        <f t="shared" si="4"/>
        <v>81 (2)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A11" sqref="A11:A12"/>
    </sheetView>
  </sheetViews>
  <sheetFormatPr baseColWidth="10" defaultRowHeight="15" x14ac:dyDescent="0.25"/>
  <sheetData>
    <row r="1" spans="1:14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</row>
    <row r="2" spans="1:14" x14ac:dyDescent="0.25">
      <c r="A2" s="1">
        <v>1</v>
      </c>
      <c r="B2" s="2">
        <v>66</v>
      </c>
      <c r="C2" s="2">
        <v>52</v>
      </c>
      <c r="D2" s="2">
        <v>49</v>
      </c>
      <c r="E2" s="1"/>
      <c r="F2" s="1">
        <v>2</v>
      </c>
      <c r="G2" s="2">
        <v>69</v>
      </c>
      <c r="H2" s="2">
        <v>53</v>
      </c>
      <c r="I2" s="2">
        <v>61</v>
      </c>
      <c r="J2" s="1"/>
      <c r="K2" s="1">
        <v>3</v>
      </c>
      <c r="L2" s="2">
        <v>75</v>
      </c>
      <c r="M2" s="2">
        <v>66</v>
      </c>
      <c r="N2" s="2">
        <v>72</v>
      </c>
    </row>
    <row r="3" spans="1:14" x14ac:dyDescent="0.25">
      <c r="A3" s="1">
        <v>6</v>
      </c>
      <c r="B3" s="2">
        <v>65</v>
      </c>
      <c r="C3" s="2">
        <v>47</v>
      </c>
      <c r="D3" s="2">
        <v>64</v>
      </c>
      <c r="E3" s="1"/>
      <c r="F3" s="1">
        <v>4</v>
      </c>
      <c r="G3" s="2">
        <v>71</v>
      </c>
      <c r="H3" s="2">
        <v>53</v>
      </c>
      <c r="I3" s="2">
        <v>57</v>
      </c>
      <c r="J3" s="1"/>
      <c r="K3" s="1">
        <v>13</v>
      </c>
      <c r="L3" s="2">
        <v>68</v>
      </c>
      <c r="M3" s="2">
        <v>58</v>
      </c>
      <c r="N3" s="2">
        <v>61</v>
      </c>
    </row>
    <row r="4" spans="1:14" x14ac:dyDescent="0.25">
      <c r="A4" s="1">
        <v>7</v>
      </c>
      <c r="B4" s="2">
        <v>73</v>
      </c>
      <c r="C4" s="2">
        <v>51</v>
      </c>
      <c r="D4" s="2">
        <v>63</v>
      </c>
      <c r="E4" s="1"/>
      <c r="F4" s="1">
        <v>5</v>
      </c>
      <c r="G4" s="2">
        <v>74</v>
      </c>
      <c r="H4" s="2">
        <v>58</v>
      </c>
      <c r="I4" s="2">
        <v>62</v>
      </c>
      <c r="J4" s="1"/>
      <c r="K4" s="1">
        <v>15</v>
      </c>
      <c r="L4" s="2">
        <v>74</v>
      </c>
      <c r="M4" s="2">
        <v>66</v>
      </c>
      <c r="N4" s="2">
        <v>70</v>
      </c>
    </row>
    <row r="5" spans="1:14" x14ac:dyDescent="0.25">
      <c r="A5" s="1">
        <v>8</v>
      </c>
      <c r="B5" s="2">
        <v>67</v>
      </c>
      <c r="C5" s="2">
        <v>47</v>
      </c>
      <c r="D5" s="2">
        <v>56</v>
      </c>
      <c r="E5" s="1"/>
      <c r="F5" s="1">
        <v>9</v>
      </c>
      <c r="G5" s="2">
        <v>74</v>
      </c>
      <c r="H5" s="2">
        <v>54</v>
      </c>
      <c r="I5" s="2">
        <v>62</v>
      </c>
      <c r="J5" s="1"/>
      <c r="K5" s="1">
        <v>16</v>
      </c>
      <c r="L5" s="2">
        <v>76</v>
      </c>
      <c r="M5" s="2">
        <v>63</v>
      </c>
      <c r="N5" s="2">
        <v>70</v>
      </c>
    </row>
    <row r="6" spans="1:14" x14ac:dyDescent="0.25">
      <c r="A6" s="1">
        <v>10</v>
      </c>
      <c r="B6" s="2">
        <v>70</v>
      </c>
      <c r="C6" s="2">
        <v>48</v>
      </c>
      <c r="D6" s="2">
        <v>63</v>
      </c>
      <c r="E6" s="1"/>
      <c r="F6" s="1">
        <v>11</v>
      </c>
      <c r="G6" s="2">
        <v>78</v>
      </c>
      <c r="H6" s="2">
        <v>62</v>
      </c>
      <c r="I6" s="2">
        <v>57</v>
      </c>
      <c r="J6" s="1"/>
      <c r="K6" s="1">
        <v>17</v>
      </c>
      <c r="L6" s="2">
        <v>83</v>
      </c>
      <c r="M6" s="2">
        <v>79</v>
      </c>
      <c r="N6" s="2">
        <v>79</v>
      </c>
    </row>
    <row r="7" spans="1:14" x14ac:dyDescent="0.25">
      <c r="A7" s="1">
        <v>12</v>
      </c>
      <c r="B7" s="2">
        <v>76</v>
      </c>
      <c r="C7" s="2">
        <v>54</v>
      </c>
      <c r="D7" s="2">
        <v>65</v>
      </c>
      <c r="E7" s="1"/>
      <c r="F7" s="1">
        <v>14</v>
      </c>
      <c r="G7" s="2">
        <v>73</v>
      </c>
      <c r="H7" s="2">
        <v>54</v>
      </c>
      <c r="I7" s="2">
        <v>65</v>
      </c>
      <c r="J7" s="1"/>
      <c r="K7" s="1">
        <v>18</v>
      </c>
      <c r="L7" s="2">
        <v>77</v>
      </c>
      <c r="M7" s="2">
        <v>71</v>
      </c>
      <c r="N7" s="2" t="s">
        <v>17</v>
      </c>
    </row>
    <row r="8" spans="1:14" x14ac:dyDescent="0.25">
      <c r="A8" s="1">
        <v>20</v>
      </c>
      <c r="B8" s="2">
        <v>68</v>
      </c>
      <c r="C8" s="2">
        <v>45</v>
      </c>
      <c r="D8" s="2">
        <v>62</v>
      </c>
      <c r="E8" s="1"/>
      <c r="F8" s="1">
        <v>19</v>
      </c>
      <c r="G8" s="2">
        <v>71</v>
      </c>
      <c r="H8" s="2">
        <v>48</v>
      </c>
      <c r="I8" s="2" t="s">
        <v>17</v>
      </c>
      <c r="J8" s="1"/>
      <c r="K8" s="1">
        <v>21</v>
      </c>
      <c r="L8" s="2">
        <v>70</v>
      </c>
      <c r="M8" s="2">
        <v>59</v>
      </c>
      <c r="N8" s="2">
        <v>65</v>
      </c>
    </row>
    <row r="9" spans="1:14" x14ac:dyDescent="0.25">
      <c r="A9" s="1">
        <v>22</v>
      </c>
      <c r="B9" s="2">
        <v>69</v>
      </c>
      <c r="C9" s="2">
        <v>46</v>
      </c>
      <c r="D9" s="2">
        <v>59</v>
      </c>
      <c r="E9" s="1"/>
      <c r="F9" s="1">
        <v>24</v>
      </c>
      <c r="G9" s="2">
        <v>71</v>
      </c>
      <c r="H9" s="2" t="s">
        <v>17</v>
      </c>
      <c r="I9" s="2">
        <v>60</v>
      </c>
      <c r="J9" s="1"/>
      <c r="K9" s="1">
        <v>23</v>
      </c>
      <c r="L9" s="2">
        <v>72</v>
      </c>
      <c r="M9" s="2">
        <v>56</v>
      </c>
      <c r="N9" s="2">
        <v>66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30</v>
      </c>
      <c r="B11" s="1">
        <f>AVERAGE(B2:B9)</f>
        <v>69.25</v>
      </c>
      <c r="C11" s="1">
        <f t="shared" ref="C11:N11" si="0">AVERAGE(C2:C9)</f>
        <v>48.75</v>
      </c>
      <c r="D11" s="1">
        <f t="shared" si="0"/>
        <v>60.125</v>
      </c>
      <c r="E11" s="1"/>
      <c r="F11" s="1">
        <f t="shared" si="0"/>
        <v>11</v>
      </c>
      <c r="G11" s="1">
        <f t="shared" si="0"/>
        <v>72.625</v>
      </c>
      <c r="H11" s="1">
        <f t="shared" si="0"/>
        <v>54.571428571428569</v>
      </c>
      <c r="I11" s="1">
        <f t="shared" si="0"/>
        <v>60.571428571428569</v>
      </c>
      <c r="J11" s="1"/>
      <c r="K11" s="1">
        <f t="shared" si="0"/>
        <v>15.75</v>
      </c>
      <c r="L11" s="1">
        <f t="shared" si="0"/>
        <v>74.375</v>
      </c>
      <c r="M11" s="1">
        <f t="shared" si="0"/>
        <v>64.75</v>
      </c>
      <c r="N11" s="1">
        <f t="shared" si="0"/>
        <v>69</v>
      </c>
    </row>
    <row r="12" spans="1:14" x14ac:dyDescent="0.25">
      <c r="A12" s="1" t="s">
        <v>19</v>
      </c>
      <c r="B12" s="1">
        <f>STDEV(B2:B8)</f>
        <v>3.9880774697543058</v>
      </c>
      <c r="C12" s="1">
        <f t="shared" ref="C12:N12" si="1">STDEV(C2:C8)</f>
        <v>3.2366943748507482</v>
      </c>
      <c r="D12" s="1">
        <f t="shared" si="1"/>
        <v>5.7652489311473136</v>
      </c>
      <c r="E12" s="1"/>
      <c r="F12" s="1">
        <f t="shared" si="1"/>
        <v>6.0395521751360404</v>
      </c>
      <c r="G12" s="1">
        <f t="shared" si="1"/>
        <v>2.9113897843110039</v>
      </c>
      <c r="H12" s="1">
        <f t="shared" si="1"/>
        <v>4.3915503282683988</v>
      </c>
      <c r="I12" s="1">
        <f t="shared" si="1"/>
        <v>3.1411250638372659</v>
      </c>
      <c r="J12" s="1"/>
      <c r="K12" s="1">
        <f t="shared" si="1"/>
        <v>5.7362672448868599</v>
      </c>
      <c r="L12" s="1">
        <f t="shared" si="1"/>
        <v>4.8892496259407645</v>
      </c>
      <c r="M12" s="1">
        <f t="shared" si="1"/>
        <v>7.2571803523590805</v>
      </c>
      <c r="N12" s="1">
        <f t="shared" si="1"/>
        <v>6.1562975886485543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 t="s">
        <v>3</v>
      </c>
      <c r="B14" s="1" t="str">
        <f>ROUND(B11,0)&amp;" ("&amp;ROUND(B12,0)&amp;")"</f>
        <v>69 (4)</v>
      </c>
      <c r="C14" s="1" t="str">
        <f t="shared" ref="C14:D14" si="2">ROUND(C11,0)&amp;" ("&amp;ROUND(C12,0)&amp;")"</f>
        <v>49 (3)</v>
      </c>
      <c r="D14" s="1" t="str">
        <f t="shared" si="2"/>
        <v>60 (6)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</v>
      </c>
      <c r="B15" s="1" t="str">
        <f>ROUND(G11,0)&amp;" ("&amp;ROUND(G12,0)&amp;")"</f>
        <v>73 (3)</v>
      </c>
      <c r="C15" s="1" t="str">
        <f t="shared" ref="C15:D15" si="3">ROUND(H11,0)&amp;" ("&amp;ROUND(H12,0)&amp;")"</f>
        <v>55 (4)</v>
      </c>
      <c r="D15" s="1" t="str">
        <f t="shared" si="3"/>
        <v>61 (3)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4</v>
      </c>
      <c r="B16" s="1" t="str">
        <f>ROUND(L11,0)&amp;" ("&amp;ROUND(L12,0)&amp;")"</f>
        <v>74 (5)</v>
      </c>
      <c r="C16" s="1" t="str">
        <f t="shared" ref="C16:D16" si="4">ROUND(M11,0)&amp;" ("&amp;ROUND(M12,0)&amp;")"</f>
        <v>65 (7)</v>
      </c>
      <c r="D16" s="1" t="str">
        <f t="shared" si="4"/>
        <v>69 (6)</v>
      </c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>
      <selection activeCell="A11" sqref="A11:A12"/>
    </sheetView>
  </sheetViews>
  <sheetFormatPr baseColWidth="10" defaultRowHeight="15" x14ac:dyDescent="0.25"/>
  <sheetData>
    <row r="1" spans="1:14" x14ac:dyDescent="0.25">
      <c r="A1" s="1" t="s">
        <v>9</v>
      </c>
      <c r="B1" s="1" t="s">
        <v>0</v>
      </c>
      <c r="C1" s="1" t="s">
        <v>10</v>
      </c>
      <c r="D1" s="1" t="s">
        <v>11</v>
      </c>
      <c r="E1" s="1"/>
      <c r="F1" s="1" t="s">
        <v>12</v>
      </c>
      <c r="G1" s="1" t="s">
        <v>0</v>
      </c>
      <c r="H1" s="1" t="s">
        <v>10</v>
      </c>
      <c r="I1" s="1" t="s">
        <v>11</v>
      </c>
      <c r="J1" s="1"/>
      <c r="K1" s="1" t="s">
        <v>13</v>
      </c>
      <c r="L1" s="1" t="s">
        <v>0</v>
      </c>
      <c r="M1" s="1" t="s">
        <v>10</v>
      </c>
      <c r="N1" s="1" t="s">
        <v>11</v>
      </c>
    </row>
    <row r="2" spans="1:14" x14ac:dyDescent="0.25">
      <c r="A2" s="1">
        <v>1</v>
      </c>
      <c r="B2" s="2">
        <v>69</v>
      </c>
      <c r="C2" s="2">
        <v>57</v>
      </c>
      <c r="D2" s="2">
        <v>55</v>
      </c>
      <c r="E2" s="1"/>
      <c r="F2" s="1">
        <v>2</v>
      </c>
      <c r="G2" s="2">
        <v>70</v>
      </c>
      <c r="H2" s="2">
        <v>55</v>
      </c>
      <c r="I2" s="2">
        <v>63</v>
      </c>
      <c r="J2" s="1"/>
      <c r="K2" s="1">
        <v>3</v>
      </c>
      <c r="L2" s="2">
        <v>76</v>
      </c>
      <c r="M2" s="2">
        <v>68</v>
      </c>
      <c r="N2" s="2">
        <v>74</v>
      </c>
    </row>
    <row r="3" spans="1:14" x14ac:dyDescent="0.25">
      <c r="A3" s="1">
        <v>6</v>
      </c>
      <c r="B3" s="2">
        <v>68</v>
      </c>
      <c r="C3" s="2">
        <v>51</v>
      </c>
      <c r="D3" s="2">
        <v>67</v>
      </c>
      <c r="E3" s="1"/>
      <c r="F3" s="1">
        <v>4</v>
      </c>
      <c r="G3" s="2">
        <v>72</v>
      </c>
      <c r="H3" s="2">
        <v>57</v>
      </c>
      <c r="I3" s="2">
        <v>60</v>
      </c>
      <c r="J3" s="1"/>
      <c r="K3" s="1">
        <v>13</v>
      </c>
      <c r="L3" s="2">
        <v>70</v>
      </c>
      <c r="M3" s="2">
        <v>62</v>
      </c>
      <c r="N3" s="2">
        <v>65</v>
      </c>
    </row>
    <row r="4" spans="1:14" x14ac:dyDescent="0.25">
      <c r="A4" s="1">
        <v>7</v>
      </c>
      <c r="B4" s="2">
        <v>74</v>
      </c>
      <c r="C4" s="2">
        <v>56</v>
      </c>
      <c r="D4" s="2">
        <v>67</v>
      </c>
      <c r="E4" s="1"/>
      <c r="F4" s="1">
        <v>5</v>
      </c>
      <c r="G4" s="2">
        <v>75</v>
      </c>
      <c r="H4" s="2">
        <v>61</v>
      </c>
      <c r="I4" s="2">
        <v>66</v>
      </c>
      <c r="J4" s="1"/>
      <c r="K4" s="1">
        <v>15</v>
      </c>
      <c r="L4" s="2">
        <v>77</v>
      </c>
      <c r="M4" s="2">
        <v>70</v>
      </c>
      <c r="N4" s="2">
        <v>73</v>
      </c>
    </row>
    <row r="5" spans="1:14" x14ac:dyDescent="0.25">
      <c r="A5" s="1">
        <v>8</v>
      </c>
      <c r="B5" s="2">
        <v>68</v>
      </c>
      <c r="C5" s="2">
        <v>50</v>
      </c>
      <c r="D5" s="2">
        <v>60</v>
      </c>
      <c r="E5" s="1"/>
      <c r="F5" s="1">
        <v>9</v>
      </c>
      <c r="G5" s="2">
        <v>75</v>
      </c>
      <c r="H5" s="2">
        <v>58</v>
      </c>
      <c r="I5" s="2">
        <v>65</v>
      </c>
      <c r="J5" s="1"/>
      <c r="K5" s="1">
        <v>16</v>
      </c>
      <c r="L5" s="2">
        <v>78</v>
      </c>
      <c r="M5" s="2">
        <v>66</v>
      </c>
      <c r="N5" s="2">
        <v>72</v>
      </c>
    </row>
    <row r="6" spans="1:14" x14ac:dyDescent="0.25">
      <c r="A6" s="1">
        <v>10</v>
      </c>
      <c r="B6" s="2">
        <v>71</v>
      </c>
      <c r="C6" s="2">
        <v>51</v>
      </c>
      <c r="D6" s="2">
        <v>65</v>
      </c>
      <c r="E6" s="1"/>
      <c r="F6" s="1">
        <v>11</v>
      </c>
      <c r="G6" s="2">
        <v>79</v>
      </c>
      <c r="H6" s="2">
        <v>62</v>
      </c>
      <c r="I6" s="2">
        <v>57</v>
      </c>
      <c r="J6" s="1"/>
      <c r="K6" s="1">
        <v>17</v>
      </c>
      <c r="L6" s="2">
        <v>84</v>
      </c>
      <c r="M6" s="2">
        <v>80</v>
      </c>
      <c r="N6" s="2">
        <v>80</v>
      </c>
    </row>
    <row r="7" spans="1:14" x14ac:dyDescent="0.25">
      <c r="A7" s="1">
        <v>12</v>
      </c>
      <c r="B7" s="2">
        <v>78</v>
      </c>
      <c r="C7" s="2">
        <v>58</v>
      </c>
      <c r="D7" s="2">
        <v>69</v>
      </c>
      <c r="E7" s="1"/>
      <c r="F7" s="1">
        <v>14</v>
      </c>
      <c r="G7" s="2">
        <v>75</v>
      </c>
      <c r="H7" s="2">
        <v>58</v>
      </c>
      <c r="I7" s="2">
        <v>69</v>
      </c>
      <c r="J7" s="1"/>
      <c r="K7" s="1">
        <v>18</v>
      </c>
      <c r="L7" s="2">
        <v>79</v>
      </c>
      <c r="M7" s="2">
        <v>74</v>
      </c>
      <c r="N7" s="2" t="s">
        <v>17</v>
      </c>
    </row>
    <row r="8" spans="1:14" x14ac:dyDescent="0.25">
      <c r="A8" s="1">
        <v>20</v>
      </c>
      <c r="B8" s="2">
        <v>72</v>
      </c>
      <c r="C8" s="2">
        <v>48</v>
      </c>
      <c r="D8" s="2">
        <v>66</v>
      </c>
      <c r="E8" s="1"/>
      <c r="F8" s="1">
        <v>19</v>
      </c>
      <c r="G8" s="2">
        <v>74</v>
      </c>
      <c r="H8" s="2">
        <v>52</v>
      </c>
      <c r="I8" s="2" t="s">
        <v>17</v>
      </c>
      <c r="J8" s="1"/>
      <c r="K8" s="1">
        <v>21</v>
      </c>
      <c r="L8" s="2">
        <v>72</v>
      </c>
      <c r="M8" s="2">
        <v>63</v>
      </c>
      <c r="N8" s="2">
        <v>68</v>
      </c>
    </row>
    <row r="9" spans="1:14" x14ac:dyDescent="0.25">
      <c r="A9" s="1">
        <v>22</v>
      </c>
      <c r="B9" s="2">
        <v>72</v>
      </c>
      <c r="C9" s="2">
        <v>50</v>
      </c>
      <c r="D9" s="2">
        <v>63</v>
      </c>
      <c r="E9" s="1"/>
      <c r="F9" s="1">
        <v>24</v>
      </c>
      <c r="G9" s="2">
        <v>73</v>
      </c>
      <c r="H9" s="2" t="s">
        <v>17</v>
      </c>
      <c r="I9" s="2">
        <v>63</v>
      </c>
      <c r="J9" s="1"/>
      <c r="K9" s="1">
        <v>23</v>
      </c>
      <c r="L9" s="2">
        <v>75</v>
      </c>
      <c r="M9" s="2">
        <v>59</v>
      </c>
      <c r="N9" s="2">
        <v>69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30</v>
      </c>
      <c r="B11" s="1">
        <f>AVERAGE(B2:B9)</f>
        <v>71.5</v>
      </c>
      <c r="C11" s="1">
        <f t="shared" ref="C11:N11" si="0">AVERAGE(C2:C9)</f>
        <v>52.625</v>
      </c>
      <c r="D11" s="1">
        <f t="shared" si="0"/>
        <v>64</v>
      </c>
      <c r="E11" s="1"/>
      <c r="F11" s="1">
        <f t="shared" si="0"/>
        <v>11</v>
      </c>
      <c r="G11" s="1">
        <f t="shared" si="0"/>
        <v>74.125</v>
      </c>
      <c r="H11" s="1">
        <f t="shared" si="0"/>
        <v>57.571428571428569</v>
      </c>
      <c r="I11" s="1">
        <f t="shared" si="0"/>
        <v>63.285714285714285</v>
      </c>
      <c r="J11" s="1"/>
      <c r="K11" s="1">
        <f t="shared" si="0"/>
        <v>15.75</v>
      </c>
      <c r="L11" s="1">
        <f t="shared" si="0"/>
        <v>76.375</v>
      </c>
      <c r="M11" s="1">
        <f t="shared" si="0"/>
        <v>67.75</v>
      </c>
      <c r="N11" s="1">
        <f t="shared" si="0"/>
        <v>71.571428571428569</v>
      </c>
    </row>
    <row r="12" spans="1:14" x14ac:dyDescent="0.25">
      <c r="A12" s="1" t="s">
        <v>19</v>
      </c>
      <c r="B12" s="1">
        <f>STDEV(B2:B8)</f>
        <v>3.6449573777637352</v>
      </c>
      <c r="C12" s="1">
        <f t="shared" ref="C12:N12" si="1">STDEV(C2:C8)</f>
        <v>3.9157800414902435</v>
      </c>
      <c r="D12" s="1">
        <f t="shared" si="1"/>
        <v>4.9135381491199537</v>
      </c>
      <c r="E12" s="1"/>
      <c r="F12" s="1">
        <f t="shared" si="1"/>
        <v>6.0395521751360404</v>
      </c>
      <c r="G12" s="1">
        <f t="shared" si="1"/>
        <v>2.8115408417381924</v>
      </c>
      <c r="H12" s="1">
        <f t="shared" si="1"/>
        <v>3.4086724129853865</v>
      </c>
      <c r="I12" s="1">
        <f t="shared" si="1"/>
        <v>4.3204937989385739</v>
      </c>
      <c r="J12" s="1"/>
      <c r="K12" s="1">
        <f t="shared" si="1"/>
        <v>5.7362672448868599</v>
      </c>
      <c r="L12" s="1">
        <f t="shared" si="1"/>
        <v>4.6136443605586122</v>
      </c>
      <c r="M12" s="1">
        <f t="shared" si="1"/>
        <v>6.3508529610858835</v>
      </c>
      <c r="N12" s="1">
        <f t="shared" si="1"/>
        <v>5.1768716422179137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 t="s">
        <v>3</v>
      </c>
      <c r="B14" s="1" t="str">
        <f>ROUND(B11,0)&amp;" ("&amp;ROUND(B12,0)&amp;")"</f>
        <v>72 (4)</v>
      </c>
      <c r="C14" s="1" t="str">
        <f t="shared" ref="C14:D14" si="2">ROUND(C11,0)&amp;" ("&amp;ROUND(C12,0)&amp;")"</f>
        <v>53 (4)</v>
      </c>
      <c r="D14" s="1" t="str">
        <f t="shared" si="2"/>
        <v>64 (5)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</v>
      </c>
      <c r="B15" s="1" t="str">
        <f>ROUND(G11,0)&amp;" ("&amp;ROUND(G12,0)&amp;")"</f>
        <v>74 (3)</v>
      </c>
      <c r="C15" s="1" t="str">
        <f t="shared" ref="C15:D15" si="3">ROUND(H11,0)&amp;" ("&amp;ROUND(H12,0)&amp;")"</f>
        <v>58 (3)</v>
      </c>
      <c r="D15" s="1" t="str">
        <f t="shared" si="3"/>
        <v>63 (4)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4</v>
      </c>
      <c r="B16" s="1" t="str">
        <f>ROUND(L11,0)&amp;" ("&amp;ROUND(L12,0)&amp;")"</f>
        <v>76 (5)</v>
      </c>
      <c r="C16" s="1" t="str">
        <f t="shared" ref="C16:D16" si="4">ROUND(M11,0)&amp;" ("&amp;ROUND(M12,0)&amp;")"</f>
        <v>68 (6)</v>
      </c>
      <c r="D16" s="1" t="str">
        <f t="shared" si="4"/>
        <v>72 (5)</v>
      </c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7"/>
  <sheetViews>
    <sheetView workbookViewId="0">
      <selection activeCell="N8" sqref="N8"/>
    </sheetView>
  </sheetViews>
  <sheetFormatPr baseColWidth="10" defaultRowHeight="15" x14ac:dyDescent="0.25"/>
  <sheetData>
    <row r="1" spans="1:15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  <c r="O1" s="1"/>
    </row>
    <row r="2" spans="1:15" x14ac:dyDescent="0.25">
      <c r="A2" s="1">
        <v>1</v>
      </c>
      <c r="B2" s="2">
        <v>69</v>
      </c>
      <c r="C2" s="2">
        <v>57</v>
      </c>
      <c r="D2" s="2">
        <v>55</v>
      </c>
      <c r="E2" s="1"/>
      <c r="F2" s="1">
        <v>2</v>
      </c>
      <c r="G2" s="2">
        <v>70</v>
      </c>
      <c r="H2" s="2">
        <v>55</v>
      </c>
      <c r="I2" s="2">
        <v>63</v>
      </c>
      <c r="J2" s="1"/>
      <c r="K2" s="1">
        <v>3</v>
      </c>
      <c r="L2" s="2">
        <v>76</v>
      </c>
      <c r="M2" s="2">
        <v>68</v>
      </c>
      <c r="N2" s="2">
        <v>74</v>
      </c>
      <c r="O2" s="1"/>
    </row>
    <row r="3" spans="1:15" x14ac:dyDescent="0.25">
      <c r="A3" s="1">
        <v>6</v>
      </c>
      <c r="B3" s="2">
        <v>68</v>
      </c>
      <c r="C3" s="2">
        <v>51</v>
      </c>
      <c r="D3" s="2">
        <v>67</v>
      </c>
      <c r="E3" s="1"/>
      <c r="F3" s="1">
        <v>4</v>
      </c>
      <c r="G3" s="2">
        <v>72</v>
      </c>
      <c r="H3" s="2">
        <v>57</v>
      </c>
      <c r="I3" s="2">
        <v>60</v>
      </c>
      <c r="J3" s="1"/>
      <c r="K3" s="1">
        <v>13</v>
      </c>
      <c r="L3" s="2">
        <v>70</v>
      </c>
      <c r="M3" s="2">
        <v>62</v>
      </c>
      <c r="N3" s="2">
        <v>65</v>
      </c>
      <c r="O3" s="1"/>
    </row>
    <row r="4" spans="1:15" x14ac:dyDescent="0.25">
      <c r="A4" s="1">
        <v>7</v>
      </c>
      <c r="B4" s="2">
        <v>74</v>
      </c>
      <c r="C4" s="2">
        <v>57</v>
      </c>
      <c r="D4" s="2">
        <v>67</v>
      </c>
      <c r="E4" s="1"/>
      <c r="F4" s="1">
        <v>5</v>
      </c>
      <c r="G4" s="2">
        <v>75</v>
      </c>
      <c r="H4" s="2">
        <v>61</v>
      </c>
      <c r="I4" s="2">
        <v>66</v>
      </c>
      <c r="J4" s="1"/>
      <c r="K4" s="1">
        <v>15</v>
      </c>
      <c r="L4" s="2">
        <v>77</v>
      </c>
      <c r="M4" s="2">
        <v>70</v>
      </c>
      <c r="N4" s="2">
        <v>73</v>
      </c>
      <c r="O4" s="1"/>
    </row>
    <row r="5" spans="1:15" x14ac:dyDescent="0.25">
      <c r="A5" s="1">
        <v>8</v>
      </c>
      <c r="B5" s="2">
        <v>68</v>
      </c>
      <c r="C5" s="2">
        <v>50</v>
      </c>
      <c r="D5" s="2">
        <v>60</v>
      </c>
      <c r="E5" s="1"/>
      <c r="F5" s="1">
        <v>9</v>
      </c>
      <c r="G5" s="2">
        <v>75</v>
      </c>
      <c r="H5" s="2">
        <v>58</v>
      </c>
      <c r="I5" s="2">
        <v>65</v>
      </c>
      <c r="J5" s="1"/>
      <c r="K5" s="1">
        <v>16</v>
      </c>
      <c r="L5" s="2">
        <v>78</v>
      </c>
      <c r="M5" s="2">
        <v>66</v>
      </c>
      <c r="N5" s="2">
        <v>72</v>
      </c>
      <c r="O5" s="1"/>
    </row>
    <row r="6" spans="1:15" x14ac:dyDescent="0.25">
      <c r="A6" s="1">
        <v>10</v>
      </c>
      <c r="B6" s="2">
        <v>71</v>
      </c>
      <c r="C6" s="2">
        <v>51</v>
      </c>
      <c r="D6" s="2">
        <v>65</v>
      </c>
      <c r="E6" s="1"/>
      <c r="F6" s="1">
        <v>11</v>
      </c>
      <c r="G6" s="2">
        <v>79</v>
      </c>
      <c r="H6" s="2">
        <v>65</v>
      </c>
      <c r="I6" s="2">
        <v>57</v>
      </c>
      <c r="J6" s="1"/>
      <c r="K6" s="1">
        <v>17</v>
      </c>
      <c r="L6" s="2">
        <v>84</v>
      </c>
      <c r="M6" s="2">
        <v>80</v>
      </c>
      <c r="N6" s="2">
        <v>80</v>
      </c>
      <c r="O6" s="1"/>
    </row>
    <row r="7" spans="1:15" x14ac:dyDescent="0.25">
      <c r="A7" s="1">
        <v>12</v>
      </c>
      <c r="B7" s="2">
        <v>78</v>
      </c>
      <c r="C7" s="2">
        <v>59</v>
      </c>
      <c r="D7" s="2">
        <v>69</v>
      </c>
      <c r="E7" s="1"/>
      <c r="F7" s="1">
        <v>14</v>
      </c>
      <c r="G7" s="2">
        <v>75</v>
      </c>
      <c r="H7" s="2">
        <v>59</v>
      </c>
      <c r="I7" s="2">
        <v>69</v>
      </c>
      <c r="J7" s="1"/>
      <c r="K7" s="1">
        <v>18</v>
      </c>
      <c r="L7" s="2">
        <v>79</v>
      </c>
      <c r="M7" s="2">
        <v>74</v>
      </c>
      <c r="N7" s="2" t="s">
        <v>17</v>
      </c>
      <c r="O7" s="1"/>
    </row>
    <row r="8" spans="1:15" x14ac:dyDescent="0.25">
      <c r="A8" s="1">
        <v>20</v>
      </c>
      <c r="B8" s="2">
        <v>71</v>
      </c>
      <c r="C8" s="2">
        <v>42</v>
      </c>
      <c r="D8" s="2">
        <v>66</v>
      </c>
      <c r="E8" s="1"/>
      <c r="F8" s="1">
        <v>19</v>
      </c>
      <c r="G8" s="2">
        <v>74</v>
      </c>
      <c r="H8" s="2">
        <v>53</v>
      </c>
      <c r="I8" s="2" t="s">
        <v>17</v>
      </c>
      <c r="J8" s="1"/>
      <c r="K8" s="1">
        <v>21</v>
      </c>
      <c r="L8" s="2">
        <v>72</v>
      </c>
      <c r="M8" s="2">
        <v>63</v>
      </c>
      <c r="N8" s="2">
        <v>67</v>
      </c>
      <c r="O8" s="1"/>
    </row>
    <row r="9" spans="1:15" x14ac:dyDescent="0.25">
      <c r="A9" s="1">
        <v>22</v>
      </c>
      <c r="B9" s="2">
        <v>72</v>
      </c>
      <c r="C9" s="2">
        <v>51</v>
      </c>
      <c r="D9" s="2">
        <v>63</v>
      </c>
      <c r="E9" s="1"/>
      <c r="F9" s="1">
        <v>24</v>
      </c>
      <c r="G9" s="2">
        <v>73</v>
      </c>
      <c r="H9" s="2" t="s">
        <v>17</v>
      </c>
      <c r="I9" s="2">
        <v>64</v>
      </c>
      <c r="J9" s="1"/>
      <c r="K9" s="1">
        <v>23</v>
      </c>
      <c r="L9" s="2">
        <v>75</v>
      </c>
      <c r="M9" s="2">
        <v>60</v>
      </c>
      <c r="N9" s="2">
        <v>69</v>
      </c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">
        <v>30</v>
      </c>
      <c r="B11" s="1">
        <f>AVERAGE(B2:B9)</f>
        <v>71.375</v>
      </c>
      <c r="C11" s="1">
        <f t="shared" ref="C11:N11" si="0">AVERAGE(C2:C9)</f>
        <v>52.25</v>
      </c>
      <c r="D11" s="1">
        <f t="shared" si="0"/>
        <v>64</v>
      </c>
      <c r="E11" s="1"/>
      <c r="F11" s="1">
        <f t="shared" si="0"/>
        <v>11</v>
      </c>
      <c r="G11" s="1">
        <f t="shared" si="0"/>
        <v>74.125</v>
      </c>
      <c r="H11" s="1">
        <f t="shared" si="0"/>
        <v>58.285714285714285</v>
      </c>
      <c r="I11" s="1">
        <f t="shared" si="0"/>
        <v>63.428571428571431</v>
      </c>
      <c r="J11" s="1"/>
      <c r="K11" s="1">
        <f t="shared" si="0"/>
        <v>15.75</v>
      </c>
      <c r="L11" s="1">
        <f t="shared" si="0"/>
        <v>76.375</v>
      </c>
      <c r="M11" s="1">
        <f t="shared" si="0"/>
        <v>67.875</v>
      </c>
      <c r="N11" s="1">
        <f t="shared" si="0"/>
        <v>71.428571428571431</v>
      </c>
      <c r="O11" s="1"/>
    </row>
    <row r="12" spans="1:15" x14ac:dyDescent="0.25">
      <c r="A12" s="1" t="s">
        <v>19</v>
      </c>
      <c r="B12" s="1">
        <f>STDEV(B2:B8)</f>
        <v>3.6384193323605842</v>
      </c>
      <c r="C12" s="1">
        <f t="shared" ref="C12:N12" si="1">STDEV(C2:C8)</f>
        <v>5.8268671644702046</v>
      </c>
      <c r="D12" s="1">
        <f t="shared" si="1"/>
        <v>4.9135381491199537</v>
      </c>
      <c r="E12" s="1"/>
      <c r="F12" s="1">
        <f t="shared" si="1"/>
        <v>6.0395521751360404</v>
      </c>
      <c r="G12" s="1">
        <f t="shared" si="1"/>
        <v>2.8115408417381924</v>
      </c>
      <c r="H12" s="1">
        <f t="shared" si="1"/>
        <v>3.9460649476951808</v>
      </c>
      <c r="I12" s="1">
        <f t="shared" si="1"/>
        <v>4.3204937989385739</v>
      </c>
      <c r="J12" s="1"/>
      <c r="K12" s="1">
        <f t="shared" si="1"/>
        <v>5.7362672448868599</v>
      </c>
      <c r="L12" s="1">
        <f t="shared" si="1"/>
        <v>4.6136443605586122</v>
      </c>
      <c r="M12" s="1">
        <f t="shared" si="1"/>
        <v>6.3508529610858835</v>
      </c>
      <c r="N12" s="1">
        <f t="shared" si="1"/>
        <v>5.3447793842839451</v>
      </c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 t="s">
        <v>3</v>
      </c>
      <c r="B14" s="1" t="str">
        <f>ROUND(B11,0)&amp;" ("&amp;ROUND(B12,0)&amp;")"</f>
        <v>71 (4)</v>
      </c>
      <c r="C14" s="1" t="str">
        <f t="shared" ref="C14:D14" si="2">ROUND(C11,0)&amp;" ("&amp;ROUND(C12,0)&amp;")"</f>
        <v>52 (6)</v>
      </c>
      <c r="D14" s="1" t="str">
        <f t="shared" si="2"/>
        <v>64 (5)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 t="s">
        <v>2</v>
      </c>
      <c r="B15" s="1" t="str">
        <f>ROUND(G11,0)&amp;" ("&amp;ROUND(G12,0)&amp;")"</f>
        <v>74 (3)</v>
      </c>
      <c r="C15" s="1" t="str">
        <f t="shared" ref="C15:D15" si="3">ROUND(H11,0)&amp;" ("&amp;ROUND(H12,0)&amp;")"</f>
        <v>58 (4)</v>
      </c>
      <c r="D15" s="1" t="str">
        <f t="shared" si="3"/>
        <v>63 (4)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 t="s">
        <v>4</v>
      </c>
      <c r="B16" s="1" t="str">
        <f>ROUND(L11,0)&amp;" ("&amp;ROUND(L12,0)&amp;")"</f>
        <v>76 (5)</v>
      </c>
      <c r="C16" s="1" t="str">
        <f t="shared" ref="C16:D16" si="4">ROUND(M11,0)&amp;" ("&amp;ROUND(M12,0)&amp;")"</f>
        <v>68 (6)</v>
      </c>
      <c r="D16" s="1" t="str">
        <f t="shared" si="4"/>
        <v>71 (5)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>
      <selection activeCell="K2" sqref="K2"/>
    </sheetView>
  </sheetViews>
  <sheetFormatPr baseColWidth="10" defaultRowHeight="15" x14ac:dyDescent="0.25"/>
  <sheetData>
    <row r="1" spans="1:14" x14ac:dyDescent="0.25">
      <c r="A1" s="1" t="s">
        <v>3</v>
      </c>
      <c r="B1" s="1" t="s">
        <v>0</v>
      </c>
      <c r="C1" s="1" t="s">
        <v>10</v>
      </c>
      <c r="D1" s="1" t="s">
        <v>11</v>
      </c>
      <c r="E1" s="1"/>
      <c r="F1" s="1" t="s">
        <v>2</v>
      </c>
      <c r="G1" s="1" t="s">
        <v>0</v>
      </c>
      <c r="H1" s="1" t="s">
        <v>10</v>
      </c>
      <c r="I1" s="1" t="s">
        <v>11</v>
      </c>
      <c r="J1" s="1"/>
      <c r="K1" s="1" t="s">
        <v>37</v>
      </c>
      <c r="L1" s="1" t="s">
        <v>0</v>
      </c>
      <c r="M1" s="1" t="s">
        <v>10</v>
      </c>
      <c r="N1" s="1" t="s">
        <v>11</v>
      </c>
    </row>
    <row r="2" spans="1:14" x14ac:dyDescent="0.25">
      <c r="A2" s="1">
        <v>1</v>
      </c>
      <c r="B2" s="2">
        <v>16</v>
      </c>
      <c r="C2" s="2">
        <v>15</v>
      </c>
      <c r="D2" s="2">
        <v>2</v>
      </c>
      <c r="E2" s="1"/>
      <c r="F2" s="1">
        <v>2</v>
      </c>
      <c r="G2" s="2">
        <v>13</v>
      </c>
      <c r="H2" s="2">
        <v>6</v>
      </c>
      <c r="I2" s="2">
        <v>15</v>
      </c>
      <c r="J2" s="1"/>
      <c r="K2" s="1">
        <v>3</v>
      </c>
      <c r="L2" s="2">
        <v>11</v>
      </c>
      <c r="M2" s="2">
        <v>11</v>
      </c>
      <c r="N2" s="2">
        <v>11</v>
      </c>
    </row>
    <row r="3" spans="1:14" x14ac:dyDescent="0.25">
      <c r="A3" s="1">
        <v>6</v>
      </c>
      <c r="B3" s="2">
        <v>14</v>
      </c>
      <c r="C3" s="2">
        <v>6</v>
      </c>
      <c r="D3" s="2">
        <v>11</v>
      </c>
      <c r="E3" s="1"/>
      <c r="F3" s="1">
        <v>4</v>
      </c>
      <c r="G3" s="2">
        <v>15</v>
      </c>
      <c r="H3" s="2">
        <v>21</v>
      </c>
      <c r="I3" s="2">
        <v>16</v>
      </c>
      <c r="J3" s="1"/>
      <c r="K3" s="1">
        <v>13</v>
      </c>
      <c r="L3" s="2">
        <v>14</v>
      </c>
      <c r="M3" s="2">
        <v>16</v>
      </c>
      <c r="N3" s="2">
        <v>17</v>
      </c>
    </row>
    <row r="4" spans="1:14" x14ac:dyDescent="0.25">
      <c r="A4" s="1">
        <v>7</v>
      </c>
      <c r="B4" s="2">
        <v>10</v>
      </c>
      <c r="C4" s="2">
        <v>11</v>
      </c>
      <c r="D4" s="2">
        <v>9</v>
      </c>
      <c r="E4" s="1"/>
      <c r="F4" s="1">
        <v>5</v>
      </c>
      <c r="G4" s="2">
        <v>9</v>
      </c>
      <c r="H4" s="2">
        <v>14</v>
      </c>
      <c r="I4" s="2">
        <v>15</v>
      </c>
      <c r="J4" s="1"/>
      <c r="K4" s="1">
        <v>15</v>
      </c>
      <c r="L4" s="2">
        <v>8</v>
      </c>
      <c r="M4" s="2">
        <v>5</v>
      </c>
      <c r="N4" s="2">
        <v>8</v>
      </c>
    </row>
    <row r="5" spans="1:14" x14ac:dyDescent="0.25">
      <c r="A5" s="1">
        <v>8</v>
      </c>
      <c r="B5" s="2">
        <v>12</v>
      </c>
      <c r="C5" s="2">
        <v>18</v>
      </c>
      <c r="D5" s="2">
        <v>17</v>
      </c>
      <c r="E5" s="1"/>
      <c r="F5" s="1">
        <v>9</v>
      </c>
      <c r="G5" s="2">
        <v>12</v>
      </c>
      <c r="H5" s="2">
        <v>13</v>
      </c>
      <c r="I5" s="2">
        <v>12</v>
      </c>
      <c r="J5" s="1"/>
      <c r="K5" s="1">
        <v>16</v>
      </c>
      <c r="L5" s="2">
        <v>9</v>
      </c>
      <c r="M5" s="2">
        <v>12</v>
      </c>
      <c r="N5" s="2">
        <v>13</v>
      </c>
    </row>
    <row r="6" spans="1:14" x14ac:dyDescent="0.25">
      <c r="A6" s="1">
        <v>10</v>
      </c>
      <c r="B6" s="2">
        <v>16</v>
      </c>
      <c r="C6" s="2">
        <v>20</v>
      </c>
      <c r="D6" s="2">
        <v>18</v>
      </c>
      <c r="E6" s="1"/>
      <c r="F6" s="1">
        <v>11</v>
      </c>
      <c r="G6" s="2">
        <v>8</v>
      </c>
      <c r="H6" s="2">
        <v>12</v>
      </c>
      <c r="I6" s="2">
        <v>0</v>
      </c>
      <c r="J6" s="1"/>
      <c r="K6" s="1">
        <v>17</v>
      </c>
      <c r="L6" s="2">
        <v>12</v>
      </c>
      <c r="M6" s="2">
        <v>11</v>
      </c>
      <c r="N6" s="2">
        <v>14</v>
      </c>
    </row>
    <row r="7" spans="1:14" x14ac:dyDescent="0.25">
      <c r="A7" s="1">
        <v>12</v>
      </c>
      <c r="B7" s="2">
        <v>4</v>
      </c>
      <c r="C7" s="2">
        <v>9</v>
      </c>
      <c r="D7" s="2">
        <v>6</v>
      </c>
      <c r="E7" s="1"/>
      <c r="F7" s="1">
        <v>14</v>
      </c>
      <c r="G7" s="2">
        <v>8</v>
      </c>
      <c r="H7" s="2">
        <v>11</v>
      </c>
      <c r="I7" s="2">
        <v>7</v>
      </c>
      <c r="J7" s="1"/>
      <c r="K7" s="1">
        <v>18</v>
      </c>
      <c r="L7" s="2">
        <v>5</v>
      </c>
      <c r="M7" s="2">
        <v>6</v>
      </c>
      <c r="N7" s="2" t="s">
        <v>17</v>
      </c>
    </row>
    <row r="8" spans="1:14" x14ac:dyDescent="0.25">
      <c r="A8" s="1">
        <v>20</v>
      </c>
      <c r="B8" s="2">
        <v>11</v>
      </c>
      <c r="C8" s="2">
        <v>9</v>
      </c>
      <c r="D8" s="2">
        <v>12</v>
      </c>
      <c r="E8" s="1"/>
      <c r="F8" s="1">
        <v>19</v>
      </c>
      <c r="G8" s="2">
        <v>8</v>
      </c>
      <c r="H8" s="2">
        <v>15</v>
      </c>
      <c r="I8" s="2" t="s">
        <v>17</v>
      </c>
      <c r="J8" s="1"/>
      <c r="K8" s="1">
        <v>21</v>
      </c>
      <c r="L8" s="2">
        <v>15</v>
      </c>
      <c r="M8" s="2">
        <v>13</v>
      </c>
      <c r="N8" s="2">
        <v>16</v>
      </c>
    </row>
    <row r="9" spans="1:14" x14ac:dyDescent="0.25">
      <c r="A9" s="1">
        <v>22</v>
      </c>
      <c r="B9" s="2">
        <v>7</v>
      </c>
      <c r="C9" s="2">
        <v>10</v>
      </c>
      <c r="D9" s="2">
        <v>9</v>
      </c>
      <c r="E9" s="1"/>
      <c r="F9" s="1">
        <v>24</v>
      </c>
      <c r="G9" s="2">
        <v>11</v>
      </c>
      <c r="H9" s="2" t="s">
        <v>17</v>
      </c>
      <c r="I9" s="2">
        <v>11</v>
      </c>
      <c r="J9" s="1"/>
      <c r="K9" s="1">
        <v>23</v>
      </c>
      <c r="L9" s="2">
        <v>100</v>
      </c>
      <c r="M9" s="2">
        <v>5</v>
      </c>
      <c r="N9" s="2">
        <v>11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30</v>
      </c>
      <c r="B11" s="1">
        <f>AVERAGE(B2:B9)</f>
        <v>11.25</v>
      </c>
      <c r="C11" s="1">
        <f t="shared" ref="C11:N11" si="0">AVERAGE(C2:C9)</f>
        <v>12.25</v>
      </c>
      <c r="D11" s="1">
        <f t="shared" si="0"/>
        <v>10.5</v>
      </c>
      <c r="E11" s="1"/>
      <c r="F11" s="1">
        <f t="shared" si="0"/>
        <v>11</v>
      </c>
      <c r="G11" s="1">
        <f t="shared" si="0"/>
        <v>10.5</v>
      </c>
      <c r="H11" s="1">
        <f t="shared" si="0"/>
        <v>13.142857142857142</v>
      </c>
      <c r="I11" s="1">
        <f t="shared" si="0"/>
        <v>10.857142857142858</v>
      </c>
      <c r="J11" s="1"/>
      <c r="K11" s="1">
        <f t="shared" si="0"/>
        <v>15.75</v>
      </c>
      <c r="L11" s="1">
        <f t="shared" si="0"/>
        <v>21.75</v>
      </c>
      <c r="M11" s="1">
        <f t="shared" si="0"/>
        <v>9.875</v>
      </c>
      <c r="N11" s="1">
        <f t="shared" si="0"/>
        <v>12.857142857142858</v>
      </c>
    </row>
    <row r="12" spans="1:14" x14ac:dyDescent="0.25">
      <c r="A12" s="1" t="s">
        <v>19</v>
      </c>
      <c r="B12" s="1">
        <f>STDEV(B2:B8)</f>
        <v>4.1804533816549707</v>
      </c>
      <c r="C12" s="1">
        <f t="shared" ref="C12:N12" si="1">STDEV(C2:C8)</f>
        <v>5.1915682555833707</v>
      </c>
      <c r="D12" s="1">
        <f t="shared" si="1"/>
        <v>5.7071383872680519</v>
      </c>
      <c r="E12" s="1"/>
      <c r="F12" s="1">
        <f t="shared" si="1"/>
        <v>6.0395521751360404</v>
      </c>
      <c r="G12" s="1">
        <f t="shared" si="1"/>
        <v>2.8784916685156965</v>
      </c>
      <c r="H12" s="1">
        <f t="shared" si="1"/>
        <v>4.5250624831255628</v>
      </c>
      <c r="I12" s="1">
        <f t="shared" si="1"/>
        <v>6.242328625334193</v>
      </c>
      <c r="J12" s="1"/>
      <c r="K12" s="1">
        <f t="shared" si="1"/>
        <v>5.7362672448868599</v>
      </c>
      <c r="L12" s="1">
        <f t="shared" si="1"/>
        <v>3.5050983275386551</v>
      </c>
      <c r="M12" s="1">
        <f t="shared" si="1"/>
        <v>3.8668308667927205</v>
      </c>
      <c r="N12" s="1">
        <f t="shared" si="1"/>
        <v>3.3115957885386087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 t="s">
        <v>3</v>
      </c>
      <c r="B14" s="1" t="str">
        <f>ROUND(B11,0)&amp;" ("&amp;ROUND(B12,0)&amp;")"</f>
        <v>11 (4)</v>
      </c>
      <c r="C14" s="1" t="str">
        <f t="shared" ref="C14:D14" si="2">ROUND(C11,0)&amp;" ("&amp;ROUND(C12,0)&amp;")"</f>
        <v>12 (5)</v>
      </c>
      <c r="D14" s="1" t="str">
        <f t="shared" si="2"/>
        <v>11 (6)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</v>
      </c>
      <c r="B15" s="1" t="str">
        <f>ROUND(G11,0)&amp;" ("&amp;ROUND(G12,0)&amp;")"</f>
        <v>11 (3)</v>
      </c>
      <c r="C15" s="1" t="str">
        <f t="shared" ref="C15:D15" si="3">ROUND(H11,0)&amp;" ("&amp;ROUND(H12,0)&amp;")"</f>
        <v>13 (5)</v>
      </c>
      <c r="D15" s="1" t="str">
        <f t="shared" si="3"/>
        <v>11 (6)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4</v>
      </c>
      <c r="B16" s="1" t="str">
        <f>ROUND(L11,0)&amp;" ("&amp;ROUND(L12,0)&amp;")"</f>
        <v>22 (4)</v>
      </c>
      <c r="C16" s="1" t="str">
        <f t="shared" ref="C16:D16" si="4">ROUND(M11,0)&amp;" ("&amp;ROUND(M12,0)&amp;")"</f>
        <v>10 (4)</v>
      </c>
      <c r="D16" s="1" t="str">
        <f t="shared" si="4"/>
        <v>13 (3)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abSelected="1" workbookViewId="0">
      <selection activeCell="B3" sqref="B3:H26"/>
    </sheetView>
  </sheetViews>
  <sheetFormatPr baseColWidth="10" defaultRowHeight="15" x14ac:dyDescent="0.25"/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 t="s">
        <v>5</v>
      </c>
      <c r="D2" s="1" t="s">
        <v>18</v>
      </c>
      <c r="E2" s="1" t="s">
        <v>6</v>
      </c>
      <c r="F2" s="1" t="s">
        <v>7</v>
      </c>
      <c r="G2" s="1" t="s">
        <v>16</v>
      </c>
      <c r="H2" s="1" t="s">
        <v>8</v>
      </c>
    </row>
    <row r="3" spans="1:8" x14ac:dyDescent="0.25">
      <c r="A3" s="1"/>
      <c r="B3" s="2">
        <v>54</v>
      </c>
      <c r="C3" s="2">
        <v>48</v>
      </c>
      <c r="D3" s="2">
        <v>80</v>
      </c>
      <c r="E3" s="2">
        <v>66</v>
      </c>
      <c r="F3" s="2">
        <v>69</v>
      </c>
      <c r="G3" s="2">
        <v>69</v>
      </c>
      <c r="H3" s="2">
        <v>16</v>
      </c>
    </row>
    <row r="4" spans="1:8" x14ac:dyDescent="0.25">
      <c r="A4" s="1"/>
      <c r="B4" s="2" t="s">
        <v>14</v>
      </c>
      <c r="C4" s="2">
        <v>80</v>
      </c>
      <c r="D4" s="2">
        <v>75</v>
      </c>
      <c r="E4" s="2">
        <v>65</v>
      </c>
      <c r="F4" s="2">
        <v>68</v>
      </c>
      <c r="G4" s="2">
        <v>68</v>
      </c>
      <c r="H4" s="2">
        <v>14</v>
      </c>
    </row>
    <row r="5" spans="1:8" x14ac:dyDescent="0.25">
      <c r="A5" s="1"/>
      <c r="B5" s="2">
        <v>50</v>
      </c>
      <c r="C5" s="2">
        <v>36</v>
      </c>
      <c r="D5" s="2">
        <v>83</v>
      </c>
      <c r="E5" s="2">
        <v>73</v>
      </c>
      <c r="F5" s="2">
        <v>74</v>
      </c>
      <c r="G5" s="2">
        <v>74</v>
      </c>
      <c r="H5" s="2">
        <v>10</v>
      </c>
    </row>
    <row r="6" spans="1:8" x14ac:dyDescent="0.25">
      <c r="A6" s="1"/>
      <c r="B6" s="2">
        <v>52</v>
      </c>
      <c r="C6" s="2">
        <v>45</v>
      </c>
      <c r="D6" s="2">
        <v>81</v>
      </c>
      <c r="E6" s="2">
        <v>67</v>
      </c>
      <c r="F6" s="2">
        <v>68</v>
      </c>
      <c r="G6" s="2">
        <v>68</v>
      </c>
      <c r="H6" s="2">
        <v>12</v>
      </c>
    </row>
    <row r="7" spans="1:8" x14ac:dyDescent="0.25">
      <c r="A7" s="1"/>
      <c r="B7" s="2">
        <v>43</v>
      </c>
      <c r="C7" s="2">
        <v>37</v>
      </c>
      <c r="D7" s="2">
        <v>82</v>
      </c>
      <c r="E7" s="2">
        <v>70</v>
      </c>
      <c r="F7" s="2">
        <v>71</v>
      </c>
      <c r="G7" s="2">
        <v>71</v>
      </c>
      <c r="H7" s="2">
        <v>16</v>
      </c>
    </row>
    <row r="8" spans="1:8" x14ac:dyDescent="0.25">
      <c r="A8" s="1"/>
      <c r="B8" s="2">
        <v>47</v>
      </c>
      <c r="C8" s="2">
        <v>35</v>
      </c>
      <c r="D8" s="2">
        <v>83</v>
      </c>
      <c r="E8" s="2">
        <v>76</v>
      </c>
      <c r="F8" s="2">
        <v>78</v>
      </c>
      <c r="G8" s="2">
        <v>78</v>
      </c>
      <c r="H8" s="2">
        <v>4</v>
      </c>
    </row>
    <row r="9" spans="1:8" x14ac:dyDescent="0.25">
      <c r="A9" s="1"/>
      <c r="B9" s="2">
        <v>27</v>
      </c>
      <c r="C9" s="2">
        <v>68</v>
      </c>
      <c r="D9" s="2">
        <v>78</v>
      </c>
      <c r="E9" s="2">
        <v>68</v>
      </c>
      <c r="F9" s="2">
        <v>72</v>
      </c>
      <c r="G9" s="2">
        <v>71</v>
      </c>
      <c r="H9" s="2">
        <v>11</v>
      </c>
    </row>
    <row r="10" spans="1:8" x14ac:dyDescent="0.25">
      <c r="A10" s="1"/>
      <c r="B10" s="2">
        <v>54</v>
      </c>
      <c r="C10" s="2">
        <v>44</v>
      </c>
      <c r="D10" s="2">
        <v>81</v>
      </c>
      <c r="E10" s="2">
        <v>69</v>
      </c>
      <c r="F10" s="2">
        <v>72</v>
      </c>
      <c r="G10" s="2">
        <v>72</v>
      </c>
      <c r="H10" s="2">
        <v>7</v>
      </c>
    </row>
    <row r="11" spans="1:8" x14ac:dyDescent="0.25">
      <c r="A11" s="1"/>
      <c r="B11" s="2">
        <v>51</v>
      </c>
      <c r="C11" s="2">
        <v>38</v>
      </c>
      <c r="D11" s="2">
        <v>82</v>
      </c>
      <c r="E11" s="2">
        <v>69</v>
      </c>
      <c r="F11" s="2">
        <v>70</v>
      </c>
      <c r="G11" s="2">
        <v>70</v>
      </c>
      <c r="H11" s="2">
        <v>13</v>
      </c>
    </row>
    <row r="12" spans="1:8" x14ac:dyDescent="0.25">
      <c r="A12" s="1"/>
      <c r="B12" s="2">
        <v>52</v>
      </c>
      <c r="C12" s="2">
        <v>42</v>
      </c>
      <c r="D12" s="2">
        <v>82</v>
      </c>
      <c r="E12" s="2">
        <v>71</v>
      </c>
      <c r="F12" s="2">
        <v>72</v>
      </c>
      <c r="G12" s="2">
        <v>72</v>
      </c>
      <c r="H12" s="2">
        <v>15</v>
      </c>
    </row>
    <row r="13" spans="1:8" x14ac:dyDescent="0.25">
      <c r="A13" s="1"/>
      <c r="B13" s="2">
        <v>77</v>
      </c>
      <c r="C13" s="2">
        <v>42</v>
      </c>
      <c r="D13" s="2">
        <v>82</v>
      </c>
      <c r="E13" s="2">
        <v>74</v>
      </c>
      <c r="F13" s="2">
        <v>75</v>
      </c>
      <c r="G13" s="2">
        <v>75</v>
      </c>
      <c r="H13" s="2">
        <v>9</v>
      </c>
    </row>
    <row r="14" spans="1:8" x14ac:dyDescent="0.25">
      <c r="A14" s="1"/>
      <c r="B14" s="2">
        <v>77</v>
      </c>
      <c r="C14" s="2">
        <v>41</v>
      </c>
      <c r="D14" s="2">
        <v>84</v>
      </c>
      <c r="E14" s="2">
        <v>74</v>
      </c>
      <c r="F14" s="2">
        <v>75</v>
      </c>
      <c r="G14" s="2">
        <v>75</v>
      </c>
      <c r="H14" s="2">
        <v>12</v>
      </c>
    </row>
    <row r="15" spans="1:8" x14ac:dyDescent="0.25">
      <c r="A15" s="1"/>
      <c r="B15" s="2">
        <v>52</v>
      </c>
      <c r="C15" s="2">
        <v>30</v>
      </c>
      <c r="D15" s="2">
        <v>84</v>
      </c>
      <c r="E15" s="2">
        <v>78</v>
      </c>
      <c r="F15" s="2">
        <v>79</v>
      </c>
      <c r="G15" s="2">
        <v>79</v>
      </c>
      <c r="H15" s="2">
        <v>8</v>
      </c>
    </row>
    <row r="16" spans="1:8" x14ac:dyDescent="0.25">
      <c r="A16" s="1"/>
      <c r="B16" s="2">
        <v>51</v>
      </c>
      <c r="C16" s="2">
        <v>30</v>
      </c>
      <c r="D16" s="2">
        <v>82</v>
      </c>
      <c r="E16" s="2">
        <v>73</v>
      </c>
      <c r="F16" s="2">
        <v>75</v>
      </c>
      <c r="G16" s="2">
        <v>75</v>
      </c>
      <c r="H16" s="2">
        <v>8</v>
      </c>
    </row>
    <row r="17" spans="1:8" x14ac:dyDescent="0.25">
      <c r="A17" s="1"/>
      <c r="B17" s="2">
        <v>13</v>
      </c>
      <c r="C17" s="2">
        <v>38</v>
      </c>
      <c r="D17" s="2">
        <v>76</v>
      </c>
      <c r="E17" s="2">
        <v>71</v>
      </c>
      <c r="F17" s="2">
        <v>74</v>
      </c>
      <c r="G17" s="2">
        <v>74</v>
      </c>
      <c r="H17" s="2">
        <v>8</v>
      </c>
    </row>
    <row r="18" spans="1:8" x14ac:dyDescent="0.25">
      <c r="A18" s="1"/>
      <c r="B18" s="2">
        <v>51</v>
      </c>
      <c r="C18" s="2">
        <v>42</v>
      </c>
      <c r="D18" s="2">
        <v>82</v>
      </c>
      <c r="E18" s="2">
        <v>71</v>
      </c>
      <c r="F18" s="2">
        <v>73</v>
      </c>
      <c r="G18" s="2">
        <v>73</v>
      </c>
      <c r="H18" s="2">
        <v>11</v>
      </c>
    </row>
    <row r="19" spans="1:8" x14ac:dyDescent="0.25">
      <c r="A19" s="1"/>
      <c r="B19" s="2">
        <v>51</v>
      </c>
      <c r="C19" s="2">
        <v>34</v>
      </c>
      <c r="D19" s="2">
        <v>83</v>
      </c>
      <c r="E19" s="2">
        <v>75</v>
      </c>
      <c r="F19" s="2">
        <v>76</v>
      </c>
      <c r="G19" s="2">
        <v>76</v>
      </c>
      <c r="H19" s="2">
        <v>11</v>
      </c>
    </row>
    <row r="20" spans="1:8" x14ac:dyDescent="0.25">
      <c r="A20" s="1"/>
      <c r="B20" s="2">
        <v>50</v>
      </c>
      <c r="C20" s="2">
        <v>41</v>
      </c>
      <c r="D20" s="2">
        <v>82</v>
      </c>
      <c r="E20" s="2">
        <v>68</v>
      </c>
      <c r="F20" s="2">
        <v>70</v>
      </c>
      <c r="G20" s="2">
        <v>70</v>
      </c>
      <c r="H20" s="2">
        <v>14</v>
      </c>
    </row>
    <row r="21" spans="1:8" x14ac:dyDescent="0.25">
      <c r="A21" s="1"/>
      <c r="B21" s="2">
        <v>51</v>
      </c>
      <c r="C21" s="2">
        <v>40</v>
      </c>
      <c r="D21" s="2">
        <v>82</v>
      </c>
      <c r="E21" s="2">
        <v>74</v>
      </c>
      <c r="F21" s="2">
        <v>77</v>
      </c>
      <c r="G21" s="2">
        <v>77</v>
      </c>
      <c r="H21" s="2">
        <v>8</v>
      </c>
    </row>
    <row r="22" spans="1:8" x14ac:dyDescent="0.25">
      <c r="A22" s="1"/>
      <c r="B22" s="2">
        <v>42</v>
      </c>
      <c r="C22" s="2">
        <v>40</v>
      </c>
      <c r="D22" s="2">
        <v>82</v>
      </c>
      <c r="E22" s="2">
        <v>76</v>
      </c>
      <c r="F22" s="2">
        <v>78</v>
      </c>
      <c r="G22" s="2">
        <v>78</v>
      </c>
      <c r="H22" s="2">
        <v>9</v>
      </c>
    </row>
    <row r="23" spans="1:8" x14ac:dyDescent="0.25">
      <c r="A23" s="1"/>
      <c r="B23" s="2">
        <v>49</v>
      </c>
      <c r="C23" s="2">
        <v>21</v>
      </c>
      <c r="D23" s="2">
        <v>86</v>
      </c>
      <c r="E23" s="2">
        <v>83</v>
      </c>
      <c r="F23" s="2">
        <v>84</v>
      </c>
      <c r="G23" s="2">
        <v>84</v>
      </c>
      <c r="H23" s="2">
        <v>12</v>
      </c>
    </row>
    <row r="24" spans="1:8" x14ac:dyDescent="0.25">
      <c r="A24" s="1"/>
      <c r="B24" s="2">
        <v>46</v>
      </c>
      <c r="C24" s="2">
        <v>35</v>
      </c>
      <c r="D24" s="2">
        <v>83</v>
      </c>
      <c r="E24" s="2">
        <v>77</v>
      </c>
      <c r="F24" s="2">
        <v>79</v>
      </c>
      <c r="G24" s="2">
        <v>79</v>
      </c>
      <c r="H24" s="2">
        <v>5</v>
      </c>
    </row>
    <row r="25" spans="1:8" x14ac:dyDescent="0.25">
      <c r="A25" s="1"/>
      <c r="B25" s="2">
        <v>64</v>
      </c>
      <c r="C25" s="2">
        <v>41</v>
      </c>
      <c r="D25" s="2">
        <v>81</v>
      </c>
      <c r="E25" s="2">
        <v>70</v>
      </c>
      <c r="F25" s="2">
        <v>72</v>
      </c>
      <c r="G25" s="2">
        <v>72</v>
      </c>
      <c r="H25" s="2">
        <v>15</v>
      </c>
    </row>
    <row r="26" spans="1:8" x14ac:dyDescent="0.25">
      <c r="A26" s="1"/>
      <c r="B26" s="2">
        <v>45</v>
      </c>
      <c r="C26" s="2" t="s">
        <v>17</v>
      </c>
      <c r="D26" s="2">
        <v>82</v>
      </c>
      <c r="E26" s="2">
        <v>72</v>
      </c>
      <c r="F26" s="2">
        <v>75</v>
      </c>
      <c r="G26" s="2">
        <v>75</v>
      </c>
      <c r="H26" s="2" t="s">
        <v>17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 t="s">
        <v>31</v>
      </c>
      <c r="B28" s="1">
        <f>AVERAGE(B3:B26)</f>
        <v>49.956521739130437</v>
      </c>
      <c r="C28" s="1">
        <f t="shared" ref="C28:H28" si="0">AVERAGE(C3:C26)</f>
        <v>41.217391304347828</v>
      </c>
      <c r="D28" s="1">
        <f t="shared" si="0"/>
        <v>81.583333333333329</v>
      </c>
      <c r="E28" s="1">
        <f t="shared" si="0"/>
        <v>72.083333333333329</v>
      </c>
      <c r="F28" s="1">
        <f t="shared" si="0"/>
        <v>74</v>
      </c>
      <c r="G28" s="1">
        <f t="shared" si="0"/>
        <v>73.958333333333329</v>
      </c>
      <c r="H28" s="1">
        <f t="shared" si="0"/>
        <v>10.782608695652174</v>
      </c>
    </row>
    <row r="29" spans="1:8" x14ac:dyDescent="0.25">
      <c r="A29" s="1" t="s">
        <v>19</v>
      </c>
      <c r="B29" s="1">
        <f>_xlfn.STDEV.S(B3:B26)</f>
        <v>13.081834250279222</v>
      </c>
      <c r="C29" s="1">
        <f t="shared" ref="C29:H29" si="1">_xlfn.STDEV.S(C3:C26)</f>
        <v>11.965695366866413</v>
      </c>
      <c r="D29" s="1">
        <f t="shared" si="1"/>
        <v>2.3941353466274653</v>
      </c>
      <c r="E29" s="1">
        <f t="shared" si="1"/>
        <v>4.210924370963105</v>
      </c>
      <c r="F29" s="1">
        <f t="shared" si="1"/>
        <v>3.9231752889497669</v>
      </c>
      <c r="G29" s="1">
        <f t="shared" si="1"/>
        <v>3.950554905069795</v>
      </c>
      <c r="H29" s="1">
        <f t="shared" si="1"/>
        <v>3.3838724688403223</v>
      </c>
    </row>
    <row r="30" spans="1:8" x14ac:dyDescent="0.25">
      <c r="A30" s="1" t="s">
        <v>32</v>
      </c>
      <c r="B30" s="1">
        <v>24</v>
      </c>
      <c r="C30" s="1">
        <v>24</v>
      </c>
      <c r="D30" s="1">
        <v>24</v>
      </c>
      <c r="E30" s="1">
        <v>24</v>
      </c>
      <c r="F30" s="1">
        <v>24</v>
      </c>
      <c r="G30" s="1">
        <v>24</v>
      </c>
      <c r="H30" s="1">
        <v>24</v>
      </c>
    </row>
    <row r="31" spans="1:8" x14ac:dyDescent="0.25">
      <c r="A31" s="1"/>
      <c r="B31" s="1" t="s">
        <v>15</v>
      </c>
      <c r="C31" s="1" t="s">
        <v>20</v>
      </c>
      <c r="D31" s="1" t="s">
        <v>21</v>
      </c>
      <c r="E31" s="1" t="s">
        <v>22</v>
      </c>
      <c r="F31" s="1" t="s">
        <v>23</v>
      </c>
      <c r="G31" s="1" t="s">
        <v>24</v>
      </c>
      <c r="H31" s="1" t="s">
        <v>25</v>
      </c>
    </row>
    <row r="32" spans="1:8" x14ac:dyDescent="0.25">
      <c r="A32" s="1" t="s">
        <v>26</v>
      </c>
      <c r="B32" s="1" t="str">
        <f>MAX(B3:B26)&amp;"-"&amp;MIN(B3:B26)</f>
        <v>77-13</v>
      </c>
      <c r="C32" s="1" t="str">
        <f t="shared" ref="C32:H32" si="2">MAX(C3:C26)&amp;"-"&amp;MIN(C3:C26)</f>
        <v>80-21</v>
      </c>
      <c r="D32" s="1" t="str">
        <f t="shared" si="2"/>
        <v>86-75</v>
      </c>
      <c r="E32" s="1" t="str">
        <f t="shared" si="2"/>
        <v>83-65</v>
      </c>
      <c r="F32" s="1" t="str">
        <f t="shared" si="2"/>
        <v>84-68</v>
      </c>
      <c r="G32" s="1" t="str">
        <f t="shared" si="2"/>
        <v>84-68</v>
      </c>
      <c r="H32" s="1" t="str">
        <f t="shared" si="2"/>
        <v>16-4</v>
      </c>
    </row>
    <row r="33" spans="1:8" x14ac:dyDescent="0.25">
      <c r="A33" s="1" t="s">
        <v>33</v>
      </c>
      <c r="B33" s="1">
        <v>1.96</v>
      </c>
      <c r="C33" s="1">
        <v>1.96</v>
      </c>
      <c r="D33" s="1">
        <v>1.96</v>
      </c>
      <c r="E33" s="1">
        <v>1.96</v>
      </c>
      <c r="F33" s="1">
        <v>1.96</v>
      </c>
      <c r="G33" s="1">
        <v>1.96</v>
      </c>
      <c r="H33" s="1">
        <v>1.96</v>
      </c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 t="s">
        <v>34</v>
      </c>
      <c r="B35" s="1">
        <f>$B$33*(B29/$B$30^0.5)</f>
        <v>5.2338237394319425</v>
      </c>
      <c r="C35" s="1">
        <f t="shared" ref="C35:H35" si="3">$B$33*(C29/$B$30^0.5)</f>
        <v>4.7872751841798884</v>
      </c>
      <c r="D35" s="1">
        <f t="shared" si="3"/>
        <v>0.95785362915177541</v>
      </c>
      <c r="E35" s="1">
        <f t="shared" si="3"/>
        <v>1.6847206222039393</v>
      </c>
      <c r="F35" s="1">
        <f t="shared" si="3"/>
        <v>1.5695970128057379</v>
      </c>
      <c r="G35" s="1">
        <f t="shared" si="3"/>
        <v>1.5805511406508053</v>
      </c>
      <c r="H35" s="1">
        <f t="shared" si="3"/>
        <v>1.3538309475407575</v>
      </c>
    </row>
    <row r="36" spans="1:8" x14ac:dyDescent="0.25">
      <c r="A36" s="1" t="s">
        <v>35</v>
      </c>
      <c r="B36" s="1">
        <f>B28+B35</f>
        <v>55.190345478562378</v>
      </c>
      <c r="C36" s="1">
        <f t="shared" ref="C36:H36" si="4">C28+C35</f>
        <v>46.004666488527718</v>
      </c>
      <c r="D36" s="1">
        <f t="shared" si="4"/>
        <v>82.541186962485099</v>
      </c>
      <c r="E36" s="1">
        <f t="shared" si="4"/>
        <v>73.768053955537269</v>
      </c>
      <c r="F36" s="1">
        <f t="shared" si="4"/>
        <v>75.569597012805744</v>
      </c>
      <c r="G36" s="1">
        <f t="shared" si="4"/>
        <v>75.53888447398414</v>
      </c>
      <c r="H36" s="1">
        <f t="shared" si="4"/>
        <v>12.136439643192931</v>
      </c>
    </row>
    <row r="37" spans="1:8" x14ac:dyDescent="0.25">
      <c r="A37" s="1" t="s">
        <v>36</v>
      </c>
      <c r="B37" s="1">
        <f>B28-B35</f>
        <v>44.722697999698497</v>
      </c>
      <c r="C37" s="1">
        <f t="shared" ref="C37:H37" si="5">C28-C35</f>
        <v>36.430116120167938</v>
      </c>
      <c r="D37" s="1">
        <f t="shared" si="5"/>
        <v>80.625479704181558</v>
      </c>
      <c r="E37" s="1">
        <f t="shared" si="5"/>
        <v>70.398612711129388</v>
      </c>
      <c r="F37" s="1">
        <f t="shared" si="5"/>
        <v>72.430402987194256</v>
      </c>
      <c r="G37" s="1">
        <f t="shared" si="5"/>
        <v>72.377782192682517</v>
      </c>
      <c r="H37" s="1">
        <f t="shared" si="5"/>
        <v>9.4287777481114166</v>
      </c>
    </row>
    <row r="38" spans="1:8" x14ac:dyDescent="0.25">
      <c r="A38" s="1"/>
      <c r="B38" s="1" t="str">
        <f>ROUND(B37,0)&amp;"-"&amp;ROUND(B36,0)</f>
        <v>45-55</v>
      </c>
      <c r="C38" s="1" t="str">
        <f t="shared" ref="C38:H38" si="6">ROUND(C37,0)&amp;"-"&amp;ROUND(C36,0)</f>
        <v>36-46</v>
      </c>
      <c r="D38" s="1" t="str">
        <f t="shared" si="6"/>
        <v>81-83</v>
      </c>
      <c r="E38" s="1" t="str">
        <f t="shared" si="6"/>
        <v>70-74</v>
      </c>
      <c r="F38" s="1" t="str">
        <f t="shared" si="6"/>
        <v>72-76</v>
      </c>
      <c r="G38" s="1" t="str">
        <f t="shared" si="6"/>
        <v>72-76</v>
      </c>
      <c r="H38" s="1" t="str">
        <f t="shared" si="6"/>
        <v>9-12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 t="s">
        <v>27</v>
      </c>
      <c r="B40" s="1">
        <f>MAX(B3:B26)</f>
        <v>77</v>
      </c>
      <c r="C40" s="1">
        <f t="shared" ref="C40:H40" si="7">MAX(C3:C26)</f>
        <v>80</v>
      </c>
      <c r="D40" s="1">
        <f t="shared" si="7"/>
        <v>86</v>
      </c>
      <c r="E40" s="1">
        <f t="shared" si="7"/>
        <v>83</v>
      </c>
      <c r="F40" s="1">
        <f t="shared" si="7"/>
        <v>84</v>
      </c>
      <c r="G40" s="1">
        <f t="shared" si="7"/>
        <v>84</v>
      </c>
      <c r="H40" s="1">
        <f t="shared" si="7"/>
        <v>16</v>
      </c>
    </row>
    <row r="41" spans="1:8" x14ac:dyDescent="0.25">
      <c r="A41" s="1" t="s">
        <v>28</v>
      </c>
      <c r="B41" s="1">
        <f>MIN(B3:B26)</f>
        <v>13</v>
      </c>
      <c r="C41" s="1">
        <f t="shared" ref="C41:H41" si="8">MIN(C3:C26)</f>
        <v>21</v>
      </c>
      <c r="D41" s="1">
        <f t="shared" si="8"/>
        <v>75</v>
      </c>
      <c r="E41" s="1">
        <f t="shared" si="8"/>
        <v>65</v>
      </c>
      <c r="F41" s="1">
        <f t="shared" si="8"/>
        <v>68</v>
      </c>
      <c r="G41" s="1">
        <f t="shared" si="8"/>
        <v>68</v>
      </c>
      <c r="H41" s="1">
        <f t="shared" si="8"/>
        <v>4</v>
      </c>
    </row>
    <row r="42" spans="1:8" x14ac:dyDescent="0.25">
      <c r="A42" s="1" t="s">
        <v>29</v>
      </c>
      <c r="B42" s="1" t="str">
        <f>B41&amp;"-"&amp;B40</f>
        <v>13-77</v>
      </c>
      <c r="C42" s="1" t="str">
        <f t="shared" ref="C42:H42" si="9">C41&amp;"-"&amp;C40</f>
        <v>21-80</v>
      </c>
      <c r="D42" s="1" t="str">
        <f t="shared" si="9"/>
        <v>75-86</v>
      </c>
      <c r="E42" s="1" t="str">
        <f t="shared" si="9"/>
        <v>65-83</v>
      </c>
      <c r="F42" s="1" t="str">
        <f t="shared" si="9"/>
        <v>68-84</v>
      </c>
      <c r="G42" s="1" t="str">
        <f t="shared" si="9"/>
        <v>68-84</v>
      </c>
      <c r="H42" s="1" t="str">
        <f t="shared" si="9"/>
        <v>4-16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CT EXTEM</vt:lpstr>
      <vt:lpstr>CFT EXTEM</vt:lpstr>
      <vt:lpstr>Alpha extem</vt:lpstr>
      <vt:lpstr>A10</vt:lpstr>
      <vt:lpstr>A20</vt:lpstr>
      <vt:lpstr>McF</vt:lpstr>
      <vt:lpstr>ML</vt:lpstr>
      <vt:lpstr>Reference valuesEXTEM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Ziebart</dc:creator>
  <cp:lastModifiedBy>Alexander Ziebart</cp:lastModifiedBy>
  <dcterms:created xsi:type="dcterms:W3CDTF">2018-05-02T19:38:36Z</dcterms:created>
  <dcterms:modified xsi:type="dcterms:W3CDTF">2019-09-29T09:20:49Z</dcterms:modified>
</cp:coreProperties>
</file>