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eien\Alex\Dropbox\AG-Beatmung\ARDS51\Papers\Paper Gerinnung\PEERJ\Supplement\"/>
    </mc:Choice>
  </mc:AlternateContent>
  <xr:revisionPtr revIDLastSave="0" documentId="13_ncr:1_{118D5032-7F3C-413D-8934-D49A2DE63D72}" xr6:coauthVersionLast="44" xr6:coauthVersionMax="44" xr10:uidLastSave="{00000000-0000-0000-0000-000000000000}"/>
  <bookViews>
    <workbookView xWindow="-120" yWindow="-120" windowWidth="29040" windowHeight="15840" activeTab="7" xr2:uid="{00000000-000D-0000-FFFF-FFFF00000000}"/>
  </bookViews>
  <sheets>
    <sheet name="CT Inem" sheetId="2" r:id="rId1"/>
    <sheet name="CFT INTEM" sheetId="3" r:id="rId2"/>
    <sheet name="Alpha INtem" sheetId="4" r:id="rId3"/>
    <sheet name="A10" sheetId="5" r:id="rId4"/>
    <sheet name="A20" sheetId="6" r:id="rId5"/>
    <sheet name="McF" sheetId="7" r:id="rId6"/>
    <sheet name="ML" sheetId="8" r:id="rId7"/>
    <sheet name="Reference values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1" i="9" l="1"/>
  <c r="H42" i="9" s="1"/>
  <c r="G41" i="9"/>
  <c r="G42" i="9" s="1"/>
  <c r="F41" i="9"/>
  <c r="F42" i="9" s="1"/>
  <c r="E41" i="9"/>
  <c r="E42" i="9" s="1"/>
  <c r="D41" i="9"/>
  <c r="D42" i="9" s="1"/>
  <c r="C41" i="9"/>
  <c r="C42" i="9" s="1"/>
  <c r="B41" i="9"/>
  <c r="B42" i="9" s="1"/>
  <c r="H40" i="9"/>
  <c r="G40" i="9"/>
  <c r="F40" i="9"/>
  <c r="E40" i="9"/>
  <c r="D40" i="9"/>
  <c r="C40" i="9"/>
  <c r="B40" i="9"/>
  <c r="C28" i="9" l="1"/>
  <c r="D28" i="9"/>
  <c r="E28" i="9"/>
  <c r="F28" i="9"/>
  <c r="G28" i="9"/>
  <c r="H28" i="9"/>
  <c r="B28" i="9"/>
  <c r="C29" i="9"/>
  <c r="D29" i="9"/>
  <c r="E29" i="9"/>
  <c r="F29" i="9"/>
  <c r="G29" i="9"/>
  <c r="H29" i="9"/>
  <c r="B29" i="9"/>
  <c r="B35" i="9" l="1"/>
  <c r="B36" i="9" s="1"/>
  <c r="H32" i="9"/>
  <c r="G32" i="9"/>
  <c r="F32" i="9"/>
  <c r="E32" i="9"/>
  <c r="D32" i="9"/>
  <c r="C32" i="9"/>
  <c r="B32" i="9"/>
  <c r="H35" i="9"/>
  <c r="H37" i="9" s="1"/>
  <c r="G35" i="9"/>
  <c r="F35" i="9"/>
  <c r="E35" i="9"/>
  <c r="E37" i="9" s="1"/>
  <c r="D35" i="9"/>
  <c r="D37" i="9" s="1"/>
  <c r="C35" i="9"/>
  <c r="F36" i="9" l="1"/>
  <c r="E36" i="9"/>
  <c r="C37" i="9"/>
  <c r="G37" i="9"/>
  <c r="G38" i="9" s="1"/>
  <c r="D36" i="9"/>
  <c r="D38" i="9" s="1"/>
  <c r="H36" i="9"/>
  <c r="H38" i="9" s="1"/>
  <c r="E38" i="9"/>
  <c r="C36" i="9"/>
  <c r="G36" i="9"/>
  <c r="B37" i="9"/>
  <c r="B38" i="9" s="1"/>
  <c r="F37" i="9"/>
  <c r="F38" i="9" s="1"/>
  <c r="C38" i="9" l="1"/>
  <c r="N12" i="8"/>
  <c r="M12" i="8"/>
  <c r="L12" i="8"/>
  <c r="K12" i="8"/>
  <c r="I12" i="8"/>
  <c r="H12" i="8"/>
  <c r="G12" i="8"/>
  <c r="F12" i="8"/>
  <c r="D12" i="8"/>
  <c r="C12" i="8"/>
  <c r="B12" i="8"/>
  <c r="N11" i="8"/>
  <c r="M11" i="8"/>
  <c r="L11" i="8"/>
  <c r="B16" i="8" s="1"/>
  <c r="K11" i="8"/>
  <c r="I11" i="8"/>
  <c r="H11" i="8"/>
  <c r="C15" i="8" s="1"/>
  <c r="G11" i="8"/>
  <c r="F11" i="8"/>
  <c r="D11" i="8"/>
  <c r="C11" i="8"/>
  <c r="C14" i="8" s="1"/>
  <c r="B11" i="8"/>
  <c r="B14" i="8" s="1"/>
  <c r="N12" i="7"/>
  <c r="M12" i="7"/>
  <c r="L12" i="7"/>
  <c r="K12" i="7"/>
  <c r="I12" i="7"/>
  <c r="H12" i="7"/>
  <c r="G12" i="7"/>
  <c r="F12" i="7"/>
  <c r="D12" i="7"/>
  <c r="C12" i="7"/>
  <c r="B12" i="7"/>
  <c r="N11" i="7"/>
  <c r="D16" i="7" s="1"/>
  <c r="M11" i="7"/>
  <c r="L11" i="7"/>
  <c r="B16" i="7" s="1"/>
  <c r="K11" i="7"/>
  <c r="I11" i="7"/>
  <c r="H11" i="7"/>
  <c r="G11" i="7"/>
  <c r="F11" i="7"/>
  <c r="D11" i="7"/>
  <c r="C11" i="7"/>
  <c r="C14" i="7" s="1"/>
  <c r="B11" i="7"/>
  <c r="B14" i="7" s="1"/>
  <c r="N12" i="6"/>
  <c r="M12" i="6"/>
  <c r="L12" i="6"/>
  <c r="K12" i="6"/>
  <c r="I12" i="6"/>
  <c r="H12" i="6"/>
  <c r="G12" i="6"/>
  <c r="F12" i="6"/>
  <c r="D12" i="6"/>
  <c r="C12" i="6"/>
  <c r="B12" i="6"/>
  <c r="N11" i="6"/>
  <c r="M11" i="6"/>
  <c r="L11" i="6"/>
  <c r="K11" i="6"/>
  <c r="I11" i="6"/>
  <c r="H11" i="6"/>
  <c r="G11" i="6"/>
  <c r="F11" i="6"/>
  <c r="D11" i="6"/>
  <c r="C11" i="6"/>
  <c r="B11" i="6"/>
  <c r="N12" i="5"/>
  <c r="M12" i="5"/>
  <c r="L12" i="5"/>
  <c r="K12" i="5"/>
  <c r="I12" i="5"/>
  <c r="H12" i="5"/>
  <c r="G12" i="5"/>
  <c r="F12" i="5"/>
  <c r="D12" i="5"/>
  <c r="C12" i="5"/>
  <c r="B12" i="5"/>
  <c r="N11" i="5"/>
  <c r="M11" i="5"/>
  <c r="L11" i="5"/>
  <c r="K11" i="5"/>
  <c r="I11" i="5"/>
  <c r="H11" i="5"/>
  <c r="C15" i="5" s="1"/>
  <c r="G11" i="5"/>
  <c r="B15" i="5" s="1"/>
  <c r="F11" i="5"/>
  <c r="D11" i="5"/>
  <c r="C11" i="5"/>
  <c r="B11" i="5"/>
  <c r="N12" i="4"/>
  <c r="M12" i="4"/>
  <c r="L12" i="4"/>
  <c r="K12" i="4"/>
  <c r="I12" i="4"/>
  <c r="H12" i="4"/>
  <c r="G12" i="4"/>
  <c r="F12" i="4"/>
  <c r="D12" i="4"/>
  <c r="C12" i="4"/>
  <c r="B12" i="4"/>
  <c r="N11" i="4"/>
  <c r="D16" i="4" s="1"/>
  <c r="M11" i="4"/>
  <c r="L11" i="4"/>
  <c r="K11" i="4"/>
  <c r="I11" i="4"/>
  <c r="H11" i="4"/>
  <c r="G11" i="4"/>
  <c r="F11" i="4"/>
  <c r="D11" i="4"/>
  <c r="C11" i="4"/>
  <c r="B11" i="4"/>
  <c r="B11" i="3"/>
  <c r="B14" i="3" s="1"/>
  <c r="N12" i="3"/>
  <c r="M12" i="3"/>
  <c r="L12" i="3"/>
  <c r="K12" i="3"/>
  <c r="I12" i="3"/>
  <c r="H12" i="3"/>
  <c r="G12" i="3"/>
  <c r="F12" i="3"/>
  <c r="D12" i="3"/>
  <c r="C12" i="3"/>
  <c r="B12" i="3"/>
  <c r="N11" i="3"/>
  <c r="D16" i="3" s="1"/>
  <c r="M11" i="3"/>
  <c r="C16" i="3" s="1"/>
  <c r="L11" i="3"/>
  <c r="K11" i="3"/>
  <c r="I11" i="3"/>
  <c r="D15" i="3" s="1"/>
  <c r="H11" i="3"/>
  <c r="G11" i="3"/>
  <c r="F11" i="3"/>
  <c r="D11" i="3"/>
  <c r="C11" i="3"/>
  <c r="B15" i="2"/>
  <c r="C11" i="2"/>
  <c r="D11" i="2"/>
  <c r="D14" i="2" s="1"/>
  <c r="F11" i="2"/>
  <c r="G11" i="2"/>
  <c r="H11" i="2"/>
  <c r="I11" i="2"/>
  <c r="K11" i="2"/>
  <c r="L11" i="2"/>
  <c r="B16" i="2" s="1"/>
  <c r="M11" i="2"/>
  <c r="N11" i="2"/>
  <c r="D16" i="2" s="1"/>
  <c r="C12" i="2"/>
  <c r="D12" i="2"/>
  <c r="F12" i="2"/>
  <c r="G12" i="2"/>
  <c r="H12" i="2"/>
  <c r="I12" i="2"/>
  <c r="K12" i="2"/>
  <c r="L12" i="2"/>
  <c r="M12" i="2"/>
  <c r="N12" i="2"/>
  <c r="B12" i="2"/>
  <c r="B11" i="2"/>
  <c r="B14" i="2" s="1"/>
  <c r="D15" i="6" l="1"/>
  <c r="C14" i="4"/>
  <c r="C14" i="3"/>
  <c r="D14" i="3"/>
  <c r="C15" i="3"/>
  <c r="B14" i="5"/>
  <c r="B16" i="5"/>
  <c r="D16" i="6"/>
  <c r="B15" i="7"/>
  <c r="D15" i="8"/>
  <c r="C15" i="7"/>
  <c r="C16" i="2"/>
  <c r="C14" i="2"/>
  <c r="B14" i="4"/>
  <c r="B16" i="4"/>
  <c r="D14" i="5"/>
  <c r="D16" i="5"/>
  <c r="B15" i="6"/>
  <c r="C16" i="8"/>
  <c r="C16" i="7"/>
  <c r="D15" i="5"/>
  <c r="B14" i="6"/>
  <c r="B16" i="6"/>
  <c r="D16" i="8"/>
  <c r="D14" i="8"/>
  <c r="D15" i="7"/>
  <c r="C16" i="4"/>
  <c r="B16" i="3"/>
  <c r="C15" i="2"/>
  <c r="D15" i="2"/>
  <c r="B15" i="8"/>
  <c r="D14" i="7"/>
  <c r="C16" i="6"/>
  <c r="C14" i="6"/>
  <c r="C15" i="6"/>
  <c r="D14" i="6"/>
  <c r="C14" i="5"/>
  <c r="C16" i="5"/>
  <c r="D15" i="4"/>
  <c r="B15" i="4"/>
  <c r="C15" i="4"/>
  <c r="D14" i="4"/>
  <c r="B15" i="3"/>
</calcChain>
</file>

<file path=xl/sharedStrings.xml><?xml version="1.0" encoding="utf-8"?>
<sst xmlns="http://schemas.openxmlformats.org/spreadsheetml/2006/main" count="194" uniqueCount="34">
  <si>
    <t>BLH</t>
  </si>
  <si>
    <t>CT</t>
  </si>
  <si>
    <t>GP</t>
  </si>
  <si>
    <t>HES</t>
  </si>
  <si>
    <t>BEL</t>
  </si>
  <si>
    <t>CFT</t>
  </si>
  <si>
    <t>A10</t>
  </si>
  <si>
    <t>A20</t>
  </si>
  <si>
    <t>ML</t>
  </si>
  <si>
    <t>T0</t>
  </si>
  <si>
    <t>T4</t>
  </si>
  <si>
    <t>50 (7)</t>
  </si>
  <si>
    <t>MCF</t>
  </si>
  <si>
    <t>-</t>
  </si>
  <si>
    <t>alpha</t>
  </si>
  <si>
    <t>STABW</t>
  </si>
  <si>
    <t>51 (7)</t>
  </si>
  <si>
    <t>52 (7)</t>
  </si>
  <si>
    <t>53 (7)</t>
  </si>
  <si>
    <t>54 (7)</t>
  </si>
  <si>
    <t>55 (7)</t>
  </si>
  <si>
    <t>56 (7)</t>
  </si>
  <si>
    <t>RANGE</t>
  </si>
  <si>
    <t>Mean</t>
  </si>
  <si>
    <t>BES</t>
  </si>
  <si>
    <t>MAX</t>
  </si>
  <si>
    <t>MIN</t>
  </si>
  <si>
    <t>Range</t>
  </si>
  <si>
    <t>MEAN</t>
  </si>
  <si>
    <t>Number</t>
  </si>
  <si>
    <t>Z-values</t>
  </si>
  <si>
    <t>ERROR</t>
  </si>
  <si>
    <t>upper</t>
  </si>
  <si>
    <t>lower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</si>
</sst>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"/>
  <sheetViews>
    <sheetView workbookViewId="0">
      <selection activeCell="L2" sqref="L2:N9"/>
    </sheetView>
  </sheetViews>
  <sheetFormatPr baseColWidth="10" defaultRowHeight="15" x14ac:dyDescent="0.25"/>
  <cols>
    <col min="1" max="16384" width="11.42578125" style="1"/>
  </cols>
  <sheetData>
    <row r="1" spans="1:14" x14ac:dyDescent="0.25">
      <c r="A1" s="1" t="s">
        <v>3</v>
      </c>
      <c r="B1" s="1" t="s">
        <v>0</v>
      </c>
      <c r="C1" s="1" t="s">
        <v>9</v>
      </c>
      <c r="D1" s="1" t="s">
        <v>10</v>
      </c>
      <c r="F1" s="1" t="s">
        <v>2</v>
      </c>
      <c r="G1" s="1" t="s">
        <v>0</v>
      </c>
      <c r="H1" s="1" t="s">
        <v>9</v>
      </c>
      <c r="I1" s="1" t="s">
        <v>10</v>
      </c>
      <c r="K1" s="1" t="s">
        <v>24</v>
      </c>
      <c r="L1" s="1" t="s">
        <v>0</v>
      </c>
      <c r="M1" s="1" t="s">
        <v>9</v>
      </c>
      <c r="N1" s="1" t="s">
        <v>10</v>
      </c>
    </row>
    <row r="2" spans="1:14" x14ac:dyDescent="0.25">
      <c r="A2" s="1">
        <v>1</v>
      </c>
      <c r="B2" s="2">
        <v>159</v>
      </c>
      <c r="C2" s="2">
        <v>163</v>
      </c>
      <c r="D2" s="2" t="s">
        <v>13</v>
      </c>
      <c r="F2" s="1">
        <v>2</v>
      </c>
      <c r="G2" s="2">
        <v>202</v>
      </c>
      <c r="H2" s="2">
        <v>122</v>
      </c>
      <c r="I2" s="2">
        <v>143</v>
      </c>
      <c r="K2" s="1">
        <v>3</v>
      </c>
      <c r="L2" s="2">
        <v>161</v>
      </c>
      <c r="M2" s="2">
        <v>160</v>
      </c>
      <c r="N2" s="2">
        <v>143</v>
      </c>
    </row>
    <row r="3" spans="1:14" x14ac:dyDescent="0.25">
      <c r="A3" s="1">
        <v>6</v>
      </c>
      <c r="B3" s="2">
        <v>130</v>
      </c>
      <c r="C3" s="2">
        <v>195</v>
      </c>
      <c r="D3" s="2">
        <v>177</v>
      </c>
      <c r="F3" s="1">
        <v>4</v>
      </c>
      <c r="G3" s="2">
        <v>169</v>
      </c>
      <c r="H3" s="2">
        <v>230</v>
      </c>
      <c r="I3" s="2">
        <v>152</v>
      </c>
      <c r="K3" s="1">
        <v>13</v>
      </c>
      <c r="L3" s="2">
        <v>196</v>
      </c>
      <c r="M3" s="2">
        <v>220</v>
      </c>
      <c r="N3" s="2">
        <v>288</v>
      </c>
    </row>
    <row r="4" spans="1:14" x14ac:dyDescent="0.25">
      <c r="A4" s="1">
        <v>7</v>
      </c>
      <c r="B4" s="2">
        <v>246</v>
      </c>
      <c r="C4" s="2">
        <v>214</v>
      </c>
      <c r="D4" s="2">
        <v>287</v>
      </c>
      <c r="F4" s="1">
        <v>5</v>
      </c>
      <c r="G4" s="2">
        <v>183</v>
      </c>
      <c r="H4" s="2">
        <v>226</v>
      </c>
      <c r="I4" s="2">
        <v>223</v>
      </c>
      <c r="K4" s="1">
        <v>15</v>
      </c>
      <c r="L4" s="2">
        <v>126</v>
      </c>
      <c r="M4" s="2">
        <v>122</v>
      </c>
      <c r="N4" s="2">
        <v>161</v>
      </c>
    </row>
    <row r="5" spans="1:14" x14ac:dyDescent="0.25">
      <c r="A5" s="1">
        <v>8</v>
      </c>
      <c r="B5" s="2">
        <v>148</v>
      </c>
      <c r="C5" s="2">
        <v>174</v>
      </c>
      <c r="D5" s="2">
        <v>152</v>
      </c>
      <c r="F5" s="1">
        <v>9</v>
      </c>
      <c r="G5" s="2">
        <v>151</v>
      </c>
      <c r="H5" s="2">
        <v>139</v>
      </c>
      <c r="I5" s="2">
        <v>185</v>
      </c>
      <c r="K5" s="1">
        <v>16</v>
      </c>
      <c r="L5" s="2">
        <v>135</v>
      </c>
      <c r="M5" s="2">
        <v>142</v>
      </c>
      <c r="N5" s="2">
        <v>200</v>
      </c>
    </row>
    <row r="6" spans="1:14" x14ac:dyDescent="0.25">
      <c r="A6" s="1">
        <v>10</v>
      </c>
      <c r="B6" s="2">
        <v>161</v>
      </c>
      <c r="C6" s="2" t="s">
        <v>13</v>
      </c>
      <c r="D6" s="2">
        <v>171</v>
      </c>
      <c r="F6" s="1">
        <v>11</v>
      </c>
      <c r="G6" s="2">
        <v>180</v>
      </c>
      <c r="H6" s="2">
        <v>166</v>
      </c>
      <c r="I6" s="2">
        <v>193</v>
      </c>
      <c r="K6" s="1">
        <v>17</v>
      </c>
      <c r="L6" s="2">
        <v>131</v>
      </c>
      <c r="M6" s="2" t="s">
        <v>13</v>
      </c>
      <c r="N6" s="2">
        <v>152</v>
      </c>
    </row>
    <row r="7" spans="1:14" x14ac:dyDescent="0.25">
      <c r="A7" s="1">
        <v>12</v>
      </c>
      <c r="B7" s="2">
        <v>181</v>
      </c>
      <c r="C7" s="2">
        <v>279</v>
      </c>
      <c r="D7" s="2">
        <v>403</v>
      </c>
      <c r="F7" s="1">
        <v>14</v>
      </c>
      <c r="G7" s="2">
        <v>170</v>
      </c>
      <c r="H7" s="2">
        <v>138</v>
      </c>
      <c r="I7" s="2">
        <v>239</v>
      </c>
      <c r="K7" s="1">
        <v>18</v>
      </c>
      <c r="L7" s="2">
        <v>142</v>
      </c>
      <c r="M7" s="2">
        <v>139</v>
      </c>
      <c r="N7" s="2">
        <v>161</v>
      </c>
    </row>
    <row r="8" spans="1:14" x14ac:dyDescent="0.25">
      <c r="A8" s="1">
        <v>20</v>
      </c>
      <c r="B8" s="2">
        <v>146</v>
      </c>
      <c r="C8" s="2">
        <v>169</v>
      </c>
      <c r="D8" s="2">
        <v>165</v>
      </c>
      <c r="F8" s="1">
        <v>19</v>
      </c>
      <c r="G8" s="2">
        <v>128</v>
      </c>
      <c r="H8" s="2">
        <v>176</v>
      </c>
      <c r="I8" s="2" t="s">
        <v>13</v>
      </c>
      <c r="K8" s="1">
        <v>21</v>
      </c>
      <c r="L8" s="2">
        <v>182</v>
      </c>
      <c r="M8" s="2">
        <v>130</v>
      </c>
      <c r="N8" s="2">
        <v>162</v>
      </c>
    </row>
    <row r="9" spans="1:14" x14ac:dyDescent="0.25">
      <c r="A9" s="1">
        <v>22</v>
      </c>
      <c r="B9" s="2">
        <v>486</v>
      </c>
      <c r="C9" s="2">
        <v>196</v>
      </c>
      <c r="D9" s="2">
        <v>251</v>
      </c>
      <c r="F9" s="1">
        <v>24</v>
      </c>
      <c r="G9" s="2">
        <v>181</v>
      </c>
      <c r="H9" s="2">
        <v>232</v>
      </c>
      <c r="I9" s="2">
        <v>164</v>
      </c>
      <c r="K9" s="1">
        <v>23</v>
      </c>
      <c r="L9" s="2" t="s">
        <v>13</v>
      </c>
      <c r="M9" s="2">
        <v>153</v>
      </c>
      <c r="N9" s="2">
        <v>139</v>
      </c>
    </row>
    <row r="11" spans="1:14" x14ac:dyDescent="0.25">
      <c r="A11" s="1" t="s">
        <v>23</v>
      </c>
      <c r="B11" s="1">
        <f>AVERAGE(B2:B9)</f>
        <v>207.125</v>
      </c>
      <c r="C11" s="1">
        <f t="shared" ref="C11:N11" si="0">AVERAGE(C2:C9)</f>
        <v>198.57142857142858</v>
      </c>
      <c r="D11" s="1">
        <f t="shared" si="0"/>
        <v>229.42857142857142</v>
      </c>
      <c r="F11" s="1">
        <f t="shared" si="0"/>
        <v>11</v>
      </c>
      <c r="G11" s="1">
        <f t="shared" si="0"/>
        <v>170.5</v>
      </c>
      <c r="H11" s="1">
        <f t="shared" si="0"/>
        <v>178.625</v>
      </c>
      <c r="I11" s="1">
        <f t="shared" si="0"/>
        <v>185.57142857142858</v>
      </c>
      <c r="K11" s="1">
        <f t="shared" si="0"/>
        <v>15.75</v>
      </c>
      <c r="L11" s="1">
        <f t="shared" si="0"/>
        <v>153.28571428571428</v>
      </c>
      <c r="M11" s="1">
        <f t="shared" si="0"/>
        <v>152.28571428571428</v>
      </c>
      <c r="N11" s="1">
        <f t="shared" si="0"/>
        <v>175.75</v>
      </c>
    </row>
    <row r="12" spans="1:14" x14ac:dyDescent="0.25">
      <c r="A12" s="1" t="s">
        <v>15</v>
      </c>
      <c r="B12" s="1">
        <f>STDEV(B2:B8)</f>
        <v>38.095119047433052</v>
      </c>
      <c r="C12" s="1">
        <f t="shared" ref="C12:N12" si="1">STDEV(C2:C8)</f>
        <v>43.501724103763983</v>
      </c>
      <c r="D12" s="1">
        <f t="shared" si="1"/>
        <v>99.672296385037015</v>
      </c>
      <c r="F12" s="1">
        <f t="shared" si="1"/>
        <v>6.0395521751360404</v>
      </c>
      <c r="G12" s="1">
        <f t="shared" si="1"/>
        <v>23.846732830026561</v>
      </c>
      <c r="H12" s="1">
        <f t="shared" si="1"/>
        <v>42.953463189829058</v>
      </c>
      <c r="I12" s="1">
        <f t="shared" si="1"/>
        <v>37.875673811388076</v>
      </c>
      <c r="K12" s="1">
        <f t="shared" si="1"/>
        <v>5.7362672448868599</v>
      </c>
      <c r="L12" s="1">
        <f t="shared" si="1"/>
        <v>27.115274205474979</v>
      </c>
      <c r="M12" s="1">
        <f t="shared" si="1"/>
        <v>35.61132778578564</v>
      </c>
      <c r="N12" s="1">
        <f t="shared" si="1"/>
        <v>50.424861592935152</v>
      </c>
    </row>
    <row r="14" spans="1:14" x14ac:dyDescent="0.25">
      <c r="A14" s="1" t="s">
        <v>3</v>
      </c>
      <c r="B14" s="1" t="str">
        <f>ROUND(B11,0)&amp;" ("&amp;ROUND(B12,0)&amp;")"</f>
        <v>207 (38)</v>
      </c>
      <c r="C14" s="1" t="str">
        <f t="shared" ref="C14:D14" si="2">ROUND(C11,0)&amp;" ("&amp;ROUND(C12,0)&amp;")"</f>
        <v>199 (44)</v>
      </c>
      <c r="D14" s="1" t="str">
        <f t="shared" si="2"/>
        <v>229 (100)</v>
      </c>
    </row>
    <row r="15" spans="1:14" x14ac:dyDescent="0.25">
      <c r="A15" s="1" t="s">
        <v>2</v>
      </c>
      <c r="B15" s="1" t="str">
        <f>ROUND(G11,0)&amp;" ("&amp;ROUND(G12,0)&amp;")"</f>
        <v>171 (24)</v>
      </c>
      <c r="C15" s="1" t="str">
        <f t="shared" ref="C15:D15" si="3">ROUND(H11,0)&amp;" ("&amp;ROUND(H12,0)&amp;")"</f>
        <v>179 (43)</v>
      </c>
      <c r="D15" s="1" t="str">
        <f t="shared" si="3"/>
        <v>186 (38)</v>
      </c>
    </row>
    <row r="16" spans="1:14" x14ac:dyDescent="0.25">
      <c r="A16" s="1" t="s">
        <v>4</v>
      </c>
      <c r="B16" s="1" t="str">
        <f>ROUND(L11,0)&amp;" ("&amp;ROUND(L12,0)&amp;")"</f>
        <v>153 (27)</v>
      </c>
      <c r="C16" s="1" t="str">
        <f t="shared" ref="C16:D16" si="4">ROUND(M11,0)&amp;" ("&amp;ROUND(M12,0)&amp;")"</f>
        <v>152 (36)</v>
      </c>
      <c r="D16" s="1" t="str">
        <f t="shared" si="4"/>
        <v>176 (50)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6"/>
  <sheetViews>
    <sheetView workbookViewId="0">
      <selection activeCell="K2" sqref="K2"/>
    </sheetView>
  </sheetViews>
  <sheetFormatPr baseColWidth="10" defaultRowHeight="15" x14ac:dyDescent="0.25"/>
  <cols>
    <col min="1" max="16384" width="11.42578125" style="1"/>
  </cols>
  <sheetData>
    <row r="1" spans="1:14" x14ac:dyDescent="0.25">
      <c r="A1" s="1" t="s">
        <v>3</v>
      </c>
      <c r="B1" s="1" t="s">
        <v>0</v>
      </c>
      <c r="C1" s="1" t="s">
        <v>9</v>
      </c>
      <c r="D1" s="1" t="s">
        <v>10</v>
      </c>
      <c r="F1" s="1" t="s">
        <v>2</v>
      </c>
      <c r="G1" s="1" t="s">
        <v>0</v>
      </c>
      <c r="H1" s="1" t="s">
        <v>9</v>
      </c>
      <c r="I1" s="1" t="s">
        <v>10</v>
      </c>
      <c r="K1" s="1" t="s">
        <v>24</v>
      </c>
      <c r="L1" s="1" t="s">
        <v>0</v>
      </c>
      <c r="M1" s="1" t="s">
        <v>9</v>
      </c>
      <c r="N1" s="1" t="s">
        <v>10</v>
      </c>
    </row>
    <row r="2" spans="1:14" x14ac:dyDescent="0.25">
      <c r="A2" s="1">
        <v>1</v>
      </c>
      <c r="B2" s="2">
        <v>38</v>
      </c>
      <c r="C2" s="2">
        <v>77</v>
      </c>
      <c r="D2" s="2" t="s">
        <v>13</v>
      </c>
      <c r="F2" s="1">
        <v>2</v>
      </c>
      <c r="G2" s="2">
        <v>45</v>
      </c>
      <c r="H2" s="2">
        <v>57</v>
      </c>
      <c r="I2" s="2">
        <v>45</v>
      </c>
      <c r="K2" s="1">
        <v>3</v>
      </c>
      <c r="L2" s="2">
        <v>55</v>
      </c>
      <c r="M2" s="2">
        <v>36</v>
      </c>
      <c r="N2" s="2">
        <v>34</v>
      </c>
    </row>
    <row r="3" spans="1:14" x14ac:dyDescent="0.25">
      <c r="A3" s="1">
        <v>6</v>
      </c>
      <c r="B3" s="2">
        <v>31</v>
      </c>
      <c r="C3" s="2">
        <v>92</v>
      </c>
      <c r="D3" s="2">
        <v>46</v>
      </c>
      <c r="F3" s="1">
        <v>4</v>
      </c>
      <c r="G3" s="2">
        <v>39</v>
      </c>
      <c r="H3" s="2">
        <v>70</v>
      </c>
      <c r="I3" s="2">
        <v>55</v>
      </c>
      <c r="K3" s="1">
        <v>13</v>
      </c>
      <c r="L3" s="2">
        <v>36</v>
      </c>
      <c r="M3" s="2">
        <v>70</v>
      </c>
      <c r="N3" s="2">
        <v>110</v>
      </c>
    </row>
    <row r="4" spans="1:14" x14ac:dyDescent="0.25">
      <c r="A4" s="1">
        <v>7</v>
      </c>
      <c r="B4" s="2">
        <v>51</v>
      </c>
      <c r="C4" s="2">
        <v>88</v>
      </c>
      <c r="D4" s="2">
        <v>65</v>
      </c>
      <c r="F4" s="1">
        <v>5</v>
      </c>
      <c r="G4" s="2">
        <v>37</v>
      </c>
      <c r="H4" s="2">
        <v>64</v>
      </c>
      <c r="I4" s="2">
        <v>55</v>
      </c>
      <c r="K4" s="1">
        <v>15</v>
      </c>
      <c r="L4" s="2" t="s">
        <v>13</v>
      </c>
      <c r="M4" s="2">
        <v>35</v>
      </c>
      <c r="N4" s="2">
        <v>39</v>
      </c>
    </row>
    <row r="5" spans="1:14" x14ac:dyDescent="0.25">
      <c r="A5" s="1">
        <v>8</v>
      </c>
      <c r="B5" s="2">
        <v>39</v>
      </c>
      <c r="C5" s="2">
        <v>97</v>
      </c>
      <c r="D5" s="2">
        <v>62</v>
      </c>
      <c r="F5" s="1">
        <v>9</v>
      </c>
      <c r="G5" s="2">
        <v>34</v>
      </c>
      <c r="H5" s="2">
        <v>63</v>
      </c>
      <c r="I5" s="2">
        <v>45</v>
      </c>
      <c r="K5" s="1">
        <v>16</v>
      </c>
      <c r="L5" s="2">
        <v>90</v>
      </c>
      <c r="M5" s="2">
        <v>38</v>
      </c>
      <c r="N5" s="2">
        <v>37</v>
      </c>
    </row>
    <row r="6" spans="1:14" x14ac:dyDescent="0.25">
      <c r="A6" s="1">
        <v>10</v>
      </c>
      <c r="B6" s="2">
        <v>32</v>
      </c>
      <c r="C6" s="2" t="s">
        <v>13</v>
      </c>
      <c r="D6" s="2">
        <v>47</v>
      </c>
      <c r="F6" s="1">
        <v>11</v>
      </c>
      <c r="G6" s="2">
        <v>29</v>
      </c>
      <c r="H6" s="2">
        <v>40</v>
      </c>
      <c r="I6" s="2">
        <v>48</v>
      </c>
      <c r="K6" s="1">
        <v>17</v>
      </c>
      <c r="L6" s="2">
        <v>22</v>
      </c>
      <c r="M6" s="2" t="s">
        <v>13</v>
      </c>
      <c r="N6" s="2">
        <v>27</v>
      </c>
    </row>
    <row r="7" spans="1:14" x14ac:dyDescent="0.25">
      <c r="A7" s="1">
        <v>12</v>
      </c>
      <c r="B7" s="2">
        <v>39</v>
      </c>
      <c r="C7" s="2">
        <v>102</v>
      </c>
      <c r="D7" s="2">
        <v>102</v>
      </c>
      <c r="F7" s="1">
        <v>14</v>
      </c>
      <c r="G7" s="2">
        <v>54</v>
      </c>
      <c r="H7" s="2">
        <v>72</v>
      </c>
      <c r="I7" s="2">
        <v>69</v>
      </c>
      <c r="K7" s="1">
        <v>18</v>
      </c>
      <c r="L7" s="2">
        <v>31</v>
      </c>
      <c r="M7" s="2">
        <v>36</v>
      </c>
      <c r="N7" s="2">
        <v>34</v>
      </c>
    </row>
    <row r="8" spans="1:14" x14ac:dyDescent="0.25">
      <c r="A8" s="1">
        <v>20</v>
      </c>
      <c r="B8" s="2">
        <v>35</v>
      </c>
      <c r="C8" s="2">
        <v>123</v>
      </c>
      <c r="D8" s="2">
        <v>53</v>
      </c>
      <c r="F8" s="1">
        <v>19</v>
      </c>
      <c r="G8" s="2">
        <v>35</v>
      </c>
      <c r="H8" s="2">
        <v>67</v>
      </c>
      <c r="I8" s="2" t="s">
        <v>13</v>
      </c>
      <c r="K8" s="1">
        <v>21</v>
      </c>
      <c r="L8" s="2">
        <v>45</v>
      </c>
      <c r="M8" s="2">
        <v>53</v>
      </c>
      <c r="N8" s="2">
        <v>46</v>
      </c>
    </row>
    <row r="9" spans="1:14" x14ac:dyDescent="0.25">
      <c r="A9" s="1">
        <v>22</v>
      </c>
      <c r="B9" s="2">
        <v>98</v>
      </c>
      <c r="C9" s="2">
        <v>110</v>
      </c>
      <c r="D9" s="2">
        <v>58</v>
      </c>
      <c r="F9" s="1">
        <v>24</v>
      </c>
      <c r="G9" s="2">
        <v>38</v>
      </c>
      <c r="H9" s="2">
        <v>61</v>
      </c>
      <c r="I9" s="2">
        <v>51</v>
      </c>
      <c r="K9" s="1">
        <v>23</v>
      </c>
      <c r="L9" s="2" t="s">
        <v>13</v>
      </c>
      <c r="M9" s="2">
        <v>43</v>
      </c>
      <c r="N9" s="2">
        <v>38</v>
      </c>
    </row>
    <row r="11" spans="1:14" x14ac:dyDescent="0.25">
      <c r="A11" s="1" t="s">
        <v>23</v>
      </c>
      <c r="B11" s="1">
        <f>AVERAGE(B2:B9)</f>
        <v>45.375</v>
      </c>
      <c r="C11" s="1">
        <f t="shared" ref="C11:N11" si="0">AVERAGE(C2:C9)</f>
        <v>98.428571428571431</v>
      </c>
      <c r="D11" s="1">
        <f t="shared" si="0"/>
        <v>61.857142857142854</v>
      </c>
      <c r="F11" s="1">
        <f t="shared" si="0"/>
        <v>11</v>
      </c>
      <c r="G11" s="1">
        <f t="shared" si="0"/>
        <v>38.875</v>
      </c>
      <c r="H11" s="1">
        <f t="shared" si="0"/>
        <v>61.75</v>
      </c>
      <c r="I11" s="1">
        <f t="shared" si="0"/>
        <v>52.571428571428569</v>
      </c>
      <c r="K11" s="1">
        <f t="shared" si="0"/>
        <v>15.75</v>
      </c>
      <c r="L11" s="1">
        <f t="shared" si="0"/>
        <v>46.5</v>
      </c>
      <c r="M11" s="1">
        <f t="shared" si="0"/>
        <v>44.428571428571431</v>
      </c>
      <c r="N11" s="1">
        <f t="shared" si="0"/>
        <v>45.625</v>
      </c>
    </row>
    <row r="12" spans="1:14" x14ac:dyDescent="0.25">
      <c r="A12" s="1" t="s">
        <v>15</v>
      </c>
      <c r="B12" s="1">
        <f>STDEV(B2:B8)</f>
        <v>6.6440091167048525</v>
      </c>
      <c r="C12" s="1">
        <f t="shared" ref="C12:N12" si="1">STDEV(C2:C8)</f>
        <v>15.527395145355193</v>
      </c>
      <c r="D12" s="1">
        <f t="shared" si="1"/>
        <v>20.830266440926771</v>
      </c>
      <c r="F12" s="1">
        <f t="shared" si="1"/>
        <v>6.0395521751360404</v>
      </c>
      <c r="G12" s="1">
        <f t="shared" si="1"/>
        <v>8.2259751195020439</v>
      </c>
      <c r="H12" s="1">
        <f t="shared" si="1"/>
        <v>10.823255385643309</v>
      </c>
      <c r="I12" s="1">
        <f t="shared" si="1"/>
        <v>9.1305348510734259</v>
      </c>
      <c r="K12" s="1">
        <f t="shared" si="1"/>
        <v>5.7362672448868599</v>
      </c>
      <c r="L12" s="1">
        <f t="shared" si="1"/>
        <v>24.155744658362327</v>
      </c>
      <c r="M12" s="1">
        <f t="shared" si="1"/>
        <v>14.137420792586843</v>
      </c>
      <c r="N12" s="1">
        <f t="shared" si="1"/>
        <v>28.493942547579508</v>
      </c>
    </row>
    <row r="14" spans="1:14" x14ac:dyDescent="0.25">
      <c r="A14" s="1" t="s">
        <v>3</v>
      </c>
      <c r="B14" s="1" t="str">
        <f>ROUND(B11,0)&amp;" ("&amp;ROUND(B12,0)&amp;")"</f>
        <v>45 (7)</v>
      </c>
      <c r="C14" s="1" t="str">
        <f t="shared" ref="C14:D14" si="2">ROUND(C11,0)&amp;" ("&amp;ROUND(C12,0)&amp;")"</f>
        <v>98 (16)</v>
      </c>
      <c r="D14" s="1" t="str">
        <f t="shared" si="2"/>
        <v>62 (21)</v>
      </c>
    </row>
    <row r="15" spans="1:14" x14ac:dyDescent="0.25">
      <c r="A15" s="1" t="s">
        <v>2</v>
      </c>
      <c r="B15" s="1" t="str">
        <f>ROUND(G11,0)&amp;" ("&amp;ROUND(G12,0)&amp;")"</f>
        <v>39 (8)</v>
      </c>
      <c r="C15" s="1" t="str">
        <f t="shared" ref="C15:D15" si="3">ROUND(H11,0)&amp;" ("&amp;ROUND(H12,0)&amp;")"</f>
        <v>62 (11)</v>
      </c>
      <c r="D15" s="1" t="str">
        <f t="shared" si="3"/>
        <v>53 (9)</v>
      </c>
    </row>
    <row r="16" spans="1:14" x14ac:dyDescent="0.25">
      <c r="A16" s="1" t="s">
        <v>4</v>
      </c>
      <c r="B16" s="1" t="str">
        <f>ROUND(L11,0)&amp;" ("&amp;ROUND(L12,0)&amp;")"</f>
        <v>47 (24)</v>
      </c>
      <c r="C16" s="1" t="str">
        <f t="shared" ref="C16:D16" si="4">ROUND(M11,0)&amp;" ("&amp;ROUND(M12,0)&amp;")"</f>
        <v>44 (14)</v>
      </c>
      <c r="D16" s="1" t="str">
        <f t="shared" si="4"/>
        <v>46 (28)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6"/>
  <sheetViews>
    <sheetView workbookViewId="0">
      <selection activeCell="K2" sqref="K2"/>
    </sheetView>
  </sheetViews>
  <sheetFormatPr baseColWidth="10" defaultRowHeight="15" x14ac:dyDescent="0.25"/>
  <cols>
    <col min="1" max="14" width="11.42578125" style="1"/>
    <col min="15" max="15" width="12.5703125" style="1" customWidth="1"/>
    <col min="16" max="16384" width="11.42578125" style="1"/>
  </cols>
  <sheetData>
    <row r="1" spans="1:14" x14ac:dyDescent="0.25">
      <c r="A1" s="1" t="s">
        <v>3</v>
      </c>
      <c r="B1" s="1" t="s">
        <v>0</v>
      </c>
      <c r="C1" s="1" t="s">
        <v>9</v>
      </c>
      <c r="D1" s="1" t="s">
        <v>10</v>
      </c>
      <c r="F1" s="1" t="s">
        <v>2</v>
      </c>
      <c r="G1" s="1" t="s">
        <v>0</v>
      </c>
      <c r="H1" s="1" t="s">
        <v>9</v>
      </c>
      <c r="I1" s="1" t="s">
        <v>10</v>
      </c>
      <c r="K1" s="1" t="s">
        <v>24</v>
      </c>
      <c r="L1" s="1" t="s">
        <v>0</v>
      </c>
      <c r="M1" s="1" t="s">
        <v>9</v>
      </c>
      <c r="N1" s="1" t="s">
        <v>10</v>
      </c>
    </row>
    <row r="2" spans="1:14" x14ac:dyDescent="0.25">
      <c r="A2" s="1">
        <v>1</v>
      </c>
      <c r="B2" s="2">
        <v>82</v>
      </c>
      <c r="C2" s="2">
        <v>74</v>
      </c>
      <c r="D2" s="2" t="s">
        <v>13</v>
      </c>
      <c r="F2" s="1">
        <v>2</v>
      </c>
      <c r="G2" s="2">
        <v>81</v>
      </c>
      <c r="H2" s="2">
        <v>78</v>
      </c>
      <c r="I2" s="2">
        <v>81</v>
      </c>
      <c r="K2" s="1">
        <v>3</v>
      </c>
      <c r="L2" s="2">
        <v>79</v>
      </c>
      <c r="M2" s="2">
        <v>83</v>
      </c>
      <c r="N2" s="2">
        <v>83</v>
      </c>
    </row>
    <row r="3" spans="1:14" x14ac:dyDescent="0.25">
      <c r="A3" s="1">
        <v>6</v>
      </c>
      <c r="B3" s="2">
        <v>84</v>
      </c>
      <c r="C3" s="2">
        <v>71</v>
      </c>
      <c r="D3" s="2">
        <v>81</v>
      </c>
      <c r="F3" s="1">
        <v>4</v>
      </c>
      <c r="G3" s="2">
        <v>82</v>
      </c>
      <c r="H3" s="2">
        <v>76</v>
      </c>
      <c r="I3" s="2">
        <v>79</v>
      </c>
      <c r="K3" s="1">
        <v>13</v>
      </c>
      <c r="L3" s="2">
        <v>82</v>
      </c>
      <c r="M3" s="2">
        <v>76</v>
      </c>
      <c r="N3" s="2">
        <v>70</v>
      </c>
    </row>
    <row r="4" spans="1:14" x14ac:dyDescent="0.25">
      <c r="A4" s="1">
        <v>7</v>
      </c>
      <c r="B4" s="2">
        <v>80</v>
      </c>
      <c r="C4" s="2">
        <v>72</v>
      </c>
      <c r="D4" s="2">
        <v>77</v>
      </c>
      <c r="F4" s="1">
        <v>5</v>
      </c>
      <c r="G4" s="2">
        <v>83</v>
      </c>
      <c r="H4" s="2">
        <v>77</v>
      </c>
      <c r="I4" s="2">
        <v>79</v>
      </c>
      <c r="K4" s="1">
        <v>15</v>
      </c>
      <c r="L4" s="2">
        <v>81</v>
      </c>
      <c r="M4" s="2">
        <v>83</v>
      </c>
      <c r="N4" s="2">
        <v>82</v>
      </c>
    </row>
    <row r="5" spans="1:14" x14ac:dyDescent="0.25">
      <c r="A5" s="1">
        <v>8</v>
      </c>
      <c r="B5" s="2">
        <v>82</v>
      </c>
      <c r="C5" s="2">
        <v>71</v>
      </c>
      <c r="D5" s="2">
        <v>77</v>
      </c>
      <c r="F5" s="1">
        <v>9</v>
      </c>
      <c r="G5" s="2">
        <v>83</v>
      </c>
      <c r="H5" s="2">
        <v>77</v>
      </c>
      <c r="I5" s="2">
        <v>81</v>
      </c>
      <c r="K5" s="1">
        <v>16</v>
      </c>
      <c r="L5" s="2">
        <v>77</v>
      </c>
      <c r="M5" s="2">
        <v>82</v>
      </c>
      <c r="N5" s="2">
        <v>83</v>
      </c>
    </row>
    <row r="6" spans="1:14" x14ac:dyDescent="0.25">
      <c r="A6" s="1">
        <v>10</v>
      </c>
      <c r="B6" s="2">
        <v>83</v>
      </c>
      <c r="C6" s="2" t="s">
        <v>13</v>
      </c>
      <c r="D6" s="2">
        <v>80</v>
      </c>
      <c r="F6" s="1">
        <v>11</v>
      </c>
      <c r="G6" s="2">
        <v>84</v>
      </c>
      <c r="H6" s="2">
        <v>82</v>
      </c>
      <c r="I6" s="2">
        <v>80</v>
      </c>
      <c r="K6" s="1">
        <v>17</v>
      </c>
      <c r="L6" s="2">
        <v>86</v>
      </c>
      <c r="M6" s="2" t="s">
        <v>13</v>
      </c>
      <c r="N6" s="2">
        <v>85</v>
      </c>
    </row>
    <row r="7" spans="1:14" x14ac:dyDescent="0.25">
      <c r="A7" s="1">
        <v>12</v>
      </c>
      <c r="B7" s="2">
        <v>83</v>
      </c>
      <c r="C7" s="2">
        <v>69</v>
      </c>
      <c r="D7" s="2">
        <v>70</v>
      </c>
      <c r="F7" s="1">
        <v>14</v>
      </c>
      <c r="G7" s="2">
        <v>80</v>
      </c>
      <c r="H7" s="2">
        <v>75</v>
      </c>
      <c r="I7" s="2">
        <v>76</v>
      </c>
      <c r="K7" s="1">
        <v>18</v>
      </c>
      <c r="L7" s="2">
        <v>84</v>
      </c>
      <c r="M7" s="2">
        <v>83</v>
      </c>
      <c r="N7" s="2">
        <v>83</v>
      </c>
    </row>
    <row r="8" spans="1:14" x14ac:dyDescent="0.25">
      <c r="A8" s="1">
        <v>20</v>
      </c>
      <c r="B8" s="2">
        <v>83</v>
      </c>
      <c r="C8" s="2">
        <v>66</v>
      </c>
      <c r="D8" s="2">
        <v>79</v>
      </c>
      <c r="F8" s="1">
        <v>19</v>
      </c>
      <c r="G8" s="2">
        <v>83</v>
      </c>
      <c r="H8" s="2">
        <v>77</v>
      </c>
      <c r="I8" s="2" t="s">
        <v>13</v>
      </c>
      <c r="K8" s="1">
        <v>21</v>
      </c>
      <c r="L8" s="2">
        <v>81</v>
      </c>
      <c r="M8" s="2">
        <v>79</v>
      </c>
      <c r="N8" s="2">
        <v>80</v>
      </c>
    </row>
    <row r="9" spans="1:14" x14ac:dyDescent="0.25">
      <c r="A9" s="1">
        <v>22</v>
      </c>
      <c r="B9" s="2">
        <v>72</v>
      </c>
      <c r="C9" s="2">
        <v>69</v>
      </c>
      <c r="D9" s="2">
        <v>78</v>
      </c>
      <c r="F9" s="1">
        <v>24</v>
      </c>
      <c r="G9" s="2">
        <v>83</v>
      </c>
      <c r="H9" s="2">
        <v>77</v>
      </c>
      <c r="I9" s="2">
        <v>79</v>
      </c>
      <c r="K9" s="1">
        <v>23</v>
      </c>
      <c r="L9" s="2" t="s">
        <v>13</v>
      </c>
      <c r="M9" s="2">
        <v>81</v>
      </c>
      <c r="N9" s="2">
        <v>82</v>
      </c>
    </row>
    <row r="11" spans="1:14" x14ac:dyDescent="0.25">
      <c r="A11" s="1" t="s">
        <v>23</v>
      </c>
      <c r="B11" s="1">
        <f>AVERAGE(B2:B9)</f>
        <v>81.125</v>
      </c>
      <c r="C11" s="1">
        <f t="shared" ref="C11:N11" si="0">AVERAGE(C2:C9)</f>
        <v>70.285714285714292</v>
      </c>
      <c r="D11" s="1">
        <f t="shared" si="0"/>
        <v>77.428571428571431</v>
      </c>
      <c r="F11" s="1">
        <f t="shared" si="0"/>
        <v>11</v>
      </c>
      <c r="G11" s="1">
        <f t="shared" si="0"/>
        <v>82.375</v>
      </c>
      <c r="H11" s="1">
        <f t="shared" si="0"/>
        <v>77.375</v>
      </c>
      <c r="I11" s="1">
        <f t="shared" si="0"/>
        <v>79.285714285714292</v>
      </c>
      <c r="K11" s="1">
        <f t="shared" si="0"/>
        <v>15.75</v>
      </c>
      <c r="L11" s="1">
        <f t="shared" si="0"/>
        <v>81.428571428571431</v>
      </c>
      <c r="M11" s="1">
        <f t="shared" si="0"/>
        <v>81</v>
      </c>
      <c r="N11" s="1">
        <f t="shared" si="0"/>
        <v>81</v>
      </c>
    </row>
    <row r="12" spans="1:14" x14ac:dyDescent="0.25">
      <c r="A12" s="1" t="s">
        <v>15</v>
      </c>
      <c r="B12" s="1">
        <f>STDEV(B2:B8)</f>
        <v>1.2724180205607034</v>
      </c>
      <c r="C12" s="1">
        <f t="shared" ref="C12:N12" si="1">STDEV(C2:C8)</f>
        <v>2.7386127875258306</v>
      </c>
      <c r="D12" s="1">
        <f t="shared" si="1"/>
        <v>3.9327683210007005</v>
      </c>
      <c r="F12" s="1">
        <f t="shared" si="1"/>
        <v>6.0395521751360404</v>
      </c>
      <c r="G12" s="1">
        <f t="shared" si="1"/>
        <v>1.3801311186847083</v>
      </c>
      <c r="H12" s="1">
        <f t="shared" si="1"/>
        <v>2.2253945610567469</v>
      </c>
      <c r="I12" s="1">
        <f t="shared" si="1"/>
        <v>1.8618986725025255</v>
      </c>
      <c r="K12" s="1">
        <f t="shared" si="1"/>
        <v>5.7362672448868599</v>
      </c>
      <c r="L12" s="1">
        <f t="shared" si="1"/>
        <v>2.9920529661723823</v>
      </c>
      <c r="M12" s="1">
        <f t="shared" si="1"/>
        <v>2.8982753492378879</v>
      </c>
      <c r="N12" s="1">
        <f t="shared" si="1"/>
        <v>5.0142653642240695</v>
      </c>
    </row>
    <row r="14" spans="1:14" x14ac:dyDescent="0.25">
      <c r="A14" s="1" t="s">
        <v>3</v>
      </c>
      <c r="B14" s="1" t="str">
        <f>ROUND(B11,0)&amp;" ("&amp;ROUND(B12,0)&amp;")"</f>
        <v>81 (1)</v>
      </c>
      <c r="C14" s="1" t="str">
        <f t="shared" ref="C14:D14" si="2">ROUND(C11,0)&amp;" ("&amp;ROUND(C12,0)&amp;")"</f>
        <v>70 (3)</v>
      </c>
      <c r="D14" s="1" t="str">
        <f t="shared" si="2"/>
        <v>77 (4)</v>
      </c>
    </row>
    <row r="15" spans="1:14" x14ac:dyDescent="0.25">
      <c r="A15" s="1" t="s">
        <v>2</v>
      </c>
      <c r="B15" s="1" t="str">
        <f>ROUND(G11,0)&amp;" ("&amp;ROUND(G12,0)&amp;")"</f>
        <v>82 (1)</v>
      </c>
      <c r="C15" s="1" t="str">
        <f t="shared" ref="C15:D15" si="3">ROUND(H11,0)&amp;" ("&amp;ROUND(H12,0)&amp;")"</f>
        <v>77 (2)</v>
      </c>
      <c r="D15" s="1" t="str">
        <f t="shared" si="3"/>
        <v>79 (2)</v>
      </c>
    </row>
    <row r="16" spans="1:14" x14ac:dyDescent="0.25">
      <c r="A16" s="1" t="s">
        <v>4</v>
      </c>
      <c r="B16" s="1" t="str">
        <f>ROUND(L11,0)&amp;" ("&amp;ROUND(L12,0)&amp;")"</f>
        <v>81 (3)</v>
      </c>
      <c r="C16" s="1" t="str">
        <f t="shared" ref="C16:D16" si="4">ROUND(M11,0)&amp;" ("&amp;ROUND(M12,0)&amp;")"</f>
        <v>81 (3)</v>
      </c>
      <c r="D16" s="1" t="str">
        <f t="shared" si="4"/>
        <v>81 (5)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6"/>
  <sheetViews>
    <sheetView workbookViewId="0">
      <selection activeCell="K2" sqref="K2"/>
    </sheetView>
  </sheetViews>
  <sheetFormatPr baseColWidth="10" defaultRowHeight="15" x14ac:dyDescent="0.25"/>
  <cols>
    <col min="1" max="16384" width="11.42578125" style="1"/>
  </cols>
  <sheetData>
    <row r="1" spans="1:14" x14ac:dyDescent="0.25">
      <c r="A1" s="1" t="s">
        <v>3</v>
      </c>
      <c r="B1" s="1" t="s">
        <v>0</v>
      </c>
      <c r="C1" s="1" t="s">
        <v>9</v>
      </c>
      <c r="D1" s="1" t="s">
        <v>10</v>
      </c>
      <c r="F1" s="1" t="s">
        <v>2</v>
      </c>
      <c r="G1" s="1" t="s">
        <v>0</v>
      </c>
      <c r="H1" s="1" t="s">
        <v>9</v>
      </c>
      <c r="I1" s="1" t="s">
        <v>10</v>
      </c>
      <c r="K1" s="1" t="s">
        <v>24</v>
      </c>
      <c r="L1" s="1" t="s">
        <v>0</v>
      </c>
      <c r="M1" s="1" t="s">
        <v>9</v>
      </c>
      <c r="N1" s="1" t="s">
        <v>10</v>
      </c>
    </row>
    <row r="2" spans="1:14" x14ac:dyDescent="0.25">
      <c r="A2" s="1">
        <v>1</v>
      </c>
      <c r="B2" s="2">
        <v>68</v>
      </c>
      <c r="C2" s="2">
        <v>50</v>
      </c>
      <c r="D2" s="2" t="s">
        <v>13</v>
      </c>
      <c r="F2" s="1">
        <v>2</v>
      </c>
      <c r="G2" s="2">
        <v>69</v>
      </c>
      <c r="H2" s="2">
        <v>54</v>
      </c>
      <c r="I2" s="2">
        <v>59</v>
      </c>
      <c r="K2" s="1">
        <v>3</v>
      </c>
      <c r="L2" s="2">
        <v>57</v>
      </c>
      <c r="M2" s="2">
        <v>66</v>
      </c>
      <c r="N2" s="2">
        <v>70</v>
      </c>
    </row>
    <row r="3" spans="1:14" x14ac:dyDescent="0.25">
      <c r="A3" s="1">
        <v>6</v>
      </c>
      <c r="B3" s="2">
        <v>71</v>
      </c>
      <c r="C3" s="2">
        <v>45</v>
      </c>
      <c r="D3" s="2">
        <v>63</v>
      </c>
      <c r="F3" s="1">
        <v>4</v>
      </c>
      <c r="G3" s="2">
        <v>69</v>
      </c>
      <c r="H3" s="2">
        <v>52</v>
      </c>
      <c r="I3" s="2">
        <v>57</v>
      </c>
      <c r="K3" s="1">
        <v>13</v>
      </c>
      <c r="L3" s="2">
        <v>65</v>
      </c>
      <c r="M3" s="2">
        <v>55</v>
      </c>
      <c r="N3" s="2">
        <v>56</v>
      </c>
    </row>
    <row r="4" spans="1:14" x14ac:dyDescent="0.25">
      <c r="A4" s="1">
        <v>7</v>
      </c>
      <c r="B4" s="2">
        <v>68</v>
      </c>
      <c r="C4" s="2">
        <v>49</v>
      </c>
      <c r="D4" s="2">
        <v>59</v>
      </c>
      <c r="F4" s="1">
        <v>5</v>
      </c>
      <c r="G4" s="2">
        <v>72</v>
      </c>
      <c r="H4" s="2">
        <v>55</v>
      </c>
      <c r="I4" s="2">
        <v>59</v>
      </c>
      <c r="K4" s="1">
        <v>15</v>
      </c>
      <c r="L4" s="2">
        <v>68</v>
      </c>
      <c r="M4" s="2">
        <v>67</v>
      </c>
      <c r="N4" s="2">
        <v>70</v>
      </c>
    </row>
    <row r="5" spans="1:14" x14ac:dyDescent="0.25">
      <c r="A5" s="1">
        <v>8</v>
      </c>
      <c r="B5" s="2">
        <v>66</v>
      </c>
      <c r="C5" s="2">
        <v>44</v>
      </c>
      <c r="D5" s="2">
        <v>55</v>
      </c>
      <c r="F5" s="1">
        <v>9</v>
      </c>
      <c r="G5" s="2">
        <v>71</v>
      </c>
      <c r="H5" s="2">
        <v>54</v>
      </c>
      <c r="I5" s="2">
        <v>63</v>
      </c>
      <c r="K5" s="1">
        <v>16</v>
      </c>
      <c r="L5" s="2">
        <v>74</v>
      </c>
      <c r="M5" s="2">
        <v>66</v>
      </c>
      <c r="N5" s="2">
        <v>70</v>
      </c>
    </row>
    <row r="6" spans="1:14" x14ac:dyDescent="0.25">
      <c r="A6" s="1">
        <v>10</v>
      </c>
      <c r="B6" s="2">
        <v>70</v>
      </c>
      <c r="C6" s="2" t="s">
        <v>13</v>
      </c>
      <c r="D6" s="2">
        <v>61</v>
      </c>
      <c r="F6" s="1">
        <v>11</v>
      </c>
      <c r="G6" s="2">
        <v>76</v>
      </c>
      <c r="H6" s="2">
        <v>60</v>
      </c>
      <c r="I6" s="2">
        <v>66</v>
      </c>
      <c r="K6" s="1">
        <v>17</v>
      </c>
      <c r="L6" s="2">
        <v>81</v>
      </c>
      <c r="M6" s="2" t="s">
        <v>13</v>
      </c>
      <c r="N6" s="2">
        <v>76</v>
      </c>
    </row>
    <row r="7" spans="1:14" x14ac:dyDescent="0.25">
      <c r="A7" s="1">
        <v>12</v>
      </c>
      <c r="B7" s="2">
        <v>73</v>
      </c>
      <c r="C7" s="2">
        <v>47</v>
      </c>
      <c r="D7" s="2">
        <v>59</v>
      </c>
      <c r="F7" s="1">
        <v>14</v>
      </c>
      <c r="G7" s="2">
        <v>70</v>
      </c>
      <c r="H7" s="2">
        <v>56</v>
      </c>
      <c r="I7" s="2">
        <v>62</v>
      </c>
      <c r="K7" s="1">
        <v>18</v>
      </c>
      <c r="L7" s="2">
        <v>78</v>
      </c>
      <c r="M7" s="2">
        <v>72</v>
      </c>
      <c r="N7" s="2">
        <v>73</v>
      </c>
    </row>
    <row r="8" spans="1:14" x14ac:dyDescent="0.25">
      <c r="A8" s="1">
        <v>20</v>
      </c>
      <c r="B8" s="2">
        <v>68</v>
      </c>
      <c r="C8" s="2">
        <v>42</v>
      </c>
      <c r="D8" s="2">
        <v>63</v>
      </c>
      <c r="F8" s="1">
        <v>19</v>
      </c>
      <c r="G8" s="2">
        <v>72</v>
      </c>
      <c r="H8" s="2">
        <v>52</v>
      </c>
      <c r="I8" s="2" t="s">
        <v>13</v>
      </c>
      <c r="K8" s="1">
        <v>21</v>
      </c>
      <c r="L8" s="2">
        <v>69</v>
      </c>
      <c r="M8" s="2">
        <v>60</v>
      </c>
      <c r="N8" s="2">
        <v>65</v>
      </c>
    </row>
    <row r="9" spans="1:14" x14ac:dyDescent="0.25">
      <c r="A9" s="1">
        <v>22</v>
      </c>
      <c r="B9" s="2">
        <v>59</v>
      </c>
      <c r="C9" s="2">
        <v>44</v>
      </c>
      <c r="D9" s="2">
        <v>59</v>
      </c>
      <c r="F9" s="1">
        <v>24</v>
      </c>
      <c r="G9" s="2">
        <v>72</v>
      </c>
      <c r="H9" s="2">
        <v>58</v>
      </c>
      <c r="I9" s="2">
        <v>62</v>
      </c>
      <c r="K9" s="1">
        <v>23</v>
      </c>
      <c r="L9" s="2" t="s">
        <v>13</v>
      </c>
      <c r="M9" s="2">
        <v>66</v>
      </c>
      <c r="N9" s="2">
        <v>68</v>
      </c>
    </row>
    <row r="11" spans="1:14" x14ac:dyDescent="0.25">
      <c r="A11" s="1" t="s">
        <v>23</v>
      </c>
      <c r="B11" s="1">
        <f>AVERAGE(B2:B9)</f>
        <v>67.875</v>
      </c>
      <c r="C11" s="1">
        <f t="shared" ref="C11:N11" si="0">AVERAGE(C2:C9)</f>
        <v>45.857142857142854</v>
      </c>
      <c r="D11" s="1">
        <f t="shared" si="0"/>
        <v>59.857142857142854</v>
      </c>
      <c r="F11" s="1">
        <f t="shared" si="0"/>
        <v>11</v>
      </c>
      <c r="G11" s="1">
        <f t="shared" si="0"/>
        <v>71.375</v>
      </c>
      <c r="H11" s="1">
        <f t="shared" si="0"/>
        <v>55.125</v>
      </c>
      <c r="I11" s="1">
        <f t="shared" si="0"/>
        <v>61.142857142857146</v>
      </c>
      <c r="K11" s="1">
        <f t="shared" si="0"/>
        <v>15.75</v>
      </c>
      <c r="L11" s="1">
        <f t="shared" si="0"/>
        <v>70.285714285714292</v>
      </c>
      <c r="M11" s="1">
        <f t="shared" si="0"/>
        <v>64.571428571428569</v>
      </c>
      <c r="N11" s="1">
        <f t="shared" si="0"/>
        <v>68.5</v>
      </c>
    </row>
    <row r="12" spans="1:14" x14ac:dyDescent="0.25">
      <c r="A12" s="1" t="s">
        <v>15</v>
      </c>
      <c r="B12" s="1">
        <f>STDEV(B2:B8)</f>
        <v>2.3401261667248794</v>
      </c>
      <c r="C12" s="1">
        <f t="shared" ref="C12:N12" si="1">STDEV(C2:C8)</f>
        <v>3.0605010483034745</v>
      </c>
      <c r="D12" s="1">
        <f t="shared" si="1"/>
        <v>3.03315017762062</v>
      </c>
      <c r="F12" s="1">
        <f t="shared" si="1"/>
        <v>6.0395521751360404</v>
      </c>
      <c r="G12" s="1">
        <f t="shared" si="1"/>
        <v>2.4299715851758235</v>
      </c>
      <c r="H12" s="1">
        <f t="shared" si="1"/>
        <v>2.751622897751175</v>
      </c>
      <c r="I12" s="1">
        <f t="shared" si="1"/>
        <v>3.2863353450309969</v>
      </c>
      <c r="K12" s="1">
        <f t="shared" si="1"/>
        <v>5.7362672448868599</v>
      </c>
      <c r="L12" s="1">
        <f t="shared" si="1"/>
        <v>8.1591316064535171</v>
      </c>
      <c r="M12" s="1">
        <f t="shared" si="1"/>
        <v>5.9553897157672795</v>
      </c>
      <c r="N12" s="1">
        <f t="shared" si="1"/>
        <v>6.4770657671804575</v>
      </c>
    </row>
    <row r="14" spans="1:14" x14ac:dyDescent="0.25">
      <c r="A14" s="1" t="s">
        <v>3</v>
      </c>
      <c r="B14" s="1" t="str">
        <f>ROUND(B11,0)&amp;" ("&amp;ROUND(B12,0)&amp;")"</f>
        <v>68 (2)</v>
      </c>
      <c r="C14" s="1" t="str">
        <f t="shared" ref="C14:D14" si="2">ROUND(C11,0)&amp;" ("&amp;ROUND(C12,0)&amp;")"</f>
        <v>46 (3)</v>
      </c>
      <c r="D14" s="1" t="str">
        <f t="shared" si="2"/>
        <v>60 (3)</v>
      </c>
    </row>
    <row r="15" spans="1:14" x14ac:dyDescent="0.25">
      <c r="A15" s="1" t="s">
        <v>2</v>
      </c>
      <c r="B15" s="1" t="str">
        <f>ROUND(G11,0)&amp;" ("&amp;ROUND(G12,0)&amp;")"</f>
        <v>71 (2)</v>
      </c>
      <c r="C15" s="1" t="str">
        <f t="shared" ref="C15:D15" si="3">ROUND(H11,0)&amp;" ("&amp;ROUND(H12,0)&amp;")"</f>
        <v>55 (3)</v>
      </c>
      <c r="D15" s="1" t="str">
        <f t="shared" si="3"/>
        <v>61 (3)</v>
      </c>
    </row>
    <row r="16" spans="1:14" x14ac:dyDescent="0.25">
      <c r="A16" s="1" t="s">
        <v>4</v>
      </c>
      <c r="B16" s="1" t="str">
        <f>ROUND(L11,0)&amp;" ("&amp;ROUND(L12,0)&amp;")"</f>
        <v>70 (8)</v>
      </c>
      <c r="C16" s="1" t="str">
        <f t="shared" ref="C16:D16" si="4">ROUND(M11,0)&amp;" ("&amp;ROUND(M12,0)&amp;")"</f>
        <v>65 (6)</v>
      </c>
      <c r="D16" s="1" t="str">
        <f t="shared" si="4"/>
        <v>69 (6)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6"/>
  <sheetViews>
    <sheetView workbookViewId="0">
      <selection activeCell="K2" sqref="K2"/>
    </sheetView>
  </sheetViews>
  <sheetFormatPr baseColWidth="10" defaultRowHeight="15" x14ac:dyDescent="0.25"/>
  <cols>
    <col min="1" max="16384" width="11.42578125" style="1"/>
  </cols>
  <sheetData>
    <row r="1" spans="1:14" x14ac:dyDescent="0.25">
      <c r="A1" s="1" t="s">
        <v>3</v>
      </c>
      <c r="B1" s="1" t="s">
        <v>0</v>
      </c>
      <c r="C1" s="1" t="s">
        <v>9</v>
      </c>
      <c r="D1" s="1" t="s">
        <v>10</v>
      </c>
      <c r="F1" s="1" t="s">
        <v>2</v>
      </c>
      <c r="G1" s="1" t="s">
        <v>0</v>
      </c>
      <c r="H1" s="1" t="s">
        <v>9</v>
      </c>
      <c r="I1" s="1" t="s">
        <v>10</v>
      </c>
      <c r="K1" s="1" t="s">
        <v>24</v>
      </c>
      <c r="L1" s="1" t="s">
        <v>0</v>
      </c>
      <c r="M1" s="1" t="s">
        <v>9</v>
      </c>
      <c r="N1" s="1" t="s">
        <v>10</v>
      </c>
    </row>
    <row r="2" spans="1:14" x14ac:dyDescent="0.25">
      <c r="A2" s="1">
        <v>1</v>
      </c>
      <c r="B2" s="2">
        <v>69</v>
      </c>
      <c r="C2" s="2">
        <v>52</v>
      </c>
      <c r="D2" s="2" t="s">
        <v>13</v>
      </c>
      <c r="F2" s="1">
        <v>2</v>
      </c>
      <c r="G2" s="2">
        <v>70</v>
      </c>
      <c r="H2" s="2">
        <v>56</v>
      </c>
      <c r="I2" s="2">
        <v>60</v>
      </c>
      <c r="K2" s="1">
        <v>3</v>
      </c>
      <c r="L2" s="2">
        <v>56</v>
      </c>
      <c r="M2" s="2">
        <v>68</v>
      </c>
      <c r="N2" s="2">
        <v>72</v>
      </c>
    </row>
    <row r="3" spans="1:14" x14ac:dyDescent="0.25">
      <c r="A3" s="1">
        <v>6</v>
      </c>
      <c r="B3" s="2">
        <v>71</v>
      </c>
      <c r="C3" s="2">
        <v>48</v>
      </c>
      <c r="D3" s="2">
        <v>64</v>
      </c>
      <c r="F3" s="1">
        <v>4</v>
      </c>
      <c r="G3" s="2">
        <v>70</v>
      </c>
      <c r="H3" s="2">
        <v>55</v>
      </c>
      <c r="I3" s="2">
        <v>58</v>
      </c>
      <c r="K3" s="1">
        <v>13</v>
      </c>
      <c r="L3" s="2">
        <v>67</v>
      </c>
      <c r="M3" s="2">
        <v>58</v>
      </c>
      <c r="N3" s="2">
        <v>61</v>
      </c>
    </row>
    <row r="4" spans="1:14" x14ac:dyDescent="0.25">
      <c r="A4" s="1">
        <v>7</v>
      </c>
      <c r="B4" s="2">
        <v>70</v>
      </c>
      <c r="C4" s="2">
        <v>53</v>
      </c>
      <c r="D4" s="2">
        <v>63</v>
      </c>
      <c r="F4" s="1">
        <v>5</v>
      </c>
      <c r="G4" s="2">
        <v>73</v>
      </c>
      <c r="H4" s="2">
        <v>59</v>
      </c>
      <c r="I4" s="2">
        <v>61</v>
      </c>
      <c r="K4" s="1">
        <v>15</v>
      </c>
      <c r="L4" s="2">
        <v>71</v>
      </c>
      <c r="M4" s="2">
        <v>69</v>
      </c>
      <c r="N4" s="2">
        <v>71</v>
      </c>
    </row>
    <row r="5" spans="1:14" x14ac:dyDescent="0.25">
      <c r="A5" s="1">
        <v>8</v>
      </c>
      <c r="B5" s="2">
        <v>66</v>
      </c>
      <c r="C5" s="2">
        <v>45</v>
      </c>
      <c r="D5" s="2">
        <v>56</v>
      </c>
      <c r="F5" s="1">
        <v>9</v>
      </c>
      <c r="G5" s="2">
        <v>70</v>
      </c>
      <c r="H5" s="2">
        <v>56</v>
      </c>
      <c r="I5" s="2">
        <v>64</v>
      </c>
      <c r="K5" s="1">
        <v>16</v>
      </c>
      <c r="L5" s="2">
        <v>76</v>
      </c>
      <c r="M5" s="2">
        <v>68</v>
      </c>
      <c r="N5" s="2">
        <v>71</v>
      </c>
    </row>
    <row r="6" spans="1:14" x14ac:dyDescent="0.25">
      <c r="A6" s="1">
        <v>10</v>
      </c>
      <c r="B6" s="2">
        <v>70</v>
      </c>
      <c r="C6" s="2" t="s">
        <v>13</v>
      </c>
      <c r="D6" s="2">
        <v>60</v>
      </c>
      <c r="F6" s="1">
        <v>11</v>
      </c>
      <c r="G6" s="2">
        <v>76</v>
      </c>
      <c r="H6" s="2">
        <v>63</v>
      </c>
      <c r="I6" s="2">
        <v>67</v>
      </c>
      <c r="K6" s="1">
        <v>17</v>
      </c>
      <c r="L6" s="2">
        <v>81</v>
      </c>
      <c r="M6" s="2" t="s">
        <v>13</v>
      </c>
      <c r="N6" s="2">
        <v>76</v>
      </c>
    </row>
    <row r="7" spans="1:14" x14ac:dyDescent="0.25">
      <c r="A7" s="1">
        <v>12</v>
      </c>
      <c r="B7" s="2">
        <v>74</v>
      </c>
      <c r="C7" s="2">
        <v>50</v>
      </c>
      <c r="D7" s="2">
        <v>62</v>
      </c>
      <c r="F7" s="1">
        <v>14</v>
      </c>
      <c r="G7" s="2">
        <v>71</v>
      </c>
      <c r="H7" s="2">
        <v>59</v>
      </c>
      <c r="I7" s="2">
        <v>65</v>
      </c>
      <c r="K7" s="1">
        <v>18</v>
      </c>
      <c r="L7" s="2">
        <v>79</v>
      </c>
      <c r="M7" s="2">
        <v>74</v>
      </c>
      <c r="N7" s="2">
        <v>74</v>
      </c>
    </row>
    <row r="8" spans="1:14" x14ac:dyDescent="0.25">
      <c r="A8" s="1">
        <v>20</v>
      </c>
      <c r="B8" s="2">
        <v>68</v>
      </c>
      <c r="C8" s="2">
        <v>45</v>
      </c>
      <c r="D8" s="2">
        <v>64</v>
      </c>
      <c r="F8" s="1">
        <v>19</v>
      </c>
      <c r="G8" s="2">
        <v>72</v>
      </c>
      <c r="H8" s="2">
        <v>56</v>
      </c>
      <c r="I8" s="2" t="s">
        <v>13</v>
      </c>
      <c r="K8" s="1">
        <v>21</v>
      </c>
      <c r="L8" s="2">
        <v>68</v>
      </c>
      <c r="M8" s="2">
        <v>62</v>
      </c>
      <c r="N8" s="2">
        <v>67</v>
      </c>
    </row>
    <row r="9" spans="1:14" x14ac:dyDescent="0.25">
      <c r="A9" s="1">
        <v>22</v>
      </c>
      <c r="B9" s="2">
        <v>64</v>
      </c>
      <c r="C9" s="2">
        <v>47</v>
      </c>
      <c r="D9" s="2">
        <v>61</v>
      </c>
      <c r="F9" s="1">
        <v>24</v>
      </c>
      <c r="G9" s="2">
        <v>73</v>
      </c>
      <c r="H9" s="2">
        <v>61</v>
      </c>
      <c r="I9" s="2">
        <v>64</v>
      </c>
      <c r="K9" s="1">
        <v>23</v>
      </c>
      <c r="L9" s="2" t="s">
        <v>13</v>
      </c>
      <c r="M9" s="2">
        <v>69</v>
      </c>
      <c r="N9" s="2">
        <v>69</v>
      </c>
    </row>
    <row r="11" spans="1:14" x14ac:dyDescent="0.25">
      <c r="A11" s="1" t="s">
        <v>23</v>
      </c>
      <c r="B11" s="1">
        <f>AVERAGE(B2:B9)</f>
        <v>69</v>
      </c>
      <c r="C11" s="1">
        <f t="shared" ref="C11:N11" si="0">AVERAGE(C2:C9)</f>
        <v>48.571428571428569</v>
      </c>
      <c r="D11" s="1">
        <f t="shared" si="0"/>
        <v>61.428571428571431</v>
      </c>
      <c r="F11" s="1">
        <f t="shared" si="0"/>
        <v>11</v>
      </c>
      <c r="G11" s="1">
        <f t="shared" si="0"/>
        <v>71.875</v>
      </c>
      <c r="H11" s="1">
        <f t="shared" si="0"/>
        <v>58.125</v>
      </c>
      <c r="I11" s="1">
        <f t="shared" si="0"/>
        <v>62.714285714285715</v>
      </c>
      <c r="K11" s="1">
        <f t="shared" si="0"/>
        <v>15.75</v>
      </c>
      <c r="L11" s="1">
        <f t="shared" si="0"/>
        <v>71.142857142857139</v>
      </c>
      <c r="M11" s="1">
        <f t="shared" si="0"/>
        <v>66.857142857142861</v>
      </c>
      <c r="N11" s="1">
        <f t="shared" si="0"/>
        <v>70.125</v>
      </c>
    </row>
    <row r="12" spans="1:14" x14ac:dyDescent="0.25">
      <c r="A12" s="1" t="s">
        <v>15</v>
      </c>
      <c r="B12" s="1">
        <f>STDEV(B2:B8)</f>
        <v>2.4976179127511151</v>
      </c>
      <c r="C12" s="1">
        <f t="shared" ref="C12:N12" si="1">STDEV(C2:C8)</f>
        <v>3.4302575219167828</v>
      </c>
      <c r="D12" s="1">
        <f t="shared" si="1"/>
        <v>3.082207001484488</v>
      </c>
      <c r="F12" s="1">
        <f t="shared" si="1"/>
        <v>6.0395521751360404</v>
      </c>
      <c r="G12" s="1">
        <f t="shared" si="1"/>
        <v>2.2146697055682827</v>
      </c>
      <c r="H12" s="1">
        <f t="shared" si="1"/>
        <v>2.8115408417381929</v>
      </c>
      <c r="I12" s="1">
        <f t="shared" si="1"/>
        <v>3.3911649915626341</v>
      </c>
      <c r="K12" s="1">
        <f t="shared" si="1"/>
        <v>5.7362672448868599</v>
      </c>
      <c r="L12" s="1">
        <f t="shared" si="1"/>
        <v>8.5523597411976002</v>
      </c>
      <c r="M12" s="1">
        <f t="shared" si="1"/>
        <v>5.648008498577175</v>
      </c>
      <c r="N12" s="1">
        <f t="shared" si="1"/>
        <v>4.9569575922564217</v>
      </c>
    </row>
    <row r="14" spans="1:14" x14ac:dyDescent="0.25">
      <c r="A14" s="1" t="s">
        <v>3</v>
      </c>
      <c r="B14" s="1" t="str">
        <f>ROUND(B11,0)&amp;" ("&amp;ROUND(B12,0)&amp;")"</f>
        <v>69 (2)</v>
      </c>
      <c r="C14" s="1" t="str">
        <f t="shared" ref="C14:D14" si="2">ROUND(C11,0)&amp;" ("&amp;ROUND(C12,0)&amp;")"</f>
        <v>49 (3)</v>
      </c>
      <c r="D14" s="1" t="str">
        <f t="shared" si="2"/>
        <v>61 (3)</v>
      </c>
    </row>
    <row r="15" spans="1:14" x14ac:dyDescent="0.25">
      <c r="A15" s="1" t="s">
        <v>2</v>
      </c>
      <c r="B15" s="1" t="str">
        <f>ROUND(G11,0)&amp;" ("&amp;ROUND(G12,0)&amp;")"</f>
        <v>72 (2)</v>
      </c>
      <c r="C15" s="1" t="str">
        <f t="shared" ref="C15:D15" si="3">ROUND(H11,0)&amp;" ("&amp;ROUND(H12,0)&amp;")"</f>
        <v>58 (3)</v>
      </c>
      <c r="D15" s="1" t="str">
        <f t="shared" si="3"/>
        <v>63 (3)</v>
      </c>
    </row>
    <row r="16" spans="1:14" x14ac:dyDescent="0.25">
      <c r="A16" s="1" t="s">
        <v>4</v>
      </c>
      <c r="B16" s="1" t="str">
        <f>ROUND(L11,0)&amp;" ("&amp;ROUND(L12,0)&amp;")"</f>
        <v>71 (9)</v>
      </c>
      <c r="C16" s="1" t="str">
        <f t="shared" ref="C16:D16" si="4">ROUND(M11,0)&amp;" ("&amp;ROUND(M12,0)&amp;")"</f>
        <v>67 (6)</v>
      </c>
      <c r="D16" s="1" t="str">
        <f t="shared" si="4"/>
        <v>70 (5)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6"/>
  <sheetViews>
    <sheetView workbookViewId="0">
      <selection activeCell="K2" sqref="K2"/>
    </sheetView>
  </sheetViews>
  <sheetFormatPr baseColWidth="10" defaultRowHeight="15" x14ac:dyDescent="0.25"/>
  <cols>
    <col min="1" max="16384" width="11.42578125" style="1"/>
  </cols>
  <sheetData>
    <row r="1" spans="1:14" x14ac:dyDescent="0.25">
      <c r="A1" s="1" t="s">
        <v>3</v>
      </c>
      <c r="B1" s="1" t="s">
        <v>0</v>
      </c>
      <c r="C1" s="1" t="s">
        <v>9</v>
      </c>
      <c r="D1" s="1" t="s">
        <v>10</v>
      </c>
      <c r="F1" s="1" t="s">
        <v>2</v>
      </c>
      <c r="G1" s="1" t="s">
        <v>0</v>
      </c>
      <c r="H1" s="1" t="s">
        <v>9</v>
      </c>
      <c r="I1" s="1" t="s">
        <v>10</v>
      </c>
      <c r="K1" s="1" t="s">
        <v>24</v>
      </c>
      <c r="L1" s="1" t="s">
        <v>0</v>
      </c>
      <c r="M1" s="1" t="s">
        <v>9</v>
      </c>
      <c r="N1" s="1" t="s">
        <v>10</v>
      </c>
    </row>
    <row r="2" spans="1:14" x14ac:dyDescent="0.25">
      <c r="A2" s="1">
        <v>1</v>
      </c>
      <c r="B2" s="2">
        <v>70</v>
      </c>
      <c r="C2" s="2">
        <v>52</v>
      </c>
      <c r="D2" s="2" t="s">
        <v>13</v>
      </c>
      <c r="F2" s="1">
        <v>2</v>
      </c>
      <c r="G2" s="2">
        <v>70</v>
      </c>
      <c r="H2" s="2">
        <v>56</v>
      </c>
      <c r="I2" s="2">
        <v>60</v>
      </c>
      <c r="K2" s="1">
        <v>3</v>
      </c>
      <c r="L2" s="2">
        <v>57</v>
      </c>
      <c r="M2" s="2">
        <v>53</v>
      </c>
      <c r="N2" s="2">
        <v>72</v>
      </c>
    </row>
    <row r="3" spans="1:14" x14ac:dyDescent="0.25">
      <c r="A3" s="1">
        <v>6</v>
      </c>
      <c r="B3" s="2">
        <v>71</v>
      </c>
      <c r="C3" s="2">
        <v>47</v>
      </c>
      <c r="D3" s="2">
        <v>64</v>
      </c>
      <c r="F3" s="1">
        <v>4</v>
      </c>
      <c r="G3" s="2">
        <v>70</v>
      </c>
      <c r="H3" s="2">
        <v>55</v>
      </c>
      <c r="I3" s="2">
        <v>59</v>
      </c>
      <c r="K3" s="1">
        <v>13</v>
      </c>
      <c r="L3" s="2">
        <v>67</v>
      </c>
      <c r="M3" s="2">
        <v>59</v>
      </c>
      <c r="N3" s="2">
        <v>61</v>
      </c>
    </row>
    <row r="4" spans="1:14" x14ac:dyDescent="0.25">
      <c r="A4" s="1">
        <v>7</v>
      </c>
      <c r="B4" s="2">
        <v>70</v>
      </c>
      <c r="C4" s="2">
        <v>53</v>
      </c>
      <c r="D4" s="2">
        <v>63</v>
      </c>
      <c r="F4" s="1">
        <v>5</v>
      </c>
      <c r="G4" s="2">
        <v>73</v>
      </c>
      <c r="H4" s="2">
        <v>58</v>
      </c>
      <c r="I4" s="2">
        <v>61</v>
      </c>
      <c r="K4" s="1">
        <v>15</v>
      </c>
      <c r="L4" s="2" t="s">
        <v>13</v>
      </c>
      <c r="M4" s="2">
        <v>69</v>
      </c>
      <c r="N4" s="2">
        <v>58</v>
      </c>
    </row>
    <row r="5" spans="1:14" x14ac:dyDescent="0.25">
      <c r="A5" s="1">
        <v>8</v>
      </c>
      <c r="B5" s="2">
        <v>67</v>
      </c>
      <c r="C5" s="2">
        <v>45</v>
      </c>
      <c r="D5" s="2">
        <v>56</v>
      </c>
      <c r="F5" s="1">
        <v>9</v>
      </c>
      <c r="G5" s="2">
        <v>71</v>
      </c>
      <c r="H5" s="2">
        <v>56</v>
      </c>
      <c r="I5" s="2">
        <v>65</v>
      </c>
      <c r="K5" s="1">
        <v>16</v>
      </c>
      <c r="L5" s="2">
        <v>76</v>
      </c>
      <c r="M5" s="2">
        <v>69</v>
      </c>
      <c r="N5" s="2">
        <v>71</v>
      </c>
    </row>
    <row r="6" spans="1:14" x14ac:dyDescent="0.25">
      <c r="A6" s="1">
        <v>10</v>
      </c>
      <c r="B6" s="2">
        <v>70</v>
      </c>
      <c r="C6" s="2" t="s">
        <v>13</v>
      </c>
      <c r="D6" s="2">
        <v>61</v>
      </c>
      <c r="F6" s="1">
        <v>11</v>
      </c>
      <c r="G6" s="2">
        <v>77</v>
      </c>
      <c r="H6" s="2">
        <v>63</v>
      </c>
      <c r="I6" s="2">
        <v>67</v>
      </c>
      <c r="K6" s="1">
        <v>17</v>
      </c>
      <c r="L6" s="2">
        <v>81</v>
      </c>
      <c r="M6" s="2" t="s">
        <v>13</v>
      </c>
      <c r="N6" s="2">
        <v>77</v>
      </c>
    </row>
    <row r="7" spans="1:14" x14ac:dyDescent="0.25">
      <c r="A7" s="1">
        <v>12</v>
      </c>
      <c r="B7" s="2">
        <v>74</v>
      </c>
      <c r="C7" s="2">
        <v>51</v>
      </c>
      <c r="D7" s="2">
        <v>62</v>
      </c>
      <c r="F7" s="1">
        <v>14</v>
      </c>
      <c r="G7" s="2">
        <v>71</v>
      </c>
      <c r="H7" s="2">
        <v>59</v>
      </c>
      <c r="I7" s="2">
        <v>65</v>
      </c>
      <c r="K7" s="1">
        <v>18</v>
      </c>
      <c r="L7" s="2">
        <v>79</v>
      </c>
      <c r="M7" s="2">
        <v>74</v>
      </c>
      <c r="N7" s="2">
        <v>74</v>
      </c>
    </row>
    <row r="8" spans="1:14" x14ac:dyDescent="0.25">
      <c r="A8" s="1">
        <v>20</v>
      </c>
      <c r="B8" s="2">
        <v>69</v>
      </c>
      <c r="C8" s="2">
        <v>45</v>
      </c>
      <c r="D8" s="2">
        <v>65</v>
      </c>
      <c r="F8" s="1">
        <v>19</v>
      </c>
      <c r="G8" s="2">
        <v>73</v>
      </c>
      <c r="H8" s="2">
        <v>57</v>
      </c>
      <c r="I8" s="2" t="s">
        <v>13</v>
      </c>
      <c r="K8" s="1">
        <v>21</v>
      </c>
      <c r="L8" s="2">
        <v>69</v>
      </c>
      <c r="M8" s="2">
        <v>61</v>
      </c>
      <c r="N8" s="2">
        <v>67</v>
      </c>
    </row>
    <row r="9" spans="1:14" x14ac:dyDescent="0.25">
      <c r="A9" s="1">
        <v>22</v>
      </c>
      <c r="B9" s="2">
        <v>64</v>
      </c>
      <c r="C9" s="2">
        <v>47</v>
      </c>
      <c r="D9" s="2">
        <v>61</v>
      </c>
      <c r="F9" s="1">
        <v>24</v>
      </c>
      <c r="G9" s="2">
        <v>73</v>
      </c>
      <c r="H9" s="2">
        <v>61</v>
      </c>
      <c r="I9" s="2">
        <v>64</v>
      </c>
      <c r="K9" s="1">
        <v>23</v>
      </c>
      <c r="L9" s="2" t="s">
        <v>13</v>
      </c>
      <c r="M9" s="2">
        <v>69</v>
      </c>
      <c r="N9" s="2">
        <v>69</v>
      </c>
    </row>
    <row r="11" spans="1:14" x14ac:dyDescent="0.25">
      <c r="A11" s="1" t="s">
        <v>23</v>
      </c>
      <c r="B11" s="1">
        <f>AVERAGE(B2:B9)</f>
        <v>69.375</v>
      </c>
      <c r="C11" s="1">
        <f t="shared" ref="C11:N11" si="0">AVERAGE(C2:C9)</f>
        <v>48.571428571428569</v>
      </c>
      <c r="D11" s="1">
        <f t="shared" si="0"/>
        <v>61.714285714285715</v>
      </c>
      <c r="F11" s="1">
        <f t="shared" si="0"/>
        <v>11</v>
      </c>
      <c r="G11" s="1">
        <f t="shared" si="0"/>
        <v>72.25</v>
      </c>
      <c r="H11" s="1">
        <f t="shared" si="0"/>
        <v>58.125</v>
      </c>
      <c r="I11" s="1">
        <f t="shared" si="0"/>
        <v>63</v>
      </c>
      <c r="K11" s="1">
        <f t="shared" si="0"/>
        <v>15.75</v>
      </c>
      <c r="L11" s="1">
        <f t="shared" si="0"/>
        <v>71.5</v>
      </c>
      <c r="M11" s="1">
        <f t="shared" si="0"/>
        <v>64.857142857142861</v>
      </c>
      <c r="N11" s="1">
        <f t="shared" si="0"/>
        <v>68.625</v>
      </c>
    </row>
    <row r="12" spans="1:14" x14ac:dyDescent="0.25">
      <c r="A12" s="1" t="s">
        <v>15</v>
      </c>
      <c r="B12" s="1">
        <f>STDEV(B2:B8)</f>
        <v>2.1157009420498154</v>
      </c>
      <c r="C12" s="1">
        <f t="shared" ref="C12:N12" si="1">STDEV(C2:C8)</f>
        <v>3.600925806881706</v>
      </c>
      <c r="D12" s="1">
        <f t="shared" si="1"/>
        <v>3.1885210782848321</v>
      </c>
      <c r="F12" s="1">
        <f t="shared" si="1"/>
        <v>6.0395521751360404</v>
      </c>
      <c r="G12" s="1">
        <f t="shared" si="1"/>
        <v>2.47847879612821</v>
      </c>
      <c r="H12" s="1">
        <f t="shared" si="1"/>
        <v>2.6903708365381971</v>
      </c>
      <c r="I12" s="1">
        <f t="shared" si="1"/>
        <v>3.2506409624359724</v>
      </c>
      <c r="K12" s="1">
        <f t="shared" si="1"/>
        <v>5.7362672448868599</v>
      </c>
      <c r="L12" s="1">
        <f t="shared" si="1"/>
        <v>8.9833178725902822</v>
      </c>
      <c r="M12" s="1">
        <f t="shared" si="1"/>
        <v>7.8081154363051288</v>
      </c>
      <c r="N12" s="1">
        <f t="shared" si="1"/>
        <v>6.9487922897230341</v>
      </c>
    </row>
    <row r="14" spans="1:14" x14ac:dyDescent="0.25">
      <c r="A14" s="1" t="s">
        <v>3</v>
      </c>
      <c r="B14" s="1" t="str">
        <f>ROUND(B11,0)&amp;" ("&amp;ROUND(B12,0)&amp;")"</f>
        <v>69 (2)</v>
      </c>
      <c r="C14" s="1" t="str">
        <f t="shared" ref="C14:D14" si="2">ROUND(C11,0)&amp;" ("&amp;ROUND(C12,0)&amp;")"</f>
        <v>49 (4)</v>
      </c>
      <c r="D14" s="1" t="str">
        <f t="shared" si="2"/>
        <v>62 (3)</v>
      </c>
    </row>
    <row r="15" spans="1:14" x14ac:dyDescent="0.25">
      <c r="A15" s="1" t="s">
        <v>2</v>
      </c>
      <c r="B15" s="1" t="str">
        <f>ROUND(G11,0)&amp;" ("&amp;ROUND(G12,0)&amp;")"</f>
        <v>72 (2)</v>
      </c>
      <c r="C15" s="1" t="str">
        <f t="shared" ref="C15:D15" si="3">ROUND(H11,0)&amp;" ("&amp;ROUND(H12,0)&amp;")"</f>
        <v>58 (3)</v>
      </c>
      <c r="D15" s="1" t="str">
        <f t="shared" si="3"/>
        <v>63 (3)</v>
      </c>
    </row>
    <row r="16" spans="1:14" x14ac:dyDescent="0.25">
      <c r="A16" s="1" t="s">
        <v>4</v>
      </c>
      <c r="B16" s="1" t="str">
        <f>ROUND(L11,0)&amp;" ("&amp;ROUND(L12,0)&amp;")"</f>
        <v>72 (9)</v>
      </c>
      <c r="C16" s="1" t="str">
        <f t="shared" ref="C16:D16" si="4">ROUND(M11,0)&amp;" ("&amp;ROUND(M12,0)&amp;")"</f>
        <v>65 (8)</v>
      </c>
      <c r="D16" s="1" t="str">
        <f t="shared" si="4"/>
        <v>69 (7)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6"/>
  <sheetViews>
    <sheetView workbookViewId="0">
      <selection activeCell="K2" sqref="K2"/>
    </sheetView>
  </sheetViews>
  <sheetFormatPr baseColWidth="10" defaultRowHeight="15" x14ac:dyDescent="0.25"/>
  <cols>
    <col min="1" max="16384" width="11.42578125" style="1"/>
  </cols>
  <sheetData>
    <row r="1" spans="1:14" x14ac:dyDescent="0.25">
      <c r="A1" s="1" t="s">
        <v>3</v>
      </c>
      <c r="B1" s="1" t="s">
        <v>0</v>
      </c>
      <c r="C1" s="1" t="s">
        <v>9</v>
      </c>
      <c r="D1" s="1" t="s">
        <v>10</v>
      </c>
      <c r="F1" s="1" t="s">
        <v>2</v>
      </c>
      <c r="G1" s="1" t="s">
        <v>0</v>
      </c>
      <c r="H1" s="1" t="s">
        <v>9</v>
      </c>
      <c r="I1" s="1" t="s">
        <v>10</v>
      </c>
      <c r="K1" s="1" t="s">
        <v>24</v>
      </c>
      <c r="L1" s="1" t="s">
        <v>0</v>
      </c>
      <c r="M1" s="1" t="s">
        <v>9</v>
      </c>
      <c r="N1" s="1" t="s">
        <v>10</v>
      </c>
    </row>
    <row r="2" spans="1:14" x14ac:dyDescent="0.25">
      <c r="A2" s="1">
        <v>1</v>
      </c>
      <c r="B2" s="2">
        <v>20</v>
      </c>
      <c r="C2" s="2">
        <v>22</v>
      </c>
      <c r="D2" s="2" t="s">
        <v>13</v>
      </c>
      <c r="F2" s="1">
        <v>2</v>
      </c>
      <c r="G2" s="2">
        <v>16</v>
      </c>
      <c r="H2" s="2">
        <v>9</v>
      </c>
      <c r="I2" s="2">
        <v>19</v>
      </c>
      <c r="K2" s="1">
        <v>3</v>
      </c>
      <c r="L2" s="2">
        <v>21</v>
      </c>
      <c r="M2" s="2">
        <v>13</v>
      </c>
      <c r="N2" s="2">
        <v>15</v>
      </c>
    </row>
    <row r="3" spans="1:14" x14ac:dyDescent="0.25">
      <c r="A3" s="1">
        <v>6</v>
      </c>
      <c r="B3" s="2">
        <v>14</v>
      </c>
      <c r="C3" s="2">
        <v>10</v>
      </c>
      <c r="D3" s="2">
        <v>15</v>
      </c>
      <c r="F3" s="1">
        <v>4</v>
      </c>
      <c r="G3" s="2">
        <v>20</v>
      </c>
      <c r="H3" s="2">
        <v>22</v>
      </c>
      <c r="I3" s="2">
        <v>20</v>
      </c>
      <c r="K3" s="1">
        <v>13</v>
      </c>
      <c r="L3" s="2">
        <v>20</v>
      </c>
      <c r="M3" s="2">
        <v>21</v>
      </c>
      <c r="N3" s="2">
        <v>23</v>
      </c>
    </row>
    <row r="4" spans="1:14" x14ac:dyDescent="0.25">
      <c r="A4" s="1">
        <v>7</v>
      </c>
      <c r="B4" s="2">
        <v>14</v>
      </c>
      <c r="C4" s="2">
        <v>16</v>
      </c>
      <c r="D4" s="2">
        <v>14</v>
      </c>
      <c r="F4" s="1">
        <v>5</v>
      </c>
      <c r="G4" s="2">
        <v>13</v>
      </c>
      <c r="H4" s="2">
        <v>18</v>
      </c>
      <c r="I4" s="2">
        <v>19</v>
      </c>
      <c r="K4" s="1">
        <v>15</v>
      </c>
      <c r="L4" s="2" t="s">
        <v>13</v>
      </c>
      <c r="M4" s="2">
        <v>11</v>
      </c>
      <c r="N4" s="2">
        <v>8</v>
      </c>
    </row>
    <row r="5" spans="1:14" x14ac:dyDescent="0.25">
      <c r="A5" s="1">
        <v>8</v>
      </c>
      <c r="B5" s="2">
        <v>19</v>
      </c>
      <c r="C5" s="2">
        <v>20</v>
      </c>
      <c r="D5" s="2">
        <v>21</v>
      </c>
      <c r="F5" s="1">
        <v>9</v>
      </c>
      <c r="G5" s="2">
        <v>16</v>
      </c>
      <c r="H5" s="2">
        <v>19</v>
      </c>
      <c r="I5" s="2">
        <v>18</v>
      </c>
      <c r="K5" s="1">
        <v>16</v>
      </c>
      <c r="L5" s="2">
        <v>13</v>
      </c>
      <c r="M5" s="2">
        <v>17</v>
      </c>
      <c r="N5" s="2">
        <v>17</v>
      </c>
    </row>
    <row r="6" spans="1:14" x14ac:dyDescent="0.25">
      <c r="A6" s="1">
        <v>10</v>
      </c>
      <c r="B6" s="2">
        <v>20</v>
      </c>
      <c r="C6" s="2" t="s">
        <v>13</v>
      </c>
      <c r="D6" s="2">
        <v>21</v>
      </c>
      <c r="F6" s="1">
        <v>11</v>
      </c>
      <c r="G6" s="2">
        <v>13</v>
      </c>
      <c r="H6" s="2">
        <v>17</v>
      </c>
      <c r="I6" s="2">
        <v>19</v>
      </c>
      <c r="K6" s="1">
        <v>17</v>
      </c>
      <c r="L6" s="2">
        <v>18</v>
      </c>
      <c r="M6" s="2" t="s">
        <v>13</v>
      </c>
      <c r="N6" s="2">
        <v>19</v>
      </c>
    </row>
    <row r="7" spans="1:14" x14ac:dyDescent="0.25">
      <c r="A7" s="1">
        <v>12</v>
      </c>
      <c r="B7" s="2">
        <v>10</v>
      </c>
      <c r="C7" s="2">
        <v>13</v>
      </c>
      <c r="D7" s="2">
        <v>13</v>
      </c>
      <c r="F7" s="1">
        <v>14</v>
      </c>
      <c r="G7" s="2">
        <v>15</v>
      </c>
      <c r="H7" s="2">
        <v>16</v>
      </c>
      <c r="I7" s="2">
        <v>13</v>
      </c>
      <c r="K7" s="1">
        <v>18</v>
      </c>
      <c r="L7" s="2">
        <v>10</v>
      </c>
      <c r="M7" s="2">
        <v>11</v>
      </c>
      <c r="N7" s="2" t="s">
        <v>13</v>
      </c>
    </row>
    <row r="8" spans="1:14" x14ac:dyDescent="0.25">
      <c r="A8" s="1">
        <v>20</v>
      </c>
      <c r="B8" s="2">
        <v>15</v>
      </c>
      <c r="C8" s="2">
        <v>18</v>
      </c>
      <c r="D8" s="2">
        <v>18</v>
      </c>
      <c r="F8" s="1">
        <v>19</v>
      </c>
      <c r="G8" s="2">
        <v>16</v>
      </c>
      <c r="H8" s="2">
        <v>21</v>
      </c>
      <c r="I8" s="2" t="s">
        <v>13</v>
      </c>
      <c r="K8" s="1">
        <v>21</v>
      </c>
      <c r="L8" s="2">
        <v>21</v>
      </c>
      <c r="M8" s="2">
        <v>18</v>
      </c>
      <c r="N8" s="2">
        <v>21</v>
      </c>
    </row>
    <row r="9" spans="1:14" x14ac:dyDescent="0.25">
      <c r="A9" s="1">
        <v>22</v>
      </c>
      <c r="B9" s="2">
        <v>9</v>
      </c>
      <c r="C9" s="2">
        <v>15</v>
      </c>
      <c r="D9" s="2">
        <v>14</v>
      </c>
      <c r="F9" s="1">
        <v>24</v>
      </c>
      <c r="G9" s="2">
        <v>15</v>
      </c>
      <c r="H9" s="2">
        <v>17</v>
      </c>
      <c r="I9" s="2">
        <v>16</v>
      </c>
      <c r="K9" s="1">
        <v>23</v>
      </c>
      <c r="L9" s="2" t="s">
        <v>13</v>
      </c>
      <c r="M9" s="2">
        <v>8</v>
      </c>
      <c r="N9" s="2">
        <v>14</v>
      </c>
    </row>
    <row r="11" spans="1:14" x14ac:dyDescent="0.25">
      <c r="A11" s="1" t="s">
        <v>23</v>
      </c>
      <c r="B11" s="1">
        <f>AVERAGE(B2:B9)</f>
        <v>15.125</v>
      </c>
      <c r="C11" s="1">
        <f t="shared" ref="C11:N11" si="0">AVERAGE(C2:C9)</f>
        <v>16.285714285714285</v>
      </c>
      <c r="D11" s="1">
        <f t="shared" si="0"/>
        <v>16.571428571428573</v>
      </c>
      <c r="F11" s="1">
        <f t="shared" si="0"/>
        <v>11</v>
      </c>
      <c r="G11" s="1">
        <f t="shared" si="0"/>
        <v>15.5</v>
      </c>
      <c r="H11" s="1">
        <f t="shared" si="0"/>
        <v>17.375</v>
      </c>
      <c r="I11" s="1">
        <f t="shared" si="0"/>
        <v>17.714285714285715</v>
      </c>
      <c r="K11" s="1">
        <f t="shared" si="0"/>
        <v>15.75</v>
      </c>
      <c r="L11" s="1">
        <f t="shared" si="0"/>
        <v>17.166666666666668</v>
      </c>
      <c r="M11" s="1">
        <f t="shared" si="0"/>
        <v>14.142857142857142</v>
      </c>
      <c r="N11" s="1">
        <f t="shared" si="0"/>
        <v>16.714285714285715</v>
      </c>
    </row>
    <row r="12" spans="1:14" x14ac:dyDescent="0.25">
      <c r="A12" s="1" t="s">
        <v>15</v>
      </c>
      <c r="B12" s="1">
        <f>STDEV(B2:B8)</f>
        <v>3.7859388972001824</v>
      </c>
      <c r="C12" s="1">
        <f t="shared" ref="C12:N12" si="1">STDEV(C2:C8)</f>
        <v>4.4609416046390926</v>
      </c>
      <c r="D12" s="1">
        <f t="shared" si="1"/>
        <v>3.5213633723318019</v>
      </c>
      <c r="F12" s="1">
        <f t="shared" si="1"/>
        <v>6.0395521751360404</v>
      </c>
      <c r="G12" s="1">
        <f t="shared" si="1"/>
        <v>2.3704530408864106</v>
      </c>
      <c r="H12" s="1">
        <f t="shared" si="1"/>
        <v>4.2761798705987912</v>
      </c>
      <c r="I12" s="1">
        <f t="shared" si="1"/>
        <v>2.5298221281347035</v>
      </c>
      <c r="K12" s="1">
        <f t="shared" si="1"/>
        <v>5.7362672448868599</v>
      </c>
      <c r="L12" s="1">
        <f t="shared" si="1"/>
        <v>4.6224091842530184</v>
      </c>
      <c r="M12" s="1">
        <f t="shared" si="1"/>
        <v>4.1190613817551505</v>
      </c>
      <c r="N12" s="1">
        <f t="shared" si="1"/>
        <v>5.307227776030218</v>
      </c>
    </row>
    <row r="14" spans="1:14" x14ac:dyDescent="0.25">
      <c r="A14" s="1" t="s">
        <v>3</v>
      </c>
      <c r="B14" s="1" t="str">
        <f>ROUND(B11,0)&amp;" ("&amp;ROUND(B12,0)&amp;")"</f>
        <v>15 (4)</v>
      </c>
      <c r="C14" s="1" t="str">
        <f t="shared" ref="C14:D14" si="2">ROUND(C11,0)&amp;" ("&amp;ROUND(C12,0)&amp;")"</f>
        <v>16 (4)</v>
      </c>
      <c r="D14" s="1" t="str">
        <f t="shared" si="2"/>
        <v>17 (4)</v>
      </c>
    </row>
    <row r="15" spans="1:14" x14ac:dyDescent="0.25">
      <c r="A15" s="1" t="s">
        <v>2</v>
      </c>
      <c r="B15" s="1" t="str">
        <f>ROUND(G11,0)&amp;" ("&amp;ROUND(G12,0)&amp;")"</f>
        <v>16 (2)</v>
      </c>
      <c r="C15" s="1" t="str">
        <f t="shared" ref="C15:D15" si="3">ROUND(H11,0)&amp;" ("&amp;ROUND(H12,0)&amp;")"</f>
        <v>17 (4)</v>
      </c>
      <c r="D15" s="1" t="str">
        <f t="shared" si="3"/>
        <v>18 (3)</v>
      </c>
    </row>
    <row r="16" spans="1:14" x14ac:dyDescent="0.25">
      <c r="A16" s="1" t="s">
        <v>4</v>
      </c>
      <c r="B16" s="1" t="str">
        <f>ROUND(L11,0)&amp;" ("&amp;ROUND(L12,0)&amp;")"</f>
        <v>17 (5)</v>
      </c>
      <c r="C16" s="1" t="str">
        <f t="shared" ref="C16:D16" si="4">ROUND(M11,0)&amp;" ("&amp;ROUND(M12,0)&amp;")"</f>
        <v>14 (4)</v>
      </c>
      <c r="D16" s="1" t="str">
        <f t="shared" si="4"/>
        <v>17 (5)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42"/>
  <sheetViews>
    <sheetView tabSelected="1" workbookViewId="0">
      <selection activeCell="J8" sqref="J8:J9"/>
    </sheetView>
  </sheetViews>
  <sheetFormatPr baseColWidth="10" defaultRowHeight="15" x14ac:dyDescent="0.25"/>
  <cols>
    <col min="1" max="16384" width="11.42578125" style="1"/>
  </cols>
  <sheetData>
    <row r="2" spans="2:8" x14ac:dyDescent="0.25">
      <c r="B2" s="1" t="s">
        <v>1</v>
      </c>
      <c r="C2" s="1" t="s">
        <v>5</v>
      </c>
      <c r="D2" s="1" t="s">
        <v>14</v>
      </c>
      <c r="E2" s="1" t="s">
        <v>6</v>
      </c>
      <c r="F2" s="1" t="s">
        <v>7</v>
      </c>
      <c r="G2" s="1" t="s">
        <v>12</v>
      </c>
      <c r="H2" s="1" t="s">
        <v>8</v>
      </c>
    </row>
    <row r="3" spans="2:8" x14ac:dyDescent="0.25">
      <c r="B3" s="2">
        <v>159</v>
      </c>
      <c r="C3" s="2">
        <v>38</v>
      </c>
      <c r="D3" s="2">
        <v>82</v>
      </c>
      <c r="E3" s="2">
        <v>68</v>
      </c>
      <c r="F3" s="2">
        <v>69</v>
      </c>
      <c r="G3" s="2">
        <v>70</v>
      </c>
      <c r="H3" s="2">
        <v>20</v>
      </c>
    </row>
    <row r="4" spans="2:8" x14ac:dyDescent="0.25">
      <c r="B4" s="2">
        <v>130</v>
      </c>
      <c r="C4" s="2">
        <v>31</v>
      </c>
      <c r="D4" s="2">
        <v>84</v>
      </c>
      <c r="E4" s="2">
        <v>71</v>
      </c>
      <c r="F4" s="2">
        <v>71</v>
      </c>
      <c r="G4" s="2">
        <v>71</v>
      </c>
      <c r="H4" s="2">
        <v>14</v>
      </c>
    </row>
    <row r="5" spans="2:8" x14ac:dyDescent="0.25">
      <c r="B5" s="2">
        <v>246</v>
      </c>
      <c r="C5" s="2">
        <v>51</v>
      </c>
      <c r="D5" s="2">
        <v>80</v>
      </c>
      <c r="E5" s="2">
        <v>68</v>
      </c>
      <c r="F5" s="2">
        <v>70</v>
      </c>
      <c r="G5" s="2">
        <v>70</v>
      </c>
      <c r="H5" s="2">
        <v>14</v>
      </c>
    </row>
    <row r="6" spans="2:8" x14ac:dyDescent="0.25">
      <c r="B6" s="2">
        <v>148</v>
      </c>
      <c r="C6" s="2">
        <v>39</v>
      </c>
      <c r="D6" s="2">
        <v>82</v>
      </c>
      <c r="E6" s="2">
        <v>66</v>
      </c>
      <c r="F6" s="2">
        <v>66</v>
      </c>
      <c r="G6" s="2">
        <v>67</v>
      </c>
      <c r="H6" s="2">
        <v>19</v>
      </c>
    </row>
    <row r="7" spans="2:8" x14ac:dyDescent="0.25">
      <c r="B7" s="2">
        <v>161</v>
      </c>
      <c r="C7" s="2">
        <v>32</v>
      </c>
      <c r="D7" s="2">
        <v>83</v>
      </c>
      <c r="E7" s="2">
        <v>70</v>
      </c>
      <c r="F7" s="2">
        <v>70</v>
      </c>
      <c r="G7" s="2">
        <v>70</v>
      </c>
      <c r="H7" s="2">
        <v>20</v>
      </c>
    </row>
    <row r="8" spans="2:8" x14ac:dyDescent="0.25">
      <c r="B8" s="2">
        <v>181</v>
      </c>
      <c r="C8" s="2">
        <v>39</v>
      </c>
      <c r="D8" s="2">
        <v>83</v>
      </c>
      <c r="E8" s="2">
        <v>73</v>
      </c>
      <c r="F8" s="2">
        <v>74</v>
      </c>
      <c r="G8" s="2">
        <v>74</v>
      </c>
      <c r="H8" s="2">
        <v>10</v>
      </c>
    </row>
    <row r="9" spans="2:8" x14ac:dyDescent="0.25">
      <c r="B9" s="2">
        <v>146</v>
      </c>
      <c r="C9" s="2">
        <v>35</v>
      </c>
      <c r="D9" s="2">
        <v>83</v>
      </c>
      <c r="E9" s="2">
        <v>68</v>
      </c>
      <c r="F9" s="2">
        <v>68</v>
      </c>
      <c r="G9" s="2">
        <v>69</v>
      </c>
      <c r="H9" s="2">
        <v>15</v>
      </c>
    </row>
    <row r="10" spans="2:8" x14ac:dyDescent="0.25">
      <c r="B10" s="2">
        <v>486</v>
      </c>
      <c r="C10" s="2">
        <v>98</v>
      </c>
      <c r="D10" s="2">
        <v>72</v>
      </c>
      <c r="E10" s="2">
        <v>59</v>
      </c>
      <c r="F10" s="2">
        <v>64</v>
      </c>
      <c r="G10" s="2">
        <v>64</v>
      </c>
      <c r="H10" s="2">
        <v>9</v>
      </c>
    </row>
    <row r="11" spans="2:8" x14ac:dyDescent="0.25">
      <c r="B11" s="2">
        <v>202</v>
      </c>
      <c r="C11" s="2">
        <v>45</v>
      </c>
      <c r="D11" s="2">
        <v>81</v>
      </c>
      <c r="E11" s="2">
        <v>69</v>
      </c>
      <c r="F11" s="2">
        <v>70</v>
      </c>
      <c r="G11" s="2">
        <v>70</v>
      </c>
      <c r="H11" s="2">
        <v>16</v>
      </c>
    </row>
    <row r="12" spans="2:8" x14ac:dyDescent="0.25">
      <c r="B12" s="2">
        <v>169</v>
      </c>
      <c r="C12" s="2">
        <v>39</v>
      </c>
      <c r="D12" s="2">
        <v>82</v>
      </c>
      <c r="E12" s="2">
        <v>69</v>
      </c>
      <c r="F12" s="2">
        <v>70</v>
      </c>
      <c r="G12" s="2">
        <v>70</v>
      </c>
      <c r="H12" s="2">
        <v>20</v>
      </c>
    </row>
    <row r="13" spans="2:8" x14ac:dyDescent="0.25">
      <c r="B13" s="2">
        <v>183</v>
      </c>
      <c r="C13" s="2">
        <v>37</v>
      </c>
      <c r="D13" s="2">
        <v>83</v>
      </c>
      <c r="E13" s="2">
        <v>72</v>
      </c>
      <c r="F13" s="2">
        <v>73</v>
      </c>
      <c r="G13" s="2">
        <v>73</v>
      </c>
      <c r="H13" s="2">
        <v>13</v>
      </c>
    </row>
    <row r="14" spans="2:8" x14ac:dyDescent="0.25">
      <c r="B14" s="2">
        <v>151</v>
      </c>
      <c r="C14" s="2">
        <v>34</v>
      </c>
      <c r="D14" s="2">
        <v>83</v>
      </c>
      <c r="E14" s="2">
        <v>71</v>
      </c>
      <c r="F14" s="2">
        <v>70</v>
      </c>
      <c r="G14" s="2">
        <v>71</v>
      </c>
      <c r="H14" s="2">
        <v>16</v>
      </c>
    </row>
    <row r="15" spans="2:8" x14ac:dyDescent="0.25">
      <c r="B15" s="2">
        <v>180</v>
      </c>
      <c r="C15" s="2">
        <v>29</v>
      </c>
      <c r="D15" s="2">
        <v>84</v>
      </c>
      <c r="E15" s="2">
        <v>76</v>
      </c>
      <c r="F15" s="2">
        <v>76</v>
      </c>
      <c r="G15" s="2">
        <v>77</v>
      </c>
      <c r="H15" s="2">
        <v>13</v>
      </c>
    </row>
    <row r="16" spans="2:8" x14ac:dyDescent="0.25">
      <c r="B16" s="2">
        <v>170</v>
      </c>
      <c r="C16" s="2">
        <v>54</v>
      </c>
      <c r="D16" s="2">
        <v>80</v>
      </c>
      <c r="E16" s="2">
        <v>70</v>
      </c>
      <c r="F16" s="2">
        <v>71</v>
      </c>
      <c r="G16" s="2">
        <v>71</v>
      </c>
      <c r="H16" s="2">
        <v>15</v>
      </c>
    </row>
    <row r="17" spans="1:8" x14ac:dyDescent="0.25">
      <c r="B17" s="2">
        <v>128</v>
      </c>
      <c r="C17" s="2">
        <v>35</v>
      </c>
      <c r="D17" s="2">
        <v>83</v>
      </c>
      <c r="E17" s="2">
        <v>72</v>
      </c>
      <c r="F17" s="2">
        <v>72</v>
      </c>
      <c r="G17" s="2">
        <v>73</v>
      </c>
      <c r="H17" s="2">
        <v>16</v>
      </c>
    </row>
    <row r="18" spans="1:8" x14ac:dyDescent="0.25">
      <c r="B18" s="2">
        <v>181</v>
      </c>
      <c r="C18" s="2">
        <v>38</v>
      </c>
      <c r="D18" s="2">
        <v>83</v>
      </c>
      <c r="E18" s="2">
        <v>72</v>
      </c>
      <c r="F18" s="2">
        <v>73</v>
      </c>
      <c r="G18" s="2">
        <v>73</v>
      </c>
      <c r="H18" s="2">
        <v>15</v>
      </c>
    </row>
    <row r="19" spans="1:8" x14ac:dyDescent="0.25">
      <c r="B19" s="2">
        <v>161</v>
      </c>
      <c r="C19" s="2">
        <v>55</v>
      </c>
      <c r="D19" s="2">
        <v>79</v>
      </c>
      <c r="E19" s="2">
        <v>57</v>
      </c>
      <c r="F19" s="2">
        <v>56</v>
      </c>
      <c r="G19" s="2">
        <v>57</v>
      </c>
      <c r="H19" s="2">
        <v>21</v>
      </c>
    </row>
    <row r="20" spans="1:8" x14ac:dyDescent="0.25">
      <c r="B20" s="2">
        <v>196</v>
      </c>
      <c r="C20" s="2">
        <v>36</v>
      </c>
      <c r="D20" s="2">
        <v>82</v>
      </c>
      <c r="E20" s="2">
        <v>65</v>
      </c>
      <c r="F20" s="2">
        <v>67</v>
      </c>
      <c r="G20" s="2">
        <v>67</v>
      </c>
      <c r="H20" s="2">
        <v>20</v>
      </c>
    </row>
    <row r="21" spans="1:8" x14ac:dyDescent="0.25">
      <c r="B21" s="2">
        <v>126</v>
      </c>
      <c r="C21" s="2" t="s">
        <v>13</v>
      </c>
      <c r="D21" s="2">
        <v>81</v>
      </c>
      <c r="E21" s="2">
        <v>68</v>
      </c>
      <c r="F21" s="2">
        <v>71</v>
      </c>
      <c r="G21" s="2" t="s">
        <v>13</v>
      </c>
      <c r="H21" s="2" t="s">
        <v>13</v>
      </c>
    </row>
    <row r="22" spans="1:8" x14ac:dyDescent="0.25">
      <c r="B22" s="2">
        <v>135</v>
      </c>
      <c r="C22" s="2">
        <v>90</v>
      </c>
      <c r="D22" s="2">
        <v>77</v>
      </c>
      <c r="E22" s="2">
        <v>74</v>
      </c>
      <c r="F22" s="2">
        <v>76</v>
      </c>
      <c r="G22" s="2">
        <v>76</v>
      </c>
      <c r="H22" s="2">
        <v>13</v>
      </c>
    </row>
    <row r="23" spans="1:8" x14ac:dyDescent="0.25">
      <c r="B23" s="2">
        <v>131</v>
      </c>
      <c r="C23" s="2">
        <v>22</v>
      </c>
      <c r="D23" s="2">
        <v>86</v>
      </c>
      <c r="E23" s="2">
        <v>81</v>
      </c>
      <c r="F23" s="2">
        <v>81</v>
      </c>
      <c r="G23" s="2">
        <v>81</v>
      </c>
      <c r="H23" s="2">
        <v>18</v>
      </c>
    </row>
    <row r="24" spans="1:8" x14ac:dyDescent="0.25">
      <c r="B24" s="2">
        <v>142</v>
      </c>
      <c r="C24" s="2">
        <v>31</v>
      </c>
      <c r="D24" s="2">
        <v>84</v>
      </c>
      <c r="E24" s="2">
        <v>78</v>
      </c>
      <c r="F24" s="2">
        <v>79</v>
      </c>
      <c r="G24" s="2">
        <v>79</v>
      </c>
      <c r="H24" s="2">
        <v>10</v>
      </c>
    </row>
    <row r="25" spans="1:8" x14ac:dyDescent="0.25">
      <c r="B25" s="2">
        <v>182</v>
      </c>
      <c r="C25" s="2">
        <v>45</v>
      </c>
      <c r="D25" s="2">
        <v>81</v>
      </c>
      <c r="E25" s="2">
        <v>69</v>
      </c>
      <c r="F25" s="2">
        <v>68</v>
      </c>
      <c r="G25" s="2">
        <v>69</v>
      </c>
      <c r="H25" s="2">
        <v>21</v>
      </c>
    </row>
    <row r="26" spans="1:8" x14ac:dyDescent="0.25">
      <c r="B26" s="1" t="s">
        <v>13</v>
      </c>
      <c r="C26" s="1" t="s">
        <v>13</v>
      </c>
      <c r="D26" s="1" t="s">
        <v>13</v>
      </c>
      <c r="E26" s="1" t="s">
        <v>13</v>
      </c>
      <c r="F26" s="1" t="s">
        <v>13</v>
      </c>
      <c r="G26" s="1" t="s">
        <v>13</v>
      </c>
      <c r="H26" s="1" t="s">
        <v>13</v>
      </c>
    </row>
    <row r="27" spans="1:8" x14ac:dyDescent="0.25">
      <c r="F27" s="1" t="s">
        <v>13</v>
      </c>
    </row>
    <row r="28" spans="1:8" x14ac:dyDescent="0.25">
      <c r="A28" s="1" t="s">
        <v>28</v>
      </c>
      <c r="B28" s="1">
        <f>AVERAGE(B3:B26)</f>
        <v>178</v>
      </c>
      <c r="C28" s="1">
        <f t="shared" ref="C28:H28" si="0">AVERAGE(C3:C26)</f>
        <v>43.31818181818182</v>
      </c>
      <c r="D28" s="1">
        <f t="shared" si="0"/>
        <v>81.652173913043484</v>
      </c>
      <c r="E28" s="1">
        <f t="shared" si="0"/>
        <v>69.826086956521735</v>
      </c>
      <c r="F28" s="1">
        <f t="shared" si="0"/>
        <v>70.652173913043484</v>
      </c>
      <c r="G28" s="1">
        <f t="shared" si="0"/>
        <v>71</v>
      </c>
      <c r="H28" s="1">
        <f t="shared" si="0"/>
        <v>15.818181818181818</v>
      </c>
    </row>
    <row r="29" spans="1:8" x14ac:dyDescent="0.25">
      <c r="A29" s="1" t="s">
        <v>15</v>
      </c>
      <c r="B29" s="1">
        <f>_xlfn.STDEV.S(B3:B26)</f>
        <v>72.941446006057106</v>
      </c>
      <c r="C29" s="1">
        <f t="shared" ref="C29:H29" si="1">_xlfn.STDEV.S(C3:C26)</f>
        <v>18.266248770775135</v>
      </c>
      <c r="D29" s="1">
        <f t="shared" si="1"/>
        <v>2.8381923769151811</v>
      </c>
      <c r="E29" s="1">
        <f t="shared" si="1"/>
        <v>5.2626658808927864</v>
      </c>
      <c r="F29" s="1">
        <f t="shared" si="1"/>
        <v>5.0955300879761634</v>
      </c>
      <c r="G29" s="1">
        <f t="shared" si="1"/>
        <v>5.0521094132856552</v>
      </c>
      <c r="H29" s="1">
        <f t="shared" si="1"/>
        <v>3.6857042182486066</v>
      </c>
    </row>
    <row r="30" spans="1:8" x14ac:dyDescent="0.25">
      <c r="A30" s="1" t="s">
        <v>29</v>
      </c>
      <c r="B30" s="1">
        <v>24</v>
      </c>
      <c r="C30" s="1">
        <v>24</v>
      </c>
      <c r="D30" s="1">
        <v>24</v>
      </c>
      <c r="E30" s="1">
        <v>24</v>
      </c>
      <c r="F30" s="1">
        <v>24</v>
      </c>
      <c r="G30" s="1">
        <v>24</v>
      </c>
      <c r="H30" s="1">
        <v>24</v>
      </c>
    </row>
    <row r="31" spans="1:8" x14ac:dyDescent="0.25">
      <c r="B31" s="1" t="s">
        <v>11</v>
      </c>
      <c r="C31" s="1" t="s">
        <v>16</v>
      </c>
      <c r="D31" s="1" t="s">
        <v>17</v>
      </c>
      <c r="E31" s="1" t="s">
        <v>18</v>
      </c>
      <c r="F31" s="1" t="s">
        <v>19</v>
      </c>
      <c r="G31" s="1" t="s">
        <v>20</v>
      </c>
      <c r="H31" s="1" t="s">
        <v>21</v>
      </c>
    </row>
    <row r="32" spans="1:8" x14ac:dyDescent="0.25">
      <c r="A32" s="1" t="s">
        <v>22</v>
      </c>
      <c r="B32" s="1" t="str">
        <f>MAX(B3:B26)&amp;"-"&amp;MIN(B3:B26)</f>
        <v>486-126</v>
      </c>
      <c r="C32" s="1" t="str">
        <f t="shared" ref="C32:H32" si="2">MAX(C3:C26)&amp;"-"&amp;MIN(C3:C26)</f>
        <v>98-22</v>
      </c>
      <c r="D32" s="1" t="str">
        <f t="shared" si="2"/>
        <v>86-72</v>
      </c>
      <c r="E32" s="1" t="str">
        <f t="shared" si="2"/>
        <v>81-57</v>
      </c>
      <c r="F32" s="1" t="str">
        <f t="shared" si="2"/>
        <v>81-56</v>
      </c>
      <c r="G32" s="1" t="str">
        <f t="shared" si="2"/>
        <v>81-57</v>
      </c>
      <c r="H32" s="1" t="str">
        <f t="shared" si="2"/>
        <v>21-9</v>
      </c>
    </row>
    <row r="33" spans="1:8" x14ac:dyDescent="0.25">
      <c r="A33" s="1" t="s">
        <v>30</v>
      </c>
      <c r="B33" s="1">
        <v>1.96</v>
      </c>
      <c r="C33" s="1">
        <v>1.96</v>
      </c>
      <c r="D33" s="1">
        <v>1.96</v>
      </c>
      <c r="E33" s="1">
        <v>1.96</v>
      </c>
      <c r="F33" s="1">
        <v>1.96</v>
      </c>
      <c r="G33" s="1">
        <v>1.96</v>
      </c>
      <c r="H33" s="1">
        <v>1.96</v>
      </c>
    </row>
    <row r="35" spans="1:8" x14ac:dyDescent="0.25">
      <c r="A35" s="1" t="s">
        <v>31</v>
      </c>
      <c r="B35" s="1">
        <f>$B$33*(B29/$B$30^0.5)</f>
        <v>29.182656223216284</v>
      </c>
      <c r="C35" s="1">
        <f t="shared" ref="C35:H35" si="3">$B$33*(C29/$B$30^0.5)</f>
        <v>7.3080215371794566</v>
      </c>
      <c r="D35" s="1">
        <f t="shared" si="3"/>
        <v>1.1355134421655269</v>
      </c>
      <c r="E35" s="1">
        <f t="shared" si="3"/>
        <v>2.1055048621738401</v>
      </c>
      <c r="F35" s="1">
        <f t="shared" si="3"/>
        <v>2.0386366184749773</v>
      </c>
      <c r="G35" s="1">
        <f t="shared" si="3"/>
        <v>2.0212647305860534</v>
      </c>
      <c r="H35" s="1">
        <f t="shared" si="3"/>
        <v>1.4745887973303335</v>
      </c>
    </row>
    <row r="36" spans="1:8" x14ac:dyDescent="0.25">
      <c r="A36" s="1" t="s">
        <v>32</v>
      </c>
      <c r="B36" s="1">
        <f>B28+B35</f>
        <v>207.18265622321627</v>
      </c>
      <c r="C36" s="1">
        <f t="shared" ref="C36:H36" si="4">C28+C35</f>
        <v>50.626203355361277</v>
      </c>
      <c r="D36" s="1">
        <f t="shared" si="4"/>
        <v>82.787687355209016</v>
      </c>
      <c r="E36" s="1">
        <f t="shared" si="4"/>
        <v>71.93159181869558</v>
      </c>
      <c r="F36" s="1">
        <f t="shared" si="4"/>
        <v>72.690810531518466</v>
      </c>
      <c r="G36" s="1">
        <f t="shared" si="4"/>
        <v>73.021264730586054</v>
      </c>
      <c r="H36" s="1">
        <f t="shared" si="4"/>
        <v>17.292770615512151</v>
      </c>
    </row>
    <row r="37" spans="1:8" x14ac:dyDescent="0.25">
      <c r="A37" s="1" t="s">
        <v>33</v>
      </c>
      <c r="B37" s="1">
        <f>B28-B35</f>
        <v>148.81734377678373</v>
      </c>
      <c r="C37" s="1">
        <f t="shared" ref="C37:H37" si="5">C28-C35</f>
        <v>36.010160281002364</v>
      </c>
      <c r="D37" s="1">
        <f t="shared" si="5"/>
        <v>80.516660470877952</v>
      </c>
      <c r="E37" s="1">
        <f t="shared" si="5"/>
        <v>67.72058209434789</v>
      </c>
      <c r="F37" s="1">
        <f t="shared" si="5"/>
        <v>68.613537294568502</v>
      </c>
      <c r="G37" s="1">
        <f t="shared" si="5"/>
        <v>68.978735269413946</v>
      </c>
      <c r="H37" s="1">
        <f t="shared" si="5"/>
        <v>14.343593020851484</v>
      </c>
    </row>
    <row r="38" spans="1:8" x14ac:dyDescent="0.25">
      <c r="B38" s="1" t="str">
        <f>ROUND(B37,0)&amp;"-"&amp;ROUND(B36,0)</f>
        <v>149-207</v>
      </c>
      <c r="C38" s="1" t="str">
        <f t="shared" ref="C38:H38" si="6">ROUND(C37,0)&amp;"-"&amp;ROUND(C36,0)</f>
        <v>36-51</v>
      </c>
      <c r="D38" s="1" t="str">
        <f t="shared" si="6"/>
        <v>81-83</v>
      </c>
      <c r="E38" s="1" t="str">
        <f t="shared" si="6"/>
        <v>68-72</v>
      </c>
      <c r="F38" s="1" t="str">
        <f t="shared" si="6"/>
        <v>69-73</v>
      </c>
      <c r="G38" s="1" t="str">
        <f t="shared" si="6"/>
        <v>69-73</v>
      </c>
      <c r="H38" s="1" t="str">
        <f t="shared" si="6"/>
        <v>14-17</v>
      </c>
    </row>
    <row r="40" spans="1:8" x14ac:dyDescent="0.25">
      <c r="A40" s="1" t="s">
        <v>25</v>
      </c>
      <c r="B40" s="1">
        <f>MAX(B3:B26)</f>
        <v>486</v>
      </c>
      <c r="C40" s="1">
        <f t="shared" ref="C40:H40" si="7">MAX(C3:C26)</f>
        <v>98</v>
      </c>
      <c r="D40" s="1">
        <f t="shared" si="7"/>
        <v>86</v>
      </c>
      <c r="E40" s="1">
        <f t="shared" si="7"/>
        <v>81</v>
      </c>
      <c r="F40" s="1">
        <f t="shared" si="7"/>
        <v>81</v>
      </c>
      <c r="G40" s="1">
        <f t="shared" si="7"/>
        <v>81</v>
      </c>
      <c r="H40" s="1">
        <f t="shared" si="7"/>
        <v>21</v>
      </c>
    </row>
    <row r="41" spans="1:8" x14ac:dyDescent="0.25">
      <c r="A41" s="1" t="s">
        <v>26</v>
      </c>
      <c r="B41" s="1">
        <f>MIN(B3:B26)</f>
        <v>126</v>
      </c>
      <c r="C41" s="1">
        <f t="shared" ref="C41:H41" si="8">MIN(C3:C26)</f>
        <v>22</v>
      </c>
      <c r="D41" s="1">
        <f t="shared" si="8"/>
        <v>72</v>
      </c>
      <c r="E41" s="1">
        <f t="shared" si="8"/>
        <v>57</v>
      </c>
      <c r="F41" s="1">
        <f t="shared" si="8"/>
        <v>56</v>
      </c>
      <c r="G41" s="1">
        <f t="shared" si="8"/>
        <v>57</v>
      </c>
      <c r="H41" s="1">
        <f t="shared" si="8"/>
        <v>9</v>
      </c>
    </row>
    <row r="42" spans="1:8" x14ac:dyDescent="0.25">
      <c r="A42" s="1" t="s">
        <v>27</v>
      </c>
      <c r="B42" s="1" t="str">
        <f>B41&amp;"-"&amp;B40</f>
        <v>126-486</v>
      </c>
      <c r="C42" s="1" t="str">
        <f t="shared" ref="C42:H42" si="9">C41&amp;"-"&amp;C40</f>
        <v>22-98</v>
      </c>
      <c r="D42" s="1" t="str">
        <f t="shared" si="9"/>
        <v>72-86</v>
      </c>
      <c r="E42" s="1" t="str">
        <f t="shared" si="9"/>
        <v>57-81</v>
      </c>
      <c r="F42" s="1" t="str">
        <f t="shared" si="9"/>
        <v>56-81</v>
      </c>
      <c r="G42" s="1" t="str">
        <f t="shared" si="9"/>
        <v>57-81</v>
      </c>
      <c r="H42" s="1" t="str">
        <f t="shared" si="9"/>
        <v>9-21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CT Inem</vt:lpstr>
      <vt:lpstr>CFT INTEM</vt:lpstr>
      <vt:lpstr>Alpha INtem</vt:lpstr>
      <vt:lpstr>A10</vt:lpstr>
      <vt:lpstr>A20</vt:lpstr>
      <vt:lpstr>McF</vt:lpstr>
      <vt:lpstr>ML</vt:lpstr>
      <vt:lpstr>Reference values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Ziebart</dc:creator>
  <cp:lastModifiedBy>Alexander Ziebart</cp:lastModifiedBy>
  <dcterms:created xsi:type="dcterms:W3CDTF">2018-05-02T19:38:36Z</dcterms:created>
  <dcterms:modified xsi:type="dcterms:W3CDTF">2019-09-29T09:20:35Z</dcterms:modified>
</cp:coreProperties>
</file>