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Archivos .xlxs\Expresion relativa\"/>
    </mc:Choice>
  </mc:AlternateContent>
  <xr:revisionPtr revIDLastSave="0" documentId="13_ncr:1_{FF488A46-CC62-4FE0-93DD-F2DE6DE8B452}" xr6:coauthVersionLast="45" xr6:coauthVersionMax="45" xr10:uidLastSave="{00000000-0000-0000-0000-000000000000}"/>
  <bookViews>
    <workbookView xWindow="-120" yWindow="-120" windowWidth="29040" windowHeight="15840" tabRatio="596" activeTab="2" xr2:uid="{00000000-000D-0000-FFFF-FFFF00000000}"/>
  </bookViews>
  <sheets>
    <sheet name="Raw data" sheetId="17" r:id="rId1"/>
    <sheet name="Gene expression" sheetId="16" r:id="rId2"/>
    <sheet name="PAP" sheetId="18" r:id="rId3"/>
    <sheet name="Crustin" sheetId="23" r:id="rId4"/>
    <sheet name="Rab6" sheetId="22" r:id="rId5"/>
    <sheet name="PEN4" sheetId="20" r:id="rId6"/>
    <sheet name="proPO" sheetId="2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9" i="16" l="1"/>
  <c r="AJ47" i="16"/>
  <c r="AJ41" i="16"/>
  <c r="AJ42" i="16"/>
  <c r="AJ39" i="16"/>
  <c r="AJ35" i="16"/>
  <c r="AJ31" i="16"/>
  <c r="AJ32" i="16"/>
  <c r="AJ26" i="16"/>
  <c r="AJ27" i="16"/>
  <c r="AJ14" i="16"/>
  <c r="AJ15" i="16"/>
  <c r="AJ12" i="16"/>
  <c r="AJ24" i="16"/>
  <c r="AJ21" i="16"/>
  <c r="AF24" i="16"/>
  <c r="AF25" i="16"/>
  <c r="AF34" i="16"/>
  <c r="AF35" i="16"/>
  <c r="AF31" i="16"/>
  <c r="AF28" i="16"/>
  <c r="AF39" i="16"/>
  <c r="AF48" i="16"/>
  <c r="AF45" i="16"/>
  <c r="AF42" i="16"/>
  <c r="AF43" i="16"/>
  <c r="AF21" i="16"/>
  <c r="AF16" i="16"/>
  <c r="AF17" i="16"/>
  <c r="AF14" i="16"/>
  <c r="Y24" i="16"/>
  <c r="Y21" i="16"/>
  <c r="Y16" i="16"/>
  <c r="Y17" i="16"/>
  <c r="T24" i="16"/>
  <c r="T21" i="16"/>
  <c r="T16" i="16"/>
  <c r="T17" i="16"/>
  <c r="Y14" i="16"/>
  <c r="Y13" i="16"/>
  <c r="Y11" i="16"/>
  <c r="T14" i="16"/>
  <c r="T11" i="16"/>
  <c r="T10" i="16"/>
  <c r="Y10" i="16"/>
  <c r="AF11" i="16"/>
  <c r="AI11" i="16"/>
  <c r="AI13" i="16"/>
  <c r="AI16" i="16"/>
  <c r="AI15" i="16"/>
  <c r="AI24" i="16"/>
  <c r="AI22" i="16"/>
  <c r="AI28" i="16"/>
  <c r="AI25" i="16"/>
  <c r="AI31" i="16"/>
  <c r="AI32" i="16"/>
  <c r="AI39" i="16"/>
  <c r="AI35" i="16"/>
  <c r="AI43" i="16"/>
  <c r="AI44" i="16"/>
  <c r="AI47" i="16"/>
  <c r="AI49" i="16"/>
  <c r="AG10" i="16"/>
  <c r="AG14" i="16"/>
  <c r="AG15" i="16"/>
  <c r="AG19" i="16"/>
  <c r="AG24" i="16"/>
  <c r="AG27" i="16"/>
  <c r="AG25" i="16"/>
  <c r="AG23" i="16"/>
  <c r="AG31" i="16"/>
  <c r="AG32" i="16"/>
  <c r="AG35" i="16"/>
  <c r="AG37" i="16"/>
  <c r="AG41" i="16"/>
  <c r="AG44" i="16"/>
  <c r="AG47" i="16"/>
  <c r="AG49" i="16"/>
  <c r="AJ40" i="16"/>
  <c r="AF40" i="16"/>
  <c r="AF18" i="16"/>
  <c r="K9" i="23" l="1"/>
  <c r="K10" i="23" s="1"/>
  <c r="X40" i="16"/>
  <c r="AC40" i="16" s="1"/>
  <c r="AD40" i="16"/>
  <c r="AE40" i="16" s="1"/>
  <c r="E8" i="23" l="1"/>
  <c r="Q7" i="21" l="1"/>
  <c r="Q8" i="21"/>
  <c r="Q9" i="21"/>
  <c r="O58" i="17" l="1"/>
  <c r="T8" i="16"/>
  <c r="U8" i="16"/>
  <c r="Z8" i="16" s="1"/>
  <c r="V8" i="16"/>
  <c r="AA8" i="16" s="1"/>
  <c r="W8" i="16"/>
  <c r="AB8" i="16" s="1"/>
  <c r="X8" i="16"/>
  <c r="Y8" i="16"/>
  <c r="AC8" i="16"/>
  <c r="AD8" i="16"/>
  <c r="AE8" i="16" s="1"/>
  <c r="T9" i="16"/>
  <c r="Y9" i="16" s="1"/>
  <c r="U9" i="16"/>
  <c r="V9" i="16"/>
  <c r="AA9" i="16" s="1"/>
  <c r="W9" i="16"/>
  <c r="AB9" i="16" s="1"/>
  <c r="X9" i="16"/>
  <c r="AC9" i="16" s="1"/>
  <c r="Z9" i="16"/>
  <c r="AD9" i="16"/>
  <c r="AE9" i="16" s="1"/>
  <c r="U10" i="16"/>
  <c r="Z10" i="16" s="1"/>
  <c r="V10" i="16"/>
  <c r="AA10" i="16" s="1"/>
  <c r="W10" i="16"/>
  <c r="AB10" i="16" s="1"/>
  <c r="X10" i="16"/>
  <c r="AC10" i="16" s="1"/>
  <c r="AD10" i="16"/>
  <c r="AE10" i="16" s="1"/>
  <c r="U14" i="16"/>
  <c r="Z14" i="16" s="1"/>
  <c r="V14" i="16"/>
  <c r="AA14" i="16" s="1"/>
  <c r="W14" i="16"/>
  <c r="AB14" i="16" s="1"/>
  <c r="X14" i="16"/>
  <c r="AC14" i="16" s="1"/>
  <c r="AD14" i="16"/>
  <c r="AE14" i="16" s="1"/>
  <c r="AH8" i="16" l="1"/>
  <c r="AF8" i="16"/>
  <c r="AG8" i="16"/>
  <c r="AJ8" i="16"/>
  <c r="AI8" i="16"/>
  <c r="AG9" i="16"/>
  <c r="AI9" i="16"/>
  <c r="AJ9" i="16"/>
  <c r="AH9" i="16"/>
  <c r="AF9" i="16"/>
  <c r="AJ10" i="16"/>
  <c r="AF10" i="16"/>
  <c r="AH10" i="16"/>
  <c r="AI10" i="16"/>
  <c r="AH14" i="16"/>
  <c r="AI14" i="16"/>
  <c r="R17" i="20"/>
  <c r="Q31" i="21"/>
  <c r="Q32" i="21"/>
  <c r="Q33" i="21"/>
  <c r="D8" i="21" l="1"/>
  <c r="D9" i="21" s="1"/>
  <c r="D7" i="21"/>
  <c r="D9" i="23"/>
  <c r="D10" i="23" s="1"/>
  <c r="D8" i="23"/>
  <c r="D9" i="22"/>
  <c r="D10" i="22" s="1"/>
  <c r="D8" i="22"/>
  <c r="E10" i="18"/>
  <c r="E11" i="18" s="1"/>
  <c r="E9" i="18"/>
  <c r="R9" i="20" l="1"/>
  <c r="R10" i="20"/>
  <c r="R14" i="20"/>
  <c r="R15" i="20"/>
  <c r="R16" i="20"/>
  <c r="R20" i="20"/>
  <c r="R21" i="20"/>
  <c r="R22" i="20"/>
  <c r="R26" i="20"/>
  <c r="R27" i="20"/>
  <c r="R28" i="20"/>
  <c r="R32" i="20"/>
  <c r="R33" i="20"/>
  <c r="R34" i="20"/>
  <c r="R8" i="20"/>
  <c r="R6" i="20"/>
  <c r="R7" i="20"/>
  <c r="R11" i="20"/>
  <c r="R12" i="20"/>
  <c r="R13" i="20"/>
  <c r="R18" i="20"/>
  <c r="R19" i="20"/>
  <c r="R23" i="20"/>
  <c r="R24" i="20"/>
  <c r="R25" i="20"/>
  <c r="R29" i="20"/>
  <c r="R30" i="20"/>
  <c r="R31" i="20"/>
  <c r="R5" i="20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V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Q34" i="23"/>
  <c r="Q9" i="23"/>
  <c r="Q10" i="23"/>
  <c r="Q14" i="23"/>
  <c r="Q15" i="23"/>
  <c r="Q16" i="23"/>
  <c r="Q20" i="23"/>
  <c r="Q21" i="23"/>
  <c r="Q22" i="23"/>
  <c r="Q26" i="23"/>
  <c r="Q27" i="23"/>
  <c r="Q28" i="23"/>
  <c r="Q32" i="23"/>
  <c r="Q33" i="23"/>
  <c r="Q6" i="23"/>
  <c r="Q7" i="23"/>
  <c r="Q11" i="23"/>
  <c r="Q12" i="23"/>
  <c r="Q13" i="23"/>
  <c r="Q17" i="23"/>
  <c r="Q18" i="23"/>
  <c r="Q19" i="23"/>
  <c r="Q23" i="23"/>
  <c r="Q24" i="23"/>
  <c r="Q25" i="23"/>
  <c r="Q29" i="23"/>
  <c r="Q30" i="23"/>
  <c r="Q31" i="23"/>
  <c r="Q8" i="23"/>
  <c r="Q5" i="23"/>
  <c r="V4" i="22"/>
  <c r="R4" i="22"/>
  <c r="Q27" i="21"/>
  <c r="Q26" i="21"/>
  <c r="Q25" i="21"/>
  <c r="Q21" i="21"/>
  <c r="Q20" i="21"/>
  <c r="Q19" i="21"/>
  <c r="Q15" i="21"/>
  <c r="Q14" i="21"/>
  <c r="Q13" i="21"/>
  <c r="Q5" i="21"/>
  <c r="Q6" i="21"/>
  <c r="Q10" i="21"/>
  <c r="Q11" i="21"/>
  <c r="Q12" i="21"/>
  <c r="Q16" i="21"/>
  <c r="Q17" i="21"/>
  <c r="Q18" i="21"/>
  <c r="Q22" i="21"/>
  <c r="Q23" i="21"/>
  <c r="Q24" i="21"/>
  <c r="Q28" i="21"/>
  <c r="Q29" i="21"/>
  <c r="Q30" i="21"/>
  <c r="Q4" i="21"/>
  <c r="T7" i="16" l="1"/>
  <c r="Y7" i="16" s="1"/>
  <c r="E9" i="20"/>
  <c r="R35" i="18"/>
  <c r="R34" i="18"/>
  <c r="R33" i="18"/>
  <c r="R29" i="18"/>
  <c r="R28" i="18"/>
  <c r="R27" i="18"/>
  <c r="R23" i="18"/>
  <c r="R22" i="18"/>
  <c r="R21" i="18"/>
  <c r="R17" i="18"/>
  <c r="R16" i="18"/>
  <c r="R15" i="18"/>
  <c r="R11" i="18"/>
  <c r="R10" i="18"/>
  <c r="R9" i="18"/>
  <c r="R7" i="18" l="1"/>
  <c r="R8" i="18"/>
  <c r="R12" i="18"/>
  <c r="R13" i="18"/>
  <c r="R14" i="18"/>
  <c r="R18" i="18"/>
  <c r="R19" i="18"/>
  <c r="R20" i="18"/>
  <c r="R24" i="18"/>
  <c r="R25" i="18"/>
  <c r="R26" i="18"/>
  <c r="R30" i="18"/>
  <c r="R31" i="18"/>
  <c r="R32" i="18"/>
  <c r="R6" i="18"/>
  <c r="G9" i="23" l="1"/>
  <c r="G10" i="23" s="1"/>
  <c r="L9" i="23"/>
  <c r="L10" i="23" s="1"/>
  <c r="J9" i="23"/>
  <c r="J10" i="23" s="1"/>
  <c r="I9" i="23"/>
  <c r="I10" i="23" s="1"/>
  <c r="H9" i="23"/>
  <c r="H10" i="23" s="1"/>
  <c r="F9" i="23"/>
  <c r="F10" i="23" s="1"/>
  <c r="E9" i="23"/>
  <c r="E10" i="23" s="1"/>
  <c r="C9" i="23"/>
  <c r="C10" i="23" s="1"/>
  <c r="L8" i="23"/>
  <c r="K8" i="23"/>
  <c r="J8" i="23"/>
  <c r="I8" i="23"/>
  <c r="H8" i="23"/>
  <c r="G8" i="23"/>
  <c r="F8" i="23"/>
  <c r="C8" i="23"/>
  <c r="L9" i="22"/>
  <c r="L10" i="22" s="1"/>
  <c r="K9" i="22"/>
  <c r="K10" i="22" s="1"/>
  <c r="J9" i="22"/>
  <c r="J10" i="22" s="1"/>
  <c r="I9" i="22"/>
  <c r="I10" i="22" s="1"/>
  <c r="H9" i="22"/>
  <c r="H10" i="22" s="1"/>
  <c r="G9" i="22"/>
  <c r="G10" i="22" s="1"/>
  <c r="F9" i="22"/>
  <c r="F10" i="22" s="1"/>
  <c r="E9" i="22"/>
  <c r="E10" i="22" s="1"/>
  <c r="C9" i="22"/>
  <c r="C10" i="22" s="1"/>
  <c r="K8" i="22"/>
  <c r="J8" i="22"/>
  <c r="G8" i="22"/>
  <c r="F8" i="22"/>
  <c r="E8" i="22"/>
  <c r="C8" i="22"/>
  <c r="L8" i="22" l="1"/>
  <c r="I8" i="22"/>
  <c r="H8" i="22"/>
  <c r="J7" i="21"/>
  <c r="G7" i="21"/>
  <c r="L8" i="21"/>
  <c r="L9" i="21" s="1"/>
  <c r="K8" i="21"/>
  <c r="K9" i="21" s="1"/>
  <c r="J8" i="21"/>
  <c r="J9" i="21" s="1"/>
  <c r="I8" i="21"/>
  <c r="I9" i="21" s="1"/>
  <c r="H8" i="21"/>
  <c r="H9" i="21" s="1"/>
  <c r="G8" i="21"/>
  <c r="G9" i="21" s="1"/>
  <c r="F8" i="21"/>
  <c r="F9" i="21" s="1"/>
  <c r="E8" i="21"/>
  <c r="E9" i="21" s="1"/>
  <c r="C8" i="21"/>
  <c r="C9" i="21" s="1"/>
  <c r="L7" i="21"/>
  <c r="K7" i="21"/>
  <c r="I7" i="21"/>
  <c r="H7" i="21"/>
  <c r="F7" i="21"/>
  <c r="E7" i="21"/>
  <c r="C7" i="21"/>
  <c r="N10" i="20"/>
  <c r="N11" i="20" s="1"/>
  <c r="M10" i="20"/>
  <c r="M11" i="20" s="1"/>
  <c r="L10" i="20"/>
  <c r="L11" i="20" s="1"/>
  <c r="K10" i="20"/>
  <c r="K11" i="20" s="1"/>
  <c r="J10" i="20"/>
  <c r="J11" i="20" s="1"/>
  <c r="I10" i="20"/>
  <c r="I11" i="20" s="1"/>
  <c r="H10" i="20"/>
  <c r="H11" i="20" s="1"/>
  <c r="G10" i="20"/>
  <c r="G11" i="20" s="1"/>
  <c r="F10" i="20"/>
  <c r="F11" i="20" s="1"/>
  <c r="E10" i="20"/>
  <c r="E11" i="20" s="1"/>
  <c r="N9" i="20"/>
  <c r="M9" i="20"/>
  <c r="L9" i="20"/>
  <c r="K9" i="20"/>
  <c r="J9" i="20"/>
  <c r="I9" i="20"/>
  <c r="H9" i="20"/>
  <c r="G9" i="20"/>
  <c r="F9" i="20"/>
  <c r="F9" i="18" l="1"/>
  <c r="G9" i="18"/>
  <c r="H9" i="18"/>
  <c r="I9" i="18"/>
  <c r="J9" i="18"/>
  <c r="K9" i="18"/>
  <c r="L9" i="18"/>
  <c r="M9" i="18"/>
  <c r="F10" i="18"/>
  <c r="G10" i="18"/>
  <c r="G11" i="18" s="1"/>
  <c r="H10" i="18"/>
  <c r="H11" i="18" s="1"/>
  <c r="I10" i="18"/>
  <c r="I11" i="18" s="1"/>
  <c r="J10" i="18"/>
  <c r="J11" i="18" s="1"/>
  <c r="K10" i="18"/>
  <c r="K11" i="18" s="1"/>
  <c r="L10" i="18"/>
  <c r="L11" i="18" s="1"/>
  <c r="M10" i="18"/>
  <c r="M11" i="18" s="1"/>
  <c r="F11" i="18"/>
  <c r="D10" i="18"/>
  <c r="D11" i="18" s="1"/>
  <c r="D9" i="18"/>
  <c r="AD11" i="16"/>
  <c r="AE11" i="16" s="1"/>
  <c r="AD12" i="16"/>
  <c r="AE12" i="16" s="1"/>
  <c r="AD13" i="16"/>
  <c r="AE13" i="16" s="1"/>
  <c r="AD15" i="16"/>
  <c r="AE15" i="16" s="1"/>
  <c r="AD16" i="16"/>
  <c r="AE16" i="16" s="1"/>
  <c r="AD17" i="16"/>
  <c r="AE17" i="16" s="1"/>
  <c r="AD18" i="16"/>
  <c r="AE18" i="16" s="1"/>
  <c r="AD19" i="16"/>
  <c r="AE19" i="16" s="1"/>
  <c r="AD20" i="16"/>
  <c r="AE20" i="16" s="1"/>
  <c r="AD21" i="16"/>
  <c r="AE21" i="16" s="1"/>
  <c r="AD22" i="16"/>
  <c r="AE22" i="16" s="1"/>
  <c r="AD23" i="16"/>
  <c r="AE23" i="16" s="1"/>
  <c r="AD24" i="16"/>
  <c r="AE24" i="16" s="1"/>
  <c r="AD25" i="16"/>
  <c r="AE25" i="16" s="1"/>
  <c r="AD26" i="16"/>
  <c r="AE26" i="16" s="1"/>
  <c r="AD27" i="16"/>
  <c r="AE27" i="16" s="1"/>
  <c r="AD28" i="16"/>
  <c r="AE28" i="16" s="1"/>
  <c r="AD29" i="16"/>
  <c r="AE29" i="16" s="1"/>
  <c r="AD30" i="16"/>
  <c r="AE30" i="16" s="1"/>
  <c r="AD31" i="16"/>
  <c r="AE31" i="16" s="1"/>
  <c r="AD32" i="16"/>
  <c r="AE32" i="16" s="1"/>
  <c r="AD33" i="16"/>
  <c r="AE33" i="16" s="1"/>
  <c r="AD34" i="16"/>
  <c r="AE34" i="16" s="1"/>
  <c r="AD35" i="16"/>
  <c r="AE35" i="16" s="1"/>
  <c r="AD36" i="16"/>
  <c r="AE36" i="16" s="1"/>
  <c r="AD37" i="16"/>
  <c r="AE37" i="16" s="1"/>
  <c r="AD38" i="16"/>
  <c r="AE38" i="16" s="1"/>
  <c r="AD39" i="16"/>
  <c r="AE39" i="16" s="1"/>
  <c r="AD41" i="16"/>
  <c r="AE41" i="16" s="1"/>
  <c r="AD42" i="16"/>
  <c r="AE42" i="16" s="1"/>
  <c r="AD43" i="16"/>
  <c r="AE43" i="16" s="1"/>
  <c r="AD44" i="16"/>
  <c r="AE44" i="16" s="1"/>
  <c r="AD45" i="16"/>
  <c r="AE45" i="16" s="1"/>
  <c r="AD46" i="16"/>
  <c r="AE46" i="16" s="1"/>
  <c r="AD47" i="16"/>
  <c r="AE47" i="16" s="1"/>
  <c r="AD48" i="16"/>
  <c r="AE48" i="16" s="1"/>
  <c r="AD49" i="16"/>
  <c r="AE49" i="16" s="1"/>
  <c r="AD7" i="16"/>
  <c r="AE7" i="16" s="1"/>
  <c r="AF7" i="16" s="1"/>
  <c r="U11" i="16"/>
  <c r="Z11" i="16" s="1"/>
  <c r="V11" i="16"/>
  <c r="AA11" i="16" s="1"/>
  <c r="W11" i="16"/>
  <c r="AB11" i="16" s="1"/>
  <c r="X11" i="16"/>
  <c r="AC11" i="16" s="1"/>
  <c r="U12" i="16"/>
  <c r="Z12" i="16" s="1"/>
  <c r="V12" i="16"/>
  <c r="AA12" i="16" s="1"/>
  <c r="W12" i="16"/>
  <c r="AB12" i="16" s="1"/>
  <c r="X12" i="16"/>
  <c r="AC12" i="16" s="1"/>
  <c r="U13" i="16"/>
  <c r="Z13" i="16" s="1"/>
  <c r="V13" i="16"/>
  <c r="AA13" i="16" s="1"/>
  <c r="W13" i="16"/>
  <c r="AB13" i="16" s="1"/>
  <c r="X13" i="16"/>
  <c r="AC13" i="16" s="1"/>
  <c r="U15" i="16"/>
  <c r="Z15" i="16" s="1"/>
  <c r="V15" i="16"/>
  <c r="AA15" i="16" s="1"/>
  <c r="W15" i="16"/>
  <c r="AB15" i="16" s="1"/>
  <c r="X15" i="16"/>
  <c r="AC15" i="16" s="1"/>
  <c r="U16" i="16"/>
  <c r="Z16" i="16" s="1"/>
  <c r="V16" i="16"/>
  <c r="AA16" i="16" s="1"/>
  <c r="W16" i="16"/>
  <c r="AB16" i="16" s="1"/>
  <c r="X16" i="16"/>
  <c r="AC16" i="16" s="1"/>
  <c r="U17" i="16"/>
  <c r="Z17" i="16" s="1"/>
  <c r="V17" i="16"/>
  <c r="AA17" i="16" s="1"/>
  <c r="W17" i="16"/>
  <c r="AB17" i="16" s="1"/>
  <c r="X17" i="16"/>
  <c r="AC17" i="16" s="1"/>
  <c r="U18" i="16"/>
  <c r="Z18" i="16" s="1"/>
  <c r="V18" i="16"/>
  <c r="AA18" i="16" s="1"/>
  <c r="W18" i="16"/>
  <c r="AB18" i="16" s="1"/>
  <c r="X18" i="16"/>
  <c r="AC18" i="16" s="1"/>
  <c r="U19" i="16"/>
  <c r="Z19" i="16" s="1"/>
  <c r="V19" i="16"/>
  <c r="AA19" i="16" s="1"/>
  <c r="W19" i="16"/>
  <c r="AB19" i="16" s="1"/>
  <c r="X19" i="16"/>
  <c r="AC19" i="16" s="1"/>
  <c r="U20" i="16"/>
  <c r="Z20" i="16" s="1"/>
  <c r="V20" i="16"/>
  <c r="AA20" i="16" s="1"/>
  <c r="W20" i="16"/>
  <c r="AB20" i="16" s="1"/>
  <c r="X20" i="16"/>
  <c r="AC20" i="16" s="1"/>
  <c r="U21" i="16"/>
  <c r="Z21" i="16" s="1"/>
  <c r="V21" i="16"/>
  <c r="AA21" i="16" s="1"/>
  <c r="W21" i="16"/>
  <c r="AB21" i="16" s="1"/>
  <c r="X21" i="16"/>
  <c r="AC21" i="16" s="1"/>
  <c r="U22" i="16"/>
  <c r="Z22" i="16" s="1"/>
  <c r="V22" i="16"/>
  <c r="AA22" i="16" s="1"/>
  <c r="W22" i="16"/>
  <c r="AB22" i="16" s="1"/>
  <c r="X22" i="16"/>
  <c r="AC22" i="16" s="1"/>
  <c r="U23" i="16"/>
  <c r="Z23" i="16" s="1"/>
  <c r="V23" i="16"/>
  <c r="AA23" i="16" s="1"/>
  <c r="W23" i="16"/>
  <c r="AB23" i="16" s="1"/>
  <c r="X23" i="16"/>
  <c r="AC23" i="16" s="1"/>
  <c r="U24" i="16"/>
  <c r="Z24" i="16" s="1"/>
  <c r="V24" i="16"/>
  <c r="AA24" i="16" s="1"/>
  <c r="W24" i="16"/>
  <c r="AB24" i="16" s="1"/>
  <c r="X24" i="16"/>
  <c r="AC24" i="16" s="1"/>
  <c r="U25" i="16"/>
  <c r="Z25" i="16" s="1"/>
  <c r="V25" i="16"/>
  <c r="AA25" i="16" s="1"/>
  <c r="W25" i="16"/>
  <c r="AB25" i="16" s="1"/>
  <c r="X25" i="16"/>
  <c r="AC25" i="16" s="1"/>
  <c r="U26" i="16"/>
  <c r="Z26" i="16" s="1"/>
  <c r="V26" i="16"/>
  <c r="AA26" i="16" s="1"/>
  <c r="W26" i="16"/>
  <c r="AB26" i="16" s="1"/>
  <c r="X26" i="16"/>
  <c r="AC26" i="16" s="1"/>
  <c r="U27" i="16"/>
  <c r="Z27" i="16" s="1"/>
  <c r="V27" i="16"/>
  <c r="AA27" i="16" s="1"/>
  <c r="W27" i="16"/>
  <c r="AB27" i="16" s="1"/>
  <c r="AI27" i="16" s="1"/>
  <c r="X27" i="16"/>
  <c r="AC27" i="16" s="1"/>
  <c r="U28" i="16"/>
  <c r="Z28" i="16" s="1"/>
  <c r="V28" i="16"/>
  <c r="AA28" i="16" s="1"/>
  <c r="W28" i="16"/>
  <c r="AB28" i="16" s="1"/>
  <c r="X28" i="16"/>
  <c r="AC28" i="16" s="1"/>
  <c r="U29" i="16"/>
  <c r="Z29" i="16" s="1"/>
  <c r="V29" i="16"/>
  <c r="AA29" i="16" s="1"/>
  <c r="W29" i="16"/>
  <c r="AB29" i="16" s="1"/>
  <c r="X29" i="16"/>
  <c r="AC29" i="16" s="1"/>
  <c r="U30" i="16"/>
  <c r="Z30" i="16" s="1"/>
  <c r="V30" i="16"/>
  <c r="AA30" i="16" s="1"/>
  <c r="W30" i="16"/>
  <c r="AB30" i="16" s="1"/>
  <c r="X30" i="16"/>
  <c r="AC30" i="16" s="1"/>
  <c r="U31" i="16"/>
  <c r="Z31" i="16" s="1"/>
  <c r="V31" i="16"/>
  <c r="AA31" i="16" s="1"/>
  <c r="W31" i="16"/>
  <c r="AB31" i="16" s="1"/>
  <c r="X31" i="16"/>
  <c r="AC31" i="16" s="1"/>
  <c r="U32" i="16"/>
  <c r="Z32" i="16" s="1"/>
  <c r="V32" i="16"/>
  <c r="AA32" i="16" s="1"/>
  <c r="W32" i="16"/>
  <c r="AB32" i="16" s="1"/>
  <c r="X32" i="16"/>
  <c r="AC32" i="16" s="1"/>
  <c r="U33" i="16"/>
  <c r="Z33" i="16" s="1"/>
  <c r="V33" i="16"/>
  <c r="AA33" i="16" s="1"/>
  <c r="W33" i="16"/>
  <c r="AB33" i="16" s="1"/>
  <c r="X33" i="16"/>
  <c r="AC33" i="16" s="1"/>
  <c r="U34" i="16"/>
  <c r="Z34" i="16" s="1"/>
  <c r="V34" i="16"/>
  <c r="AA34" i="16" s="1"/>
  <c r="W34" i="16"/>
  <c r="AB34" i="16" s="1"/>
  <c r="X34" i="16"/>
  <c r="AC34" i="16" s="1"/>
  <c r="U35" i="16"/>
  <c r="Z35" i="16" s="1"/>
  <c r="V35" i="16"/>
  <c r="AA35" i="16" s="1"/>
  <c r="W35" i="16"/>
  <c r="AB35" i="16" s="1"/>
  <c r="X35" i="16"/>
  <c r="AC35" i="16" s="1"/>
  <c r="U36" i="16"/>
  <c r="Z36" i="16" s="1"/>
  <c r="V36" i="16"/>
  <c r="AA36" i="16" s="1"/>
  <c r="W36" i="16"/>
  <c r="AB36" i="16" s="1"/>
  <c r="X36" i="16"/>
  <c r="AC36" i="16" s="1"/>
  <c r="U37" i="16"/>
  <c r="Z37" i="16" s="1"/>
  <c r="V37" i="16"/>
  <c r="AA37" i="16" s="1"/>
  <c r="W37" i="16"/>
  <c r="AB37" i="16" s="1"/>
  <c r="X37" i="16"/>
  <c r="AC37" i="16" s="1"/>
  <c r="U38" i="16"/>
  <c r="Z38" i="16" s="1"/>
  <c r="V38" i="16"/>
  <c r="AA38" i="16" s="1"/>
  <c r="W38" i="16"/>
  <c r="AB38" i="16" s="1"/>
  <c r="X38" i="16"/>
  <c r="AC38" i="16" s="1"/>
  <c r="U39" i="16"/>
  <c r="Z39" i="16" s="1"/>
  <c r="V39" i="16"/>
  <c r="AA39" i="16" s="1"/>
  <c r="W39" i="16"/>
  <c r="AB39" i="16" s="1"/>
  <c r="X39" i="16"/>
  <c r="AC39" i="16" s="1"/>
  <c r="U40" i="16"/>
  <c r="Z40" i="16" s="1"/>
  <c r="V40" i="16"/>
  <c r="AA40" i="16" s="1"/>
  <c r="AH40" i="16" s="1"/>
  <c r="W40" i="16"/>
  <c r="AB40" i="16" s="1"/>
  <c r="U41" i="16"/>
  <c r="Z41" i="16" s="1"/>
  <c r="V41" i="16"/>
  <c r="AA41" i="16" s="1"/>
  <c r="W41" i="16"/>
  <c r="AB41" i="16" s="1"/>
  <c r="X41" i="16"/>
  <c r="AC41" i="16" s="1"/>
  <c r="U42" i="16"/>
  <c r="Z42" i="16" s="1"/>
  <c r="V42" i="16"/>
  <c r="AA42" i="16" s="1"/>
  <c r="AH42" i="16" s="1"/>
  <c r="W42" i="16"/>
  <c r="AB42" i="16" s="1"/>
  <c r="X42" i="16"/>
  <c r="AC42" i="16" s="1"/>
  <c r="U43" i="16"/>
  <c r="Z43" i="16" s="1"/>
  <c r="V43" i="16"/>
  <c r="AA43" i="16" s="1"/>
  <c r="W43" i="16"/>
  <c r="AB43" i="16" s="1"/>
  <c r="X43" i="16"/>
  <c r="AC43" i="16" s="1"/>
  <c r="U44" i="16"/>
  <c r="Z44" i="16" s="1"/>
  <c r="V44" i="16"/>
  <c r="AA44" i="16" s="1"/>
  <c r="W44" i="16"/>
  <c r="AB44" i="16" s="1"/>
  <c r="X44" i="16"/>
  <c r="AC44" i="16" s="1"/>
  <c r="AJ44" i="16" s="1"/>
  <c r="U45" i="16"/>
  <c r="Z45" i="16" s="1"/>
  <c r="V45" i="16"/>
  <c r="AA45" i="16" s="1"/>
  <c r="W45" i="16"/>
  <c r="AB45" i="16" s="1"/>
  <c r="X45" i="16"/>
  <c r="AC45" i="16" s="1"/>
  <c r="U46" i="16"/>
  <c r="Z46" i="16" s="1"/>
  <c r="V46" i="16"/>
  <c r="AA46" i="16" s="1"/>
  <c r="AH46" i="16" s="1"/>
  <c r="W46" i="16"/>
  <c r="AB46" i="16" s="1"/>
  <c r="X46" i="16"/>
  <c r="AC46" i="16" s="1"/>
  <c r="AJ46" i="16" s="1"/>
  <c r="U47" i="16"/>
  <c r="Z47" i="16" s="1"/>
  <c r="V47" i="16"/>
  <c r="AA47" i="16" s="1"/>
  <c r="W47" i="16"/>
  <c r="AB47" i="16" s="1"/>
  <c r="X47" i="16"/>
  <c r="AC47" i="16" s="1"/>
  <c r="U48" i="16"/>
  <c r="Z48" i="16" s="1"/>
  <c r="V48" i="16"/>
  <c r="AA48" i="16" s="1"/>
  <c r="W48" i="16"/>
  <c r="AB48" i="16" s="1"/>
  <c r="X48" i="16"/>
  <c r="AC48" i="16" s="1"/>
  <c r="AJ48" i="16" s="1"/>
  <c r="U49" i="16"/>
  <c r="Z49" i="16" s="1"/>
  <c r="V49" i="16"/>
  <c r="AA49" i="16" s="1"/>
  <c r="W49" i="16"/>
  <c r="AB49" i="16" s="1"/>
  <c r="X49" i="16"/>
  <c r="AC49" i="16" s="1"/>
  <c r="X7" i="16"/>
  <c r="AC7" i="16" s="1"/>
  <c r="W7" i="16"/>
  <c r="AB7" i="16" s="1"/>
  <c r="V7" i="16"/>
  <c r="AA7" i="16" s="1"/>
  <c r="U7" i="16"/>
  <c r="Z7" i="16" s="1"/>
  <c r="T12" i="16"/>
  <c r="Y12" i="16" s="1"/>
  <c r="T13" i="16"/>
  <c r="T15" i="16"/>
  <c r="Y15" i="16" s="1"/>
  <c r="T18" i="16"/>
  <c r="Y18" i="16" s="1"/>
  <c r="T19" i="16"/>
  <c r="Y19" i="16" s="1"/>
  <c r="T20" i="16"/>
  <c r="Y20" i="16" s="1"/>
  <c r="T22" i="16"/>
  <c r="Y22" i="16" s="1"/>
  <c r="T23" i="16"/>
  <c r="Y23" i="16" s="1"/>
  <c r="T25" i="16"/>
  <c r="Y25" i="16" s="1"/>
  <c r="T26" i="16"/>
  <c r="Y26" i="16" s="1"/>
  <c r="T27" i="16"/>
  <c r="Y27" i="16" s="1"/>
  <c r="T28" i="16"/>
  <c r="Y28" i="16" s="1"/>
  <c r="T29" i="16"/>
  <c r="Y29" i="16" s="1"/>
  <c r="T30" i="16"/>
  <c r="Y30" i="16" s="1"/>
  <c r="T31" i="16"/>
  <c r="Y31" i="16" s="1"/>
  <c r="T32" i="16"/>
  <c r="Y32" i="16" s="1"/>
  <c r="T33" i="16"/>
  <c r="Y33" i="16" s="1"/>
  <c r="T34" i="16"/>
  <c r="Y34" i="16" s="1"/>
  <c r="T35" i="16"/>
  <c r="Y35" i="16" s="1"/>
  <c r="T36" i="16"/>
  <c r="Y36" i="16" s="1"/>
  <c r="T37" i="16"/>
  <c r="Y37" i="16" s="1"/>
  <c r="T38" i="16"/>
  <c r="Y38" i="16" s="1"/>
  <c r="T39" i="16"/>
  <c r="Y39" i="16" s="1"/>
  <c r="T40" i="16"/>
  <c r="Y40" i="16" s="1"/>
  <c r="T41" i="16"/>
  <c r="Y41" i="16" s="1"/>
  <c r="T42" i="16"/>
  <c r="Y42" i="16" s="1"/>
  <c r="T43" i="16"/>
  <c r="Y43" i="16" s="1"/>
  <c r="T44" i="16"/>
  <c r="Y44" i="16" s="1"/>
  <c r="T45" i="16"/>
  <c r="Y45" i="16" s="1"/>
  <c r="T46" i="16"/>
  <c r="Y46" i="16" s="1"/>
  <c r="T47" i="16"/>
  <c r="Y47" i="16" s="1"/>
  <c r="T48" i="16"/>
  <c r="Y48" i="16" s="1"/>
  <c r="T49" i="16"/>
  <c r="Y49" i="16" s="1"/>
  <c r="AH48" i="16" l="1"/>
  <c r="AH44" i="16"/>
  <c r="AG7" i="16"/>
  <c r="AI7" i="16"/>
  <c r="AI45" i="16"/>
  <c r="AI41" i="16"/>
  <c r="AH28" i="16"/>
  <c r="AH24" i="16"/>
  <c r="AH20" i="16"/>
  <c r="AJ28" i="16"/>
  <c r="AJ20" i="16"/>
  <c r="AJ22" i="16"/>
  <c r="AI29" i="16"/>
  <c r="AI21" i="16"/>
  <c r="AH26" i="16"/>
  <c r="AH22" i="16"/>
  <c r="AI38" i="16"/>
  <c r="AG38" i="16"/>
  <c r="AI36" i="16"/>
  <c r="AG36" i="16"/>
  <c r="AG34" i="16"/>
  <c r="AI30" i="16"/>
  <c r="AG30" i="16"/>
  <c r="AI18" i="16"/>
  <c r="AG16" i="16"/>
  <c r="AG12" i="16"/>
  <c r="AH39" i="16"/>
  <c r="AJ37" i="16"/>
  <c r="AH37" i="16"/>
  <c r="AH35" i="16"/>
  <c r="AJ33" i="16"/>
  <c r="AH33" i="16"/>
  <c r="AH31" i="16"/>
  <c r="AH19" i="16"/>
  <c r="AJ17" i="16"/>
  <c r="AH17" i="16"/>
  <c r="AH15" i="16"/>
  <c r="AJ13" i="16"/>
  <c r="AH13" i="16"/>
  <c r="AJ11" i="16"/>
  <c r="AH11" i="16"/>
  <c r="AF46" i="16"/>
  <c r="AF44" i="16"/>
  <c r="AF37" i="16"/>
  <c r="AF33" i="16"/>
  <c r="AF26" i="16"/>
  <c r="AF22" i="16"/>
  <c r="AF20" i="16"/>
  <c r="AF19" i="16"/>
  <c r="AF15" i="16"/>
  <c r="AF13" i="16"/>
  <c r="AH7" i="16"/>
  <c r="AJ7" i="16"/>
  <c r="AI48" i="16"/>
  <c r="AG48" i="16"/>
  <c r="AI46" i="16"/>
  <c r="AG46" i="16"/>
  <c r="AI42" i="16"/>
  <c r="AG42" i="16"/>
  <c r="AI40" i="16"/>
  <c r="AG40" i="16"/>
  <c r="AG39" i="16"/>
  <c r="AI37" i="16"/>
  <c r="AI33" i="16"/>
  <c r="AG33" i="16"/>
  <c r="AG28" i="16"/>
  <c r="AI26" i="16"/>
  <c r="AG26" i="16"/>
  <c r="AG22" i="16"/>
  <c r="AI20" i="16"/>
  <c r="AG20" i="16"/>
  <c r="AI19" i="16"/>
  <c r="AI17" i="16"/>
  <c r="AG17" i="16"/>
  <c r="AG13" i="16"/>
  <c r="AG11" i="16"/>
  <c r="AF49" i="16"/>
  <c r="AF47" i="16"/>
  <c r="AF41" i="16"/>
  <c r="AF38" i="16"/>
  <c r="AF36" i="16"/>
  <c r="AF32" i="16"/>
  <c r="AF30" i="16"/>
  <c r="AF29" i="16"/>
  <c r="AF27" i="16"/>
  <c r="AF23" i="16"/>
  <c r="AF12" i="16"/>
  <c r="AH49" i="16"/>
  <c r="AH47" i="16"/>
  <c r="AJ45" i="16"/>
  <c r="AH45" i="16"/>
  <c r="AJ43" i="16"/>
  <c r="AH43" i="16"/>
  <c r="AH41" i="16"/>
  <c r="AJ38" i="16"/>
  <c r="AH38" i="16"/>
  <c r="AJ36" i="16"/>
  <c r="AH36" i="16"/>
  <c r="AJ34" i="16"/>
  <c r="AH34" i="16"/>
  <c r="AH32" i="16"/>
  <c r="AJ30" i="16"/>
  <c r="AH30" i="16"/>
  <c r="AJ29" i="16"/>
  <c r="AH29" i="16"/>
  <c r="AH27" i="16"/>
  <c r="AJ25" i="16"/>
  <c r="AH25" i="16"/>
  <c r="AJ23" i="16"/>
  <c r="AH23" i="16"/>
  <c r="AH21" i="16"/>
  <c r="AJ18" i="16"/>
  <c r="AH18" i="16"/>
  <c r="AJ16" i="16"/>
  <c r="AH16" i="16"/>
  <c r="AH12" i="16"/>
  <c r="AG45" i="16"/>
  <c r="AG43" i="16"/>
  <c r="AI34" i="16"/>
  <c r="AG29" i="16"/>
  <c r="AI23" i="16"/>
  <c r="AG21" i="16"/>
  <c r="AG18" i="16"/>
  <c r="AI12" i="16"/>
  <c r="O59" i="17" l="1"/>
  <c r="S58" i="17"/>
  <c r="S60" i="17" s="1"/>
  <c r="P58" i="17"/>
  <c r="P60" i="17" s="1"/>
  <c r="Q58" i="17"/>
  <c r="Q60" i="17" s="1"/>
  <c r="R58" i="17"/>
  <c r="R60" i="17" s="1"/>
  <c r="T58" i="17"/>
  <c r="T60" i="17" s="1"/>
  <c r="O60" i="17"/>
  <c r="T27" i="17"/>
  <c r="Z27" i="17" s="1"/>
  <c r="O27" i="17"/>
  <c r="T5" i="17"/>
  <c r="Z5" i="17" s="1"/>
  <c r="T6" i="17"/>
  <c r="T7" i="17"/>
  <c r="Z7" i="17" s="1"/>
  <c r="T8" i="17"/>
  <c r="T9" i="17"/>
  <c r="T10" i="17"/>
  <c r="T11" i="17"/>
  <c r="T12" i="17"/>
  <c r="T13" i="17"/>
  <c r="T14" i="17"/>
  <c r="T15" i="17"/>
  <c r="T16" i="17"/>
  <c r="T17" i="17"/>
  <c r="T18" i="17"/>
  <c r="T19" i="17"/>
  <c r="Z19" i="17" s="1"/>
  <c r="T20" i="17"/>
  <c r="T21" i="17"/>
  <c r="Z21" i="17" s="1"/>
  <c r="T22" i="17"/>
  <c r="T23" i="17"/>
  <c r="Z23" i="17" s="1"/>
  <c r="T24" i="17"/>
  <c r="T25" i="17"/>
  <c r="Z25" i="17" s="1"/>
  <c r="T26" i="17"/>
  <c r="T28" i="17"/>
  <c r="Z28" i="17" s="1"/>
  <c r="T29" i="17"/>
  <c r="Z29" i="17" s="1"/>
  <c r="T30" i="17"/>
  <c r="T31" i="17"/>
  <c r="Z31" i="17" s="1"/>
  <c r="T32" i="17"/>
  <c r="T33" i="17"/>
  <c r="Z33" i="17" s="1"/>
  <c r="T34" i="17"/>
  <c r="T35" i="17"/>
  <c r="Z35" i="17" s="1"/>
  <c r="T36" i="17"/>
  <c r="T37" i="17"/>
  <c r="Z37" i="17" s="1"/>
  <c r="T38" i="17"/>
  <c r="T39" i="17"/>
  <c r="T40" i="17"/>
  <c r="Z40" i="17" s="1"/>
  <c r="T41" i="17"/>
  <c r="T42" i="17"/>
  <c r="Z42" i="17" s="1"/>
  <c r="T43" i="17"/>
  <c r="T44" i="17"/>
  <c r="Z44" i="17" s="1"/>
  <c r="T45" i="17"/>
  <c r="T46" i="17"/>
  <c r="Z46" i="17" s="1"/>
  <c r="T47" i="17"/>
  <c r="T48" i="17"/>
  <c r="Z48" i="17" s="1"/>
  <c r="T4" i="17"/>
  <c r="S5" i="17"/>
  <c r="Y5" i="17" s="1"/>
  <c r="S6" i="17"/>
  <c r="S7" i="17"/>
  <c r="Y7" i="17" s="1"/>
  <c r="S8" i="17"/>
  <c r="S9" i="17"/>
  <c r="S10" i="17"/>
  <c r="S11" i="17"/>
  <c r="S12" i="17"/>
  <c r="S13" i="17"/>
  <c r="S14" i="17"/>
  <c r="S15" i="17"/>
  <c r="S16" i="17"/>
  <c r="S17" i="17"/>
  <c r="S18" i="17"/>
  <c r="S19" i="17"/>
  <c r="Y19" i="17" s="1"/>
  <c r="S20" i="17"/>
  <c r="S21" i="17"/>
  <c r="Y21" i="17" s="1"/>
  <c r="S22" i="17"/>
  <c r="S23" i="17"/>
  <c r="Y23" i="17" s="1"/>
  <c r="S24" i="17"/>
  <c r="S25" i="17"/>
  <c r="Y25" i="17" s="1"/>
  <c r="S26" i="17"/>
  <c r="S27" i="17"/>
  <c r="Y27" i="17" s="1"/>
  <c r="S28" i="17"/>
  <c r="S29" i="17"/>
  <c r="S30" i="17"/>
  <c r="Y30" i="17" s="1"/>
  <c r="S31" i="17"/>
  <c r="S32" i="17"/>
  <c r="Y32" i="17" s="1"/>
  <c r="S33" i="17"/>
  <c r="S34" i="17"/>
  <c r="Y34" i="17" s="1"/>
  <c r="S35" i="17"/>
  <c r="S36" i="17"/>
  <c r="Y36" i="17" s="1"/>
  <c r="S37" i="17"/>
  <c r="S38" i="17"/>
  <c r="Y38" i="17" s="1"/>
  <c r="S39" i="17"/>
  <c r="Y39" i="17" s="1"/>
  <c r="S40" i="17"/>
  <c r="S41" i="17"/>
  <c r="Y41" i="17" s="1"/>
  <c r="S42" i="17"/>
  <c r="S43" i="17"/>
  <c r="Y43" i="17" s="1"/>
  <c r="S44" i="17"/>
  <c r="S45" i="17"/>
  <c r="Y45" i="17" s="1"/>
  <c r="S46" i="17"/>
  <c r="S47" i="17"/>
  <c r="Y47" i="17" s="1"/>
  <c r="S48" i="17"/>
  <c r="S4" i="17"/>
  <c r="Y4" i="17" s="1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" i="17"/>
  <c r="Q4" i="17"/>
  <c r="W4" i="17" s="1"/>
  <c r="P4" i="17"/>
  <c r="V4" i="17" s="1"/>
  <c r="Q31" i="17"/>
  <c r="Q32" i="17"/>
  <c r="Q33" i="17"/>
  <c r="W33" i="17" s="1"/>
  <c r="Q34" i="17"/>
  <c r="Q35" i="17"/>
  <c r="Q36" i="17"/>
  <c r="Q37" i="17"/>
  <c r="W37" i="17" s="1"/>
  <c r="Q38" i="17"/>
  <c r="Q39" i="17"/>
  <c r="Q40" i="17"/>
  <c r="Q41" i="17"/>
  <c r="Q42" i="17"/>
  <c r="Q43" i="17"/>
  <c r="Q44" i="17"/>
  <c r="Q45" i="17"/>
  <c r="Q46" i="17"/>
  <c r="Q47" i="17"/>
  <c r="Q48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29" i="17"/>
  <c r="O30" i="17"/>
  <c r="O4" i="17"/>
  <c r="W48" i="17" l="1"/>
  <c r="W40" i="17"/>
  <c r="W35" i="17"/>
  <c r="W31" i="17"/>
  <c r="W44" i="17"/>
  <c r="W46" i="17"/>
  <c r="W42" i="17"/>
  <c r="W47" i="17"/>
  <c r="W45" i="17"/>
  <c r="W43" i="17"/>
  <c r="W41" i="17"/>
  <c r="W39" i="17"/>
  <c r="W38" i="17"/>
  <c r="W36" i="17"/>
  <c r="W34" i="17"/>
  <c r="W32" i="17"/>
  <c r="Y18" i="17"/>
  <c r="Y16" i="17"/>
  <c r="Y14" i="17"/>
  <c r="Y12" i="17"/>
  <c r="Y10" i="17"/>
  <c r="Z4" i="17"/>
  <c r="Z47" i="17"/>
  <c r="Z45" i="17"/>
  <c r="Z43" i="17"/>
  <c r="Z41" i="17"/>
  <c r="Z39" i="17"/>
  <c r="Z38" i="17"/>
  <c r="Z36" i="17"/>
  <c r="Z34" i="17"/>
  <c r="Z32" i="17"/>
  <c r="Z30" i="17"/>
  <c r="Z18" i="17"/>
  <c r="Z16" i="17"/>
  <c r="Z14" i="17"/>
  <c r="Z12" i="17"/>
  <c r="Z10" i="17"/>
  <c r="U27" i="17"/>
  <c r="U29" i="17"/>
  <c r="U30" i="17"/>
  <c r="U48" i="17"/>
  <c r="U46" i="17"/>
  <c r="U44" i="17"/>
  <c r="U42" i="17"/>
  <c r="U40" i="17"/>
  <c r="U37" i="17"/>
  <c r="U35" i="17"/>
  <c r="U33" i="17"/>
  <c r="U31" i="17"/>
  <c r="X5" i="17"/>
  <c r="X7" i="17"/>
  <c r="X10" i="17"/>
  <c r="X12" i="17"/>
  <c r="X14" i="17"/>
  <c r="X16" i="17"/>
  <c r="X18" i="17"/>
  <c r="X19" i="17"/>
  <c r="X21" i="17"/>
  <c r="X23" i="17"/>
  <c r="X25" i="17"/>
  <c r="X27" i="17"/>
  <c r="X30" i="17"/>
  <c r="X32" i="17"/>
  <c r="X34" i="17"/>
  <c r="X36" i="17"/>
  <c r="X38" i="17"/>
  <c r="X39" i="17"/>
  <c r="X41" i="17"/>
  <c r="X43" i="17"/>
  <c r="X45" i="17"/>
  <c r="X47" i="17"/>
  <c r="X4" i="17"/>
  <c r="V31" i="17"/>
  <c r="V33" i="17"/>
  <c r="V35" i="17"/>
  <c r="V37" i="17"/>
  <c r="V40" i="17"/>
  <c r="V42" i="17"/>
  <c r="V44" i="17"/>
  <c r="V46" i="17"/>
  <c r="V48" i="17"/>
  <c r="V47" i="17"/>
  <c r="V45" i="17"/>
  <c r="V43" i="17"/>
  <c r="V41" i="17"/>
  <c r="V39" i="17"/>
  <c r="V38" i="17"/>
  <c r="V36" i="17"/>
  <c r="V34" i="17"/>
  <c r="V32" i="17"/>
  <c r="X48" i="17"/>
  <c r="X46" i="17"/>
  <c r="X44" i="17"/>
  <c r="X42" i="17"/>
  <c r="X40" i="17"/>
  <c r="X37" i="17"/>
  <c r="X35" i="17"/>
  <c r="X33" i="17"/>
  <c r="X31" i="17"/>
  <c r="X29" i="17"/>
  <c r="X28" i="17"/>
  <c r="X26" i="17"/>
  <c r="X24" i="17"/>
  <c r="X22" i="17"/>
  <c r="X20" i="17"/>
  <c r="X17" i="17"/>
  <c r="X15" i="17"/>
  <c r="X13" i="17"/>
  <c r="X11" i="17"/>
  <c r="X9" i="17"/>
  <c r="X8" i="17"/>
  <c r="X6" i="17"/>
  <c r="Z6" i="17"/>
  <c r="Z8" i="17"/>
  <c r="Z9" i="17"/>
  <c r="Z11" i="17"/>
  <c r="Z13" i="17"/>
  <c r="Z15" i="17"/>
  <c r="Z17" i="17"/>
  <c r="Z20" i="17"/>
  <c r="Z22" i="17"/>
  <c r="Z24" i="17"/>
  <c r="Z26" i="17"/>
  <c r="Y6" i="17"/>
  <c r="Y8" i="17"/>
  <c r="Y9" i="17"/>
  <c r="Y11" i="17"/>
  <c r="Y13" i="17"/>
  <c r="Y15" i="17"/>
  <c r="Y17" i="17"/>
  <c r="Y20" i="17"/>
  <c r="Y22" i="17"/>
  <c r="Y24" i="17"/>
  <c r="Y26" i="17"/>
  <c r="Y28" i="17"/>
  <c r="Y29" i="17"/>
  <c r="Y31" i="17"/>
  <c r="Y33" i="17"/>
  <c r="Y35" i="17"/>
  <c r="Y37" i="17"/>
  <c r="Y40" i="17"/>
  <c r="Y42" i="17"/>
  <c r="Y44" i="17"/>
  <c r="Y46" i="17"/>
  <c r="Y48" i="17"/>
  <c r="U4" i="17"/>
  <c r="U47" i="17"/>
  <c r="U45" i="17"/>
  <c r="U43" i="17"/>
  <c r="U41" i="17"/>
  <c r="U39" i="17"/>
  <c r="U38" i="17"/>
  <c r="U36" i="17"/>
  <c r="U34" i="17"/>
  <c r="U32" i="17"/>
  <c r="O5" i="17"/>
  <c r="U5" i="17" s="1"/>
  <c r="P5" i="17"/>
  <c r="V5" i="17" s="1"/>
  <c r="Q5" i="17"/>
  <c r="W5" i="17" s="1"/>
  <c r="O6" i="17"/>
  <c r="U6" i="17" s="1"/>
  <c r="P6" i="17"/>
  <c r="V6" i="17" s="1"/>
  <c r="Q6" i="17"/>
  <c r="W6" i="17" s="1"/>
  <c r="O7" i="17"/>
  <c r="U7" i="17" s="1"/>
  <c r="P7" i="17"/>
  <c r="V7" i="17" s="1"/>
  <c r="Q7" i="17"/>
  <c r="W7" i="17" s="1"/>
  <c r="O8" i="17"/>
  <c r="U8" i="17" s="1"/>
  <c r="P8" i="17"/>
  <c r="V8" i="17" s="1"/>
  <c r="Q8" i="17"/>
  <c r="W8" i="17" s="1"/>
  <c r="O9" i="17"/>
  <c r="U9" i="17" s="1"/>
  <c r="P9" i="17"/>
  <c r="V9" i="17" s="1"/>
  <c r="Q9" i="17"/>
  <c r="W9" i="17" s="1"/>
  <c r="O10" i="17"/>
  <c r="U10" i="17" s="1"/>
  <c r="P10" i="17"/>
  <c r="V10" i="17" s="1"/>
  <c r="Q10" i="17"/>
  <c r="W10" i="17" s="1"/>
  <c r="O11" i="17"/>
  <c r="U11" i="17" s="1"/>
  <c r="P11" i="17"/>
  <c r="V11" i="17" s="1"/>
  <c r="Q11" i="17"/>
  <c r="W11" i="17" s="1"/>
  <c r="O12" i="17"/>
  <c r="U12" i="17" s="1"/>
  <c r="P12" i="17"/>
  <c r="V12" i="17" s="1"/>
  <c r="Q12" i="17"/>
  <c r="W12" i="17" s="1"/>
  <c r="O13" i="17"/>
  <c r="U13" i="17" s="1"/>
  <c r="P13" i="17"/>
  <c r="V13" i="17" s="1"/>
  <c r="Q13" i="17"/>
  <c r="W13" i="17" s="1"/>
  <c r="O14" i="17"/>
  <c r="U14" i="17" s="1"/>
  <c r="P14" i="17"/>
  <c r="V14" i="17" s="1"/>
  <c r="Q14" i="17"/>
  <c r="W14" i="17" s="1"/>
  <c r="O15" i="17"/>
  <c r="U15" i="17" s="1"/>
  <c r="P15" i="17"/>
  <c r="V15" i="17" s="1"/>
  <c r="Q15" i="17"/>
  <c r="W15" i="17" s="1"/>
  <c r="O16" i="17"/>
  <c r="U16" i="17" s="1"/>
  <c r="P16" i="17"/>
  <c r="V16" i="17" s="1"/>
  <c r="Q16" i="17"/>
  <c r="W16" i="17" s="1"/>
  <c r="O17" i="17"/>
  <c r="U17" i="17" s="1"/>
  <c r="P17" i="17"/>
  <c r="V17" i="17" s="1"/>
  <c r="Q17" i="17"/>
  <c r="W17" i="17" s="1"/>
  <c r="O18" i="17"/>
  <c r="U18" i="17" s="1"/>
  <c r="P18" i="17"/>
  <c r="V18" i="17" s="1"/>
  <c r="Q18" i="17"/>
  <c r="W18" i="17" s="1"/>
  <c r="O19" i="17"/>
  <c r="U19" i="17" s="1"/>
  <c r="P19" i="17"/>
  <c r="V19" i="17" s="1"/>
  <c r="Q19" i="17"/>
  <c r="W19" i="17" s="1"/>
  <c r="O20" i="17"/>
  <c r="U20" i="17" s="1"/>
  <c r="P20" i="17"/>
  <c r="V20" i="17" s="1"/>
  <c r="Q20" i="17"/>
  <c r="W20" i="17" s="1"/>
  <c r="O21" i="17"/>
  <c r="U21" i="17" s="1"/>
  <c r="P21" i="17"/>
  <c r="V21" i="17" s="1"/>
  <c r="Q21" i="17"/>
  <c r="W21" i="17" s="1"/>
  <c r="O22" i="17"/>
  <c r="U22" i="17" s="1"/>
  <c r="P22" i="17"/>
  <c r="V22" i="17" s="1"/>
  <c r="Q22" i="17"/>
  <c r="W22" i="17" s="1"/>
  <c r="O23" i="17"/>
  <c r="U23" i="17" s="1"/>
  <c r="P23" i="17"/>
  <c r="V23" i="17" s="1"/>
  <c r="Q23" i="17"/>
  <c r="W23" i="17" s="1"/>
  <c r="O24" i="17"/>
  <c r="U24" i="17" s="1"/>
  <c r="P24" i="17"/>
  <c r="V24" i="17" s="1"/>
  <c r="Q24" i="17"/>
  <c r="W24" i="17" s="1"/>
  <c r="O25" i="17"/>
  <c r="U25" i="17" s="1"/>
  <c r="P25" i="17"/>
  <c r="V25" i="17" s="1"/>
  <c r="Q25" i="17"/>
  <c r="W25" i="17" s="1"/>
  <c r="O26" i="17"/>
  <c r="U26" i="17" s="1"/>
  <c r="P26" i="17"/>
  <c r="V26" i="17" s="1"/>
  <c r="Q26" i="17"/>
  <c r="W26" i="17" s="1"/>
  <c r="P27" i="17"/>
  <c r="V27" i="17" s="1"/>
  <c r="Q27" i="17"/>
  <c r="W27" i="17" s="1"/>
  <c r="O28" i="17"/>
  <c r="U28" i="17" s="1"/>
  <c r="P28" i="17"/>
  <c r="V28" i="17" s="1"/>
  <c r="Q28" i="17"/>
  <c r="W28" i="17" s="1"/>
  <c r="P29" i="17"/>
  <c r="V29" i="17" s="1"/>
  <c r="Q29" i="17"/>
  <c r="W29" i="17" s="1"/>
  <c r="P30" i="17"/>
  <c r="V30" i="17" s="1"/>
  <c r="Q30" i="17"/>
  <c r="W30" i="17" s="1"/>
</calcChain>
</file>

<file path=xl/sharedStrings.xml><?xml version="1.0" encoding="utf-8"?>
<sst xmlns="http://schemas.openxmlformats.org/spreadsheetml/2006/main" count="452" uniqueCount="81">
  <si>
    <t>R1</t>
  </si>
  <si>
    <t>R2</t>
  </si>
  <si>
    <t>Control</t>
  </si>
  <si>
    <t>T0</t>
  </si>
  <si>
    <t>PAP</t>
  </si>
  <si>
    <t>PEN4</t>
  </si>
  <si>
    <t>ProFO</t>
  </si>
  <si>
    <t>Ctrol 6h</t>
  </si>
  <si>
    <t>AgNP 6h</t>
  </si>
  <si>
    <t>Ctrol 12h</t>
  </si>
  <si>
    <t>AgNP 12h</t>
  </si>
  <si>
    <t>Ctrol 24h</t>
  </si>
  <si>
    <t>AgNPs 24h</t>
  </si>
  <si>
    <t>Ctrol 48h</t>
  </si>
  <si>
    <t>AgNPs 48h</t>
  </si>
  <si>
    <t>Crust</t>
  </si>
  <si>
    <t>Rab6</t>
  </si>
  <si>
    <t>b-actina</t>
  </si>
  <si>
    <t>AgNPs</t>
  </si>
  <si>
    <t>6h</t>
  </si>
  <si>
    <t>12h</t>
  </si>
  <si>
    <t>24h</t>
  </si>
  <si>
    <t>48h</t>
  </si>
  <si>
    <t>T0 Control</t>
  </si>
  <si>
    <t>6h Control</t>
  </si>
  <si>
    <t>12h Control</t>
  </si>
  <si>
    <t>24h Control</t>
  </si>
  <si>
    <t>48h Control</t>
  </si>
  <si>
    <t>T0 AgNPs</t>
  </si>
  <si>
    <t>6h AgNPs</t>
  </si>
  <si>
    <t>12h AgNPs</t>
  </si>
  <si>
    <t>24h AgNPs</t>
  </si>
  <si>
    <t>48h AgNPs</t>
  </si>
  <si>
    <t>expresion</t>
  </si>
  <si>
    <t>proPO</t>
  </si>
  <si>
    <t>0h</t>
  </si>
  <si>
    <t>log10</t>
  </si>
  <si>
    <t>control</t>
  </si>
  <si>
    <t>n=3</t>
  </si>
  <si>
    <t>AgNP 0h</t>
  </si>
  <si>
    <t>Ctrol 0h</t>
  </si>
  <si>
    <t>ProPO</t>
  </si>
  <si>
    <t>Argovit-4</t>
  </si>
  <si>
    <t>Crustin</t>
  </si>
  <si>
    <t>Average</t>
  </si>
  <si>
    <t>Expression</t>
  </si>
  <si>
    <t>Relative expression of the proPO gen from shrimp haemocytes treated with AgNPs</t>
  </si>
  <si>
    <t>B-actin</t>
  </si>
  <si>
    <t>B actin</t>
  </si>
  <si>
    <t>Cq average unadjusted</t>
  </si>
  <si>
    <t>Cq average adjusted</t>
  </si>
  <si>
    <t>Efficiency</t>
  </si>
  <si>
    <t>Reference gene in the control</t>
  </si>
  <si>
    <t>Target gene in the control</t>
  </si>
  <si>
    <t>Reference gene in the experiment</t>
  </si>
  <si>
    <t>Target gene in the experiment</t>
  </si>
  <si>
    <t>Relative expression</t>
  </si>
  <si>
    <t>ΔCq  Target gene</t>
  </si>
  <si>
    <t>E^ΔCq Target gene</t>
  </si>
  <si>
    <t>E^ΔCq Reference gene</t>
  </si>
  <si>
    <t>ΔCq  Reference gene</t>
  </si>
  <si>
    <t xml:space="preserve">Cq (control) Target gene  - Cq (experiment) Target gene </t>
  </si>
  <si>
    <t xml:space="preserve">Cq (control) Ref gene  - Cq (experiment) Ref gene </t>
  </si>
  <si>
    <t>expression</t>
  </si>
  <si>
    <t>Normalized data (Log10)</t>
  </si>
  <si>
    <t>Pfaffl equation of the numerator</t>
  </si>
  <si>
    <t>Pfaffl equation of the denominator</t>
  </si>
  <si>
    <t>ΔCq  de B-actin</t>
  </si>
  <si>
    <t>E^ΔCq de B-actin</t>
  </si>
  <si>
    <t>haemocytes</t>
  </si>
  <si>
    <t>Adjusters</t>
  </si>
  <si>
    <t>b-actin</t>
  </si>
  <si>
    <t xml:space="preserve"> Stand desv</t>
  </si>
  <si>
    <t>Stand error</t>
  </si>
  <si>
    <t>Relative expression of the PEN4 gene from shrimp haemocytes treated with AgNPs</t>
  </si>
  <si>
    <t>Relative expression of the Rab6 gene from shrimp haemocytes treated with AgNPs</t>
  </si>
  <si>
    <t>Relative expression of the Crustin gene from shrimp haemocytes treated with AgNPs</t>
  </si>
  <si>
    <t>Relative expression of the PAP gene from shrimp haemocytes treated with AgNPs</t>
  </si>
  <si>
    <t>Average/plate</t>
  </si>
  <si>
    <t>General average</t>
  </si>
  <si>
    <t>Difference/plate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</si>
</sst>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.00;\-###0.00"/>
    <numFmt numFmtId="165" formatCode="0.00_ ;\-0.00\ "/>
    <numFmt numFmtId="166" formatCode="###0;\-###0"/>
    <numFmt numFmtId="167" formatCode="0.000"/>
    <numFmt numFmtId="168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25"/>
      <name val="Microsoft Sans Serif"/>
      <family val="2"/>
    </font>
    <font>
      <b/>
      <sz val="8.25"/>
      <name val="Microsoft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2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4" fontId="2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5" fontId="0" fillId="3" borderId="0" xfId="0" applyNumberFormat="1" applyFill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Fill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  <xf numFmtId="2" fontId="0" fillId="0" borderId="17" xfId="0" applyNumberFormat="1" applyBorder="1"/>
    <xf numFmtId="2" fontId="0" fillId="0" borderId="14" xfId="0" applyNumberFormat="1" applyBorder="1"/>
    <xf numFmtId="2" fontId="0" fillId="0" borderId="19" xfId="0" applyNumberFormat="1" applyBorder="1"/>
    <xf numFmtId="2" fontId="0" fillId="0" borderId="2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4" fillId="0" borderId="27" xfId="0" applyNumberFormat="1" applyFont="1" applyFill="1" applyBorder="1" applyAlignment="1" applyProtection="1">
      <alignment horizontal="center" vertical="center"/>
    </xf>
    <xf numFmtId="164" fontId="4" fillId="2" borderId="27" xfId="0" applyNumberFormat="1" applyFont="1" applyFill="1" applyBorder="1" applyAlignment="1" applyProtection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5" fontId="0" fillId="3" borderId="26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1" fillId="3" borderId="7" xfId="0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167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/>
    <xf numFmtId="2" fontId="4" fillId="0" borderId="25" xfId="0" applyNumberFormat="1" applyFont="1" applyFill="1" applyBorder="1" applyAlignment="1" applyProtection="1">
      <alignment horizontal="center" vertical="center"/>
      <protection locked="0"/>
    </xf>
    <xf numFmtId="2" fontId="4" fillId="0" borderId="23" xfId="0" applyNumberFormat="1" applyFont="1" applyFill="1" applyBorder="1" applyAlignment="1" applyProtection="1">
      <alignment horizontal="center" vertical="center"/>
      <protection locked="0"/>
    </xf>
    <xf numFmtId="2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6" borderId="0" xfId="0" applyFill="1"/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2" fontId="4" fillId="0" borderId="0" xfId="0" applyNumberFormat="1" applyFont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2" fontId="0" fillId="4" borderId="0" xfId="0" applyNumberFormat="1" applyFill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2" fontId="0" fillId="4" borderId="24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5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164" fontId="4" fillId="0" borderId="29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168" fontId="0" fillId="0" borderId="0" xfId="0" applyNumberFormat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0" xfId="0" applyNumberFormat="1" applyFill="1"/>
    <xf numFmtId="2" fontId="0" fillId="0" borderId="14" xfId="0" applyNumberFormat="1" applyFill="1" applyBorder="1"/>
    <xf numFmtId="2" fontId="0" fillId="0" borderId="1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" xfId="0" applyNumberFormat="1" applyFill="1" applyBorder="1"/>
    <xf numFmtId="2" fontId="0" fillId="0" borderId="19" xfId="0" applyNumberFormat="1" applyFill="1" applyBorder="1"/>
    <xf numFmtId="2" fontId="0" fillId="0" borderId="2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23" xfId="0" applyNumberFormat="1" applyFill="1" applyBorder="1"/>
    <xf numFmtId="2" fontId="0" fillId="0" borderId="24" xfId="0" applyNumberFormat="1" applyBorder="1"/>
    <xf numFmtId="2" fontId="0" fillId="0" borderId="9" xfId="0" applyNumberFormat="1" applyBorder="1"/>
    <xf numFmtId="2" fontId="0" fillId="0" borderId="25" xfId="0" applyNumberFormat="1" applyBorder="1"/>
    <xf numFmtId="2" fontId="0" fillId="0" borderId="25" xfId="0" applyNumberFormat="1" applyFill="1" applyBorder="1"/>
    <xf numFmtId="2" fontId="0" fillId="0" borderId="24" xfId="0" applyNumberFormat="1" applyFill="1" applyBorder="1"/>
    <xf numFmtId="2" fontId="0" fillId="0" borderId="9" xfId="0" applyNumberFormat="1" applyFill="1" applyBorder="1"/>
    <xf numFmtId="2" fontId="0" fillId="0" borderId="17" xfId="0" applyNumberFormat="1" applyFill="1" applyBorder="1"/>
    <xf numFmtId="2" fontId="0" fillId="0" borderId="17" xfId="0" applyNumberFormat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225812725871"/>
          <c:y val="4.6326561465517682E-2"/>
          <c:w val="0.88225046959308284"/>
          <c:h val="0.779432370234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PAP!$C$15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PAP!$I$15:$M$15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0.14957813317946392</c:v>
                  </c:pt>
                  <c:pt idx="2">
                    <c:v>0.55936714763525974</c:v>
                  </c:pt>
                  <c:pt idx="3">
                    <c:v>0.22695842110861</c:v>
                  </c:pt>
                  <c:pt idx="4">
                    <c:v>0.22392214901314655</c:v>
                  </c:pt>
                </c:numCache>
              </c:numRef>
            </c:plus>
            <c:minus>
              <c:numRef>
                <c:f>PAP!$I$15:$M$15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0.14957813317946392</c:v>
                  </c:pt>
                  <c:pt idx="2">
                    <c:v>0.55936714763525974</c:v>
                  </c:pt>
                  <c:pt idx="3">
                    <c:v>0.22695842110861</c:v>
                  </c:pt>
                  <c:pt idx="4">
                    <c:v>0.22392214901314655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PAP!$D$14:$H$14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PAP!$D$15:$H$15</c:f>
              <c:numCache>
                <c:formatCode>0.00</c:formatCode>
                <c:ptCount val="5"/>
                <c:pt idx="0">
                  <c:v>1</c:v>
                </c:pt>
                <c:pt idx="1">
                  <c:v>0.61030458991914505</c:v>
                </c:pt>
                <c:pt idx="2">
                  <c:v>0.86774286127198297</c:v>
                </c:pt>
                <c:pt idx="3">
                  <c:v>0.68662284504022075</c:v>
                </c:pt>
                <c:pt idx="4">
                  <c:v>1.9513290347424694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E-4D72-949A-90E7B5C23A1C}"/>
            </c:ext>
          </c:extLst>
        </c:ser>
        <c:ser>
          <c:idx val="1"/>
          <c:order val="1"/>
          <c:tx>
            <c:strRef>
              <c:f>PAP!$C$16</c:f>
              <c:strCache>
                <c:ptCount val="1"/>
                <c:pt idx="0">
                  <c:v>Argovit-4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PAP!$I$16:$M$16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0.16255358979618426</c:v>
                  </c:pt>
                  <c:pt idx="2">
                    <c:v>0.36723945314583628</c:v>
                  </c:pt>
                  <c:pt idx="3">
                    <c:v>0.28943002093549397</c:v>
                  </c:pt>
                  <c:pt idx="4">
                    <c:v>0.11495095073818777</c:v>
                  </c:pt>
                </c:numCache>
              </c:numRef>
            </c:plus>
            <c:minus>
              <c:numRef>
                <c:f>PAP!$I$16:$M$16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0.16255358979618426</c:v>
                  </c:pt>
                  <c:pt idx="2">
                    <c:v>0.36723945314583628</c:v>
                  </c:pt>
                  <c:pt idx="3">
                    <c:v>0.28943002093549397</c:v>
                  </c:pt>
                  <c:pt idx="4">
                    <c:v>0.11495095073818777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PAP!$D$14:$H$14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PAP!$D$16:$H$16</c:f>
              <c:numCache>
                <c:formatCode>0.00</c:formatCode>
                <c:ptCount val="5"/>
                <c:pt idx="0">
                  <c:v>1</c:v>
                </c:pt>
                <c:pt idx="1">
                  <c:v>0.75586443258921265</c:v>
                </c:pt>
                <c:pt idx="2">
                  <c:v>0.56999222045817621</c:v>
                </c:pt>
                <c:pt idx="3">
                  <c:v>0.81575555451384218</c:v>
                </c:pt>
                <c:pt idx="4">
                  <c:v>2.0530959316025732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E-4D72-949A-90E7B5C23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844736"/>
        <c:axId val="1780841824"/>
      </c:barChart>
      <c:catAx>
        <c:axId val="178084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Hours</a:t>
                </a:r>
                <a:r>
                  <a:rPr lang="en-US" sz="16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post-treatment</a:t>
                </a:r>
                <a:endParaRPr lang="en-US" sz="16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1824"/>
        <c:crosses val="autoZero"/>
        <c:auto val="1"/>
        <c:lblAlgn val="ctr"/>
        <c:lblOffset val="100"/>
        <c:noMultiLvlLbl val="0"/>
      </c:catAx>
      <c:valAx>
        <c:axId val="1780841824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of PAP</a:t>
                </a:r>
                <a:endParaRPr lang="es-MX" sz="16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225812725871"/>
          <c:y val="3.665519868849431E-2"/>
          <c:w val="0.88776334276826652"/>
          <c:h val="0.7897024867810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Crustin!$B$14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Crustin!$H$14:$L$14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0.12765626729141671</c:v>
                  </c:pt>
                  <c:pt idx="2">
                    <c:v>0.24524072781546299</c:v>
                  </c:pt>
                  <c:pt idx="3">
                    <c:v>8.8266402430665775E-2</c:v>
                  </c:pt>
                  <c:pt idx="4">
                    <c:v>1.21</c:v>
                  </c:pt>
                </c:numCache>
              </c:numRef>
            </c:plus>
            <c:minus>
              <c:numRef>
                <c:f>Crustin!$H$14:$L$14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0.12765626729141671</c:v>
                  </c:pt>
                  <c:pt idx="2">
                    <c:v>0.24524072781546299</c:v>
                  </c:pt>
                  <c:pt idx="3">
                    <c:v>8.8266402430665775E-2</c:v>
                  </c:pt>
                  <c:pt idx="4">
                    <c:v>1.21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Crustin!$C$13:$G$13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Crustin!$C$14:$G$14</c:f>
              <c:numCache>
                <c:formatCode>0.00</c:formatCode>
                <c:ptCount val="5"/>
                <c:pt idx="0">
                  <c:v>1</c:v>
                </c:pt>
                <c:pt idx="1">
                  <c:v>0.73932059709157549</c:v>
                </c:pt>
                <c:pt idx="2">
                  <c:v>0.77041067322832557</c:v>
                </c:pt>
                <c:pt idx="3">
                  <c:v>0.62002172907208541</c:v>
                </c:pt>
                <c:pt idx="4">
                  <c:v>2.6730900458372435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A-4BFE-998A-970E3F99FEDF}"/>
            </c:ext>
          </c:extLst>
        </c:ser>
        <c:ser>
          <c:idx val="1"/>
          <c:order val="1"/>
          <c:tx>
            <c:strRef>
              <c:f>Crustin!$B$15</c:f>
              <c:strCache>
                <c:ptCount val="1"/>
                <c:pt idx="0">
                  <c:v>Argovit-4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Crustin!$H$15:$L$15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0.215766823028334</c:v>
                  </c:pt>
                  <c:pt idx="2">
                    <c:v>0.18674368839725677</c:v>
                  </c:pt>
                  <c:pt idx="3">
                    <c:v>0.25186438007880485</c:v>
                  </c:pt>
                  <c:pt idx="4">
                    <c:v>0.2811082613201405</c:v>
                  </c:pt>
                </c:numCache>
              </c:numRef>
            </c:plus>
            <c:minus>
              <c:numRef>
                <c:f>Crustin!$H$15:$L$15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0.215766823028334</c:v>
                  </c:pt>
                  <c:pt idx="2">
                    <c:v>0.18674368839725677</c:v>
                  </c:pt>
                  <c:pt idx="3">
                    <c:v>0.25186438007880485</c:v>
                  </c:pt>
                  <c:pt idx="4">
                    <c:v>0.2811082613201405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Crustin!$C$13:$G$13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Crustin!$C$15:$G$15</c:f>
              <c:numCache>
                <c:formatCode>0.00</c:formatCode>
                <c:ptCount val="5"/>
                <c:pt idx="0">
                  <c:v>1</c:v>
                </c:pt>
                <c:pt idx="1">
                  <c:v>0.5550841730251751</c:v>
                </c:pt>
                <c:pt idx="2">
                  <c:v>1.3652111644280069</c:v>
                </c:pt>
                <c:pt idx="3">
                  <c:v>0.60589141672378777</c:v>
                </c:pt>
                <c:pt idx="4">
                  <c:v>2.5462483821650976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A-4BFE-998A-970E3F99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844736"/>
        <c:axId val="1780841824"/>
      </c:barChart>
      <c:catAx>
        <c:axId val="178084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Hours</a:t>
                </a:r>
                <a:r>
                  <a:rPr lang="en-US" sz="16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post-treatment</a:t>
                </a:r>
                <a:endParaRPr lang="en-US" sz="16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1824"/>
        <c:crosses val="autoZero"/>
        <c:auto val="1"/>
        <c:lblAlgn val="ctr"/>
        <c:lblOffset val="100"/>
        <c:noMultiLvlLbl val="0"/>
      </c:catAx>
      <c:valAx>
        <c:axId val="1780841824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of Crustin</a:t>
                </a:r>
                <a:endParaRPr lang="es-MX" sz="16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225812725871"/>
          <c:y val="3.16794701756117E-2"/>
          <c:w val="0.88776334276826652"/>
          <c:h val="0.79371820284589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'Rab6'!$B$14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'Rab6'!$H$14:$L$14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4.5816487097343414E-2</c:v>
                  </c:pt>
                  <c:pt idx="2">
                    <c:v>9.5963856458457633E-2</c:v>
                  </c:pt>
                  <c:pt idx="3">
                    <c:v>6.7795557830607714E-2</c:v>
                  </c:pt>
                  <c:pt idx="4">
                    <c:v>2.23108977001709E-2</c:v>
                  </c:pt>
                </c:numCache>
              </c:numRef>
            </c:plus>
            <c:minus>
              <c:numRef>
                <c:f>'Rab6'!$H$14:$L$14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4.5816487097343414E-2</c:v>
                  </c:pt>
                  <c:pt idx="2">
                    <c:v>9.5963856458457633E-2</c:v>
                  </c:pt>
                  <c:pt idx="3">
                    <c:v>6.7795557830607714E-2</c:v>
                  </c:pt>
                  <c:pt idx="4">
                    <c:v>2.23108977001709E-2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'Rab6'!$C$13:$G$13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'Rab6'!$C$14:$G$14</c:f>
              <c:numCache>
                <c:formatCode>0.00</c:formatCode>
                <c:ptCount val="5"/>
                <c:pt idx="0">
                  <c:v>1</c:v>
                </c:pt>
                <c:pt idx="1">
                  <c:v>0.70278150882192636</c:v>
                </c:pt>
                <c:pt idx="2">
                  <c:v>0.87669311566257002</c:v>
                </c:pt>
                <c:pt idx="3">
                  <c:v>1.0218489578193097</c:v>
                </c:pt>
                <c:pt idx="4">
                  <c:v>2.1975675632455016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2-477A-871F-1A6D819B5084}"/>
            </c:ext>
          </c:extLst>
        </c:ser>
        <c:ser>
          <c:idx val="1"/>
          <c:order val="1"/>
          <c:tx>
            <c:strRef>
              <c:f>'Rab6'!$B$15</c:f>
              <c:strCache>
                <c:ptCount val="1"/>
                <c:pt idx="0">
                  <c:v>Argovit-4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'Rab6'!$H$15:$L$15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5.2430793758915732E-2</c:v>
                  </c:pt>
                  <c:pt idx="2">
                    <c:v>0.23404292258593762</c:v>
                  </c:pt>
                  <c:pt idx="3">
                    <c:v>0.31921094548241935</c:v>
                  </c:pt>
                  <c:pt idx="4">
                    <c:v>0.23264321912201671</c:v>
                  </c:pt>
                </c:numCache>
              </c:numRef>
            </c:plus>
            <c:minus>
              <c:numRef>
                <c:f>'Rab6'!$H$15:$L$15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5.2430793758915732E-2</c:v>
                  </c:pt>
                  <c:pt idx="2">
                    <c:v>0.23404292258593762</c:v>
                  </c:pt>
                  <c:pt idx="3">
                    <c:v>0.31921094548241935</c:v>
                  </c:pt>
                  <c:pt idx="4">
                    <c:v>0.23264321912201671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'Rab6'!$C$13:$G$13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'Rab6'!$C$15:$G$15</c:f>
              <c:numCache>
                <c:formatCode>0.00</c:formatCode>
                <c:ptCount val="5"/>
                <c:pt idx="0">
                  <c:v>1</c:v>
                </c:pt>
                <c:pt idx="1">
                  <c:v>0.76710686865158351</c:v>
                </c:pt>
                <c:pt idx="2">
                  <c:v>0.7350045602753067</c:v>
                </c:pt>
                <c:pt idx="3">
                  <c:v>1.193903240541146</c:v>
                </c:pt>
                <c:pt idx="4">
                  <c:v>2.1089150324462298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2-477A-871F-1A6D819B5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844736"/>
        <c:axId val="1780841824"/>
      </c:barChart>
      <c:catAx>
        <c:axId val="178084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Hours</a:t>
                </a:r>
                <a:r>
                  <a:rPr lang="en-US" sz="16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post-treatment</a:t>
                </a:r>
                <a:endParaRPr lang="en-US" sz="16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1824"/>
        <c:crosses val="autoZero"/>
        <c:auto val="1"/>
        <c:lblAlgn val="ctr"/>
        <c:lblOffset val="100"/>
        <c:noMultiLvlLbl val="0"/>
      </c:catAx>
      <c:valAx>
        <c:axId val="1780841824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of Rab6</a:t>
                </a:r>
                <a:endParaRPr lang="es-MX" sz="16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71318709866964"/>
          <c:y val="3.9195507097353019E-2"/>
          <c:w val="0.86065802878357367"/>
          <c:h val="0.7855562384757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'PEN4'!$D$17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'PEN4'!$J$17:$N$17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4.554302122222726E-2</c:v>
                  </c:pt>
                  <c:pt idx="2">
                    <c:v>0.28434346301384489</c:v>
                  </c:pt>
                  <c:pt idx="3">
                    <c:v>0.23852309245645642</c:v>
                  </c:pt>
                  <c:pt idx="4">
                    <c:v>5.1320209338253334E-2</c:v>
                  </c:pt>
                </c:numCache>
              </c:numRef>
            </c:plus>
            <c:minus>
              <c:numRef>
                <c:f>'PEN4'!$J$17:$N$17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4.554302122222726E-2</c:v>
                  </c:pt>
                  <c:pt idx="2">
                    <c:v>0.28434346301384489</c:v>
                  </c:pt>
                  <c:pt idx="3">
                    <c:v>0.23852309245645642</c:v>
                  </c:pt>
                  <c:pt idx="4">
                    <c:v>5.1320209338253334E-2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'PEN4'!$E$16:$I$16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'PEN4'!$E$17:$I$17</c:f>
              <c:numCache>
                <c:formatCode>0.00</c:formatCode>
                <c:ptCount val="5"/>
                <c:pt idx="0">
                  <c:v>1</c:v>
                </c:pt>
                <c:pt idx="1">
                  <c:v>0.44296663861112556</c:v>
                </c:pt>
                <c:pt idx="2">
                  <c:v>0.76861548524129431</c:v>
                </c:pt>
                <c:pt idx="3">
                  <c:v>0.36185832990060018</c:v>
                </c:pt>
                <c:pt idx="4">
                  <c:v>0.24961812250450369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9-495A-9F30-6C0A7FEB3E99}"/>
            </c:ext>
          </c:extLst>
        </c:ser>
        <c:ser>
          <c:idx val="1"/>
          <c:order val="1"/>
          <c:tx>
            <c:strRef>
              <c:f>'PEN4'!$D$18</c:f>
              <c:strCache>
                <c:ptCount val="1"/>
                <c:pt idx="0">
                  <c:v>Argovit-4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'PEN4'!$J$18:$N$18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0.11125617491806535</c:v>
                  </c:pt>
                  <c:pt idx="2">
                    <c:v>0.33047881957613889</c:v>
                  </c:pt>
                  <c:pt idx="3">
                    <c:v>5.5800196702740376E-2</c:v>
                  </c:pt>
                  <c:pt idx="4">
                    <c:v>2.8920082576357385E-2</c:v>
                  </c:pt>
                </c:numCache>
              </c:numRef>
            </c:plus>
            <c:minus>
              <c:numRef>
                <c:f>'PEN4'!$J$18:$N$18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0.11125617491806535</c:v>
                  </c:pt>
                  <c:pt idx="2">
                    <c:v>0.33047881957613889</c:v>
                  </c:pt>
                  <c:pt idx="3">
                    <c:v>5.5800196702740376E-2</c:v>
                  </c:pt>
                  <c:pt idx="4">
                    <c:v>2.8920082576357385E-2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'PEN4'!$E$16:$I$16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'PEN4'!$E$18:$I$18</c:f>
              <c:numCache>
                <c:formatCode>0.00</c:formatCode>
                <c:ptCount val="5"/>
                <c:pt idx="0">
                  <c:v>1</c:v>
                </c:pt>
                <c:pt idx="1">
                  <c:v>0.32844344133237569</c:v>
                </c:pt>
                <c:pt idx="2">
                  <c:v>1.1518445232085757</c:v>
                </c:pt>
                <c:pt idx="3">
                  <c:v>0.12115549425369909</c:v>
                </c:pt>
                <c:pt idx="4">
                  <c:v>0.2263433786336623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9-495A-9F30-6C0A7FEB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844736"/>
        <c:axId val="1780841824"/>
      </c:barChart>
      <c:catAx>
        <c:axId val="178084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Hours</a:t>
                </a:r>
                <a:r>
                  <a:rPr lang="en-US" sz="16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post-treatment</a:t>
                </a:r>
                <a:endParaRPr lang="en-US" sz="16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1824"/>
        <c:crosses val="autoZero"/>
        <c:auto val="1"/>
        <c:lblAlgn val="ctr"/>
        <c:lblOffset val="100"/>
        <c:noMultiLvlLbl val="0"/>
      </c:catAx>
      <c:valAx>
        <c:axId val="1780841824"/>
        <c:scaling>
          <c:orientation val="minMax"/>
          <c:max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of PEN4</a:t>
                </a:r>
                <a:endParaRPr lang="es-MX" sz="16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47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225812725871"/>
          <c:y val="4.2501847191115001E-2"/>
          <c:w val="0.88656895775498468"/>
          <c:h val="0.78385583827841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proPO!$B$14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proPO!$H$14:$L$14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0.11528815067550455</c:v>
                  </c:pt>
                  <c:pt idx="2">
                    <c:v>4.4168972745665593E-2</c:v>
                  </c:pt>
                  <c:pt idx="3">
                    <c:v>8.6355641030012226E-2</c:v>
                  </c:pt>
                  <c:pt idx="4">
                    <c:v>0.1655605901314561</c:v>
                  </c:pt>
                </c:numCache>
              </c:numRef>
            </c:plus>
            <c:minus>
              <c:numRef>
                <c:f>proPO!$H$14:$L$14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0.11528815067550455</c:v>
                  </c:pt>
                  <c:pt idx="2">
                    <c:v>4.4168972745665593E-2</c:v>
                  </c:pt>
                  <c:pt idx="3">
                    <c:v>8.6355641030012226E-2</c:v>
                  </c:pt>
                  <c:pt idx="4">
                    <c:v>0.1655605901314561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proPO!$C$13:$G$13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proPO!$C$14:$G$14</c:f>
              <c:numCache>
                <c:formatCode>0.00</c:formatCode>
                <c:ptCount val="5"/>
                <c:pt idx="0">
                  <c:v>1</c:v>
                </c:pt>
                <c:pt idx="1">
                  <c:v>0.6078572045718017</c:v>
                </c:pt>
                <c:pt idx="2">
                  <c:v>0.70602094694947104</c:v>
                </c:pt>
                <c:pt idx="3">
                  <c:v>0.79816088983813527</c:v>
                </c:pt>
                <c:pt idx="4">
                  <c:v>0.8870671349882332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7-4833-886D-DBEFF4156665}"/>
            </c:ext>
          </c:extLst>
        </c:ser>
        <c:ser>
          <c:idx val="1"/>
          <c:order val="1"/>
          <c:tx>
            <c:strRef>
              <c:f>proPO!$B$15</c:f>
              <c:strCache>
                <c:ptCount val="1"/>
                <c:pt idx="0">
                  <c:v>Argovit-4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proPO!$H$15:$L$15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0.13137403642774109</c:v>
                  </c:pt>
                  <c:pt idx="2">
                    <c:v>9.7218600636350669E-2</c:v>
                  </c:pt>
                  <c:pt idx="3">
                    <c:v>0.2180308163995798</c:v>
                  </c:pt>
                  <c:pt idx="4">
                    <c:v>7.7691813738987286E-2</c:v>
                  </c:pt>
                </c:numCache>
              </c:numRef>
            </c:plus>
            <c:minus>
              <c:numRef>
                <c:f>proPO!$H$15:$L$15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0.13137403642774109</c:v>
                  </c:pt>
                  <c:pt idx="2">
                    <c:v>9.7218600636350669E-2</c:v>
                  </c:pt>
                  <c:pt idx="3">
                    <c:v>0.2180308163995798</c:v>
                  </c:pt>
                  <c:pt idx="4">
                    <c:v>7.7691813738987286E-2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proPO!$C$13:$G$13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</c:numCache>
            </c:numRef>
          </c:cat>
          <c:val>
            <c:numRef>
              <c:f>proPO!$C$15:$G$15</c:f>
              <c:numCache>
                <c:formatCode>0.00</c:formatCode>
                <c:ptCount val="5"/>
                <c:pt idx="0">
                  <c:v>1</c:v>
                </c:pt>
                <c:pt idx="1">
                  <c:v>0.5555106722591453</c:v>
                </c:pt>
                <c:pt idx="2">
                  <c:v>0.75662691164400675</c:v>
                </c:pt>
                <c:pt idx="3">
                  <c:v>0.52184722844113607</c:v>
                </c:pt>
                <c:pt idx="4">
                  <c:v>0.51590817528512289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7-4833-886D-DBEFF415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844736"/>
        <c:axId val="1780841824"/>
      </c:barChart>
      <c:catAx>
        <c:axId val="178084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Hours</a:t>
                </a:r>
                <a:r>
                  <a:rPr lang="en-US" sz="16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post-treatment</a:t>
                </a:r>
                <a:endParaRPr lang="en-US" sz="16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1824"/>
        <c:crosses val="autoZero"/>
        <c:auto val="1"/>
        <c:lblAlgn val="ctr"/>
        <c:lblOffset val="100"/>
        <c:noMultiLvlLbl val="0"/>
      </c:catAx>
      <c:valAx>
        <c:axId val="1780841824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 </a:t>
                </a:r>
                <a:r>
                  <a:rPr lang="en-US" sz="16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of proPO</a:t>
                </a:r>
                <a:endParaRPr lang="en-US" sz="16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7808447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95250</xdr:colOff>
      <xdr:row>7</xdr:row>
      <xdr:rowOff>71437</xdr:rowOff>
    </xdr:from>
    <xdr:to>
      <xdr:col>44</xdr:col>
      <xdr:colOff>598894</xdr:colOff>
      <xdr:row>16</xdr:row>
      <xdr:rowOff>47624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633" t="62570" r="65072" b="28969"/>
        <a:stretch/>
      </xdr:blipFill>
      <xdr:spPr>
        <a:xfrm>
          <a:off x="31992094" y="2643187"/>
          <a:ext cx="6599644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583405</xdr:colOff>
      <xdr:row>17</xdr:row>
      <xdr:rowOff>95249</xdr:rowOff>
    </xdr:from>
    <xdr:to>
      <xdr:col>10</xdr:col>
      <xdr:colOff>369093</xdr:colOff>
      <xdr:row>35</xdr:row>
      <xdr:rowOff>119063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16</xdr:row>
      <xdr:rowOff>180975</xdr:rowOff>
    </xdr:from>
    <xdr:to>
      <xdr:col>9</xdr:col>
      <xdr:colOff>642938</xdr:colOff>
      <xdr:row>35</xdr:row>
      <xdr:rowOff>26195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16</xdr:row>
      <xdr:rowOff>114300</xdr:rowOff>
    </xdr:from>
    <xdr:to>
      <xdr:col>9</xdr:col>
      <xdr:colOff>414338</xdr:colOff>
      <xdr:row>34</xdr:row>
      <xdr:rowOff>130970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677333</xdr:colOff>
      <xdr:row>19</xdr:row>
      <xdr:rowOff>170392</xdr:rowOff>
    </xdr:from>
    <xdr:to>
      <xdr:col>12</xdr:col>
      <xdr:colOff>463021</xdr:colOff>
      <xdr:row>37</xdr:row>
      <xdr:rowOff>174362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76200</xdr:rowOff>
    </xdr:from>
    <xdr:to>
      <xdr:col>10</xdr:col>
      <xdr:colOff>385763</xdr:colOff>
      <xdr:row>34</xdr:row>
      <xdr:rowOff>111920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22</xdr:row>
      <xdr:rowOff>114300</xdr:rowOff>
    </xdr:from>
    <xdr:to>
      <xdr:col>9</xdr:col>
      <xdr:colOff>609600</xdr:colOff>
      <xdr:row>23</xdr:row>
      <xdr:rowOff>161925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200900" y="4600575"/>
          <a:ext cx="2667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0.91336</cdr:x>
      <cdr:y>0.51684</cdr:y>
    </cdr:from>
    <cdr:to>
      <cdr:x>0.9587</cdr:x>
      <cdr:y>0.58282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372100" y="1790700"/>
          <a:ext cx="2667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40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zoomScale="70" zoomScaleNormal="70" workbookViewId="0">
      <pane xSplit="1" ySplit="3" topLeftCell="H18" activePane="bottomRight" state="frozen"/>
      <selection pane="topRight" activeCell="B1" sqref="B1"/>
      <selection pane="bottomLeft" activeCell="A4" sqref="A4"/>
      <selection pane="bottomRight" activeCell="Y34" sqref="Y34"/>
    </sheetView>
  </sheetViews>
  <sheetFormatPr baseColWidth="10" defaultRowHeight="15" x14ac:dyDescent="0.25"/>
  <cols>
    <col min="2" max="2" width="16.28515625" customWidth="1"/>
    <col min="14" max="14" width="13.85546875" customWidth="1"/>
    <col min="15" max="15" width="20" style="2" bestFit="1" customWidth="1"/>
    <col min="16" max="16" width="18.85546875" style="2" bestFit="1" customWidth="1"/>
    <col min="17" max="17" width="18.140625" style="2" bestFit="1" customWidth="1"/>
    <col min="18" max="19" width="18.140625" style="12" customWidth="1"/>
    <col min="20" max="20" width="18.140625" style="2" bestFit="1" customWidth="1"/>
    <col min="21" max="23" width="17.28515625" bestFit="1" customWidth="1"/>
    <col min="24" max="26" width="17.140625" bestFit="1" customWidth="1"/>
  </cols>
  <sheetData>
    <row r="1" spans="1:26" ht="23.25" x14ac:dyDescent="0.35">
      <c r="D1" s="131" t="s">
        <v>69</v>
      </c>
    </row>
    <row r="2" spans="1:26" ht="21" x14ac:dyDescent="0.25">
      <c r="B2" s="7"/>
      <c r="C2" s="125" t="s">
        <v>48</v>
      </c>
      <c r="D2" s="125"/>
      <c r="E2" s="124" t="s">
        <v>4</v>
      </c>
      <c r="F2" s="124"/>
      <c r="G2" s="124" t="s">
        <v>5</v>
      </c>
      <c r="H2" s="124"/>
      <c r="I2" s="124" t="s">
        <v>6</v>
      </c>
      <c r="J2" s="124"/>
      <c r="K2" s="124" t="s">
        <v>16</v>
      </c>
      <c r="L2" s="124"/>
      <c r="M2" s="124" t="s">
        <v>15</v>
      </c>
      <c r="N2" s="124"/>
      <c r="O2" s="132" t="s">
        <v>49</v>
      </c>
      <c r="P2" s="132"/>
      <c r="Q2" s="132"/>
      <c r="R2" s="132"/>
      <c r="S2" s="132"/>
      <c r="T2" s="133"/>
      <c r="U2" s="128" t="s">
        <v>50</v>
      </c>
      <c r="V2" s="128"/>
      <c r="W2" s="128"/>
      <c r="X2" s="128"/>
    </row>
    <row r="3" spans="1:26" x14ac:dyDescent="0.25">
      <c r="A3" s="6"/>
      <c r="B3" s="6"/>
      <c r="C3" s="50" t="s">
        <v>0</v>
      </c>
      <c r="D3" s="50" t="s">
        <v>1</v>
      </c>
      <c r="E3" s="50" t="s">
        <v>0</v>
      </c>
      <c r="F3" s="50" t="s">
        <v>1</v>
      </c>
      <c r="G3" s="50" t="s">
        <v>0</v>
      </c>
      <c r="H3" s="50" t="s">
        <v>1</v>
      </c>
      <c r="I3" s="50" t="s">
        <v>0</v>
      </c>
      <c r="J3" s="50" t="s">
        <v>1</v>
      </c>
      <c r="K3" s="50" t="s">
        <v>0</v>
      </c>
      <c r="L3" s="50" t="s">
        <v>1</v>
      </c>
      <c r="M3" s="50" t="s">
        <v>0</v>
      </c>
      <c r="N3" s="50" t="s">
        <v>1</v>
      </c>
      <c r="O3" s="23" t="s">
        <v>47</v>
      </c>
      <c r="P3" s="23" t="s">
        <v>4</v>
      </c>
      <c r="Q3" s="23" t="s">
        <v>5</v>
      </c>
      <c r="R3" s="23" t="s">
        <v>6</v>
      </c>
      <c r="S3" s="23" t="s">
        <v>16</v>
      </c>
      <c r="T3" s="23" t="s">
        <v>15</v>
      </c>
      <c r="U3" s="68" t="s">
        <v>47</v>
      </c>
      <c r="V3" s="68" t="s">
        <v>4</v>
      </c>
      <c r="W3" s="68" t="s">
        <v>5</v>
      </c>
      <c r="X3" s="68" t="s">
        <v>6</v>
      </c>
      <c r="Y3" s="68" t="s">
        <v>16</v>
      </c>
      <c r="Z3" s="68" t="s">
        <v>15</v>
      </c>
    </row>
    <row r="4" spans="1:26" x14ac:dyDescent="0.25">
      <c r="A4" s="116">
        <v>1</v>
      </c>
      <c r="B4" s="116" t="s">
        <v>3</v>
      </c>
      <c r="C4" s="52">
        <v>18.004979490329799</v>
      </c>
      <c r="D4" s="52">
        <v>18.022754152468998</v>
      </c>
      <c r="E4" s="53">
        <v>20.106542230821201</v>
      </c>
      <c r="F4" s="54">
        <v>20.125212900730801</v>
      </c>
      <c r="G4" s="54">
        <v>17.0915369996229</v>
      </c>
      <c r="H4" s="54">
        <v>17.250414750354501</v>
      </c>
      <c r="I4" s="54">
        <v>22.221613209604101</v>
      </c>
      <c r="J4" s="54">
        <v>22.371992300604699</v>
      </c>
      <c r="K4" s="54">
        <v>26.623108289568201</v>
      </c>
      <c r="L4" s="54">
        <v>26.510866784140202</v>
      </c>
      <c r="M4" s="54">
        <v>17.130030442826801</v>
      </c>
      <c r="N4" s="55">
        <v>16.9792780568153</v>
      </c>
      <c r="O4" s="18">
        <f>AVERAGE(C4:D4)</f>
        <v>18.013866821399397</v>
      </c>
      <c r="P4" s="18">
        <f>AVERAGE(E4:F4)</f>
        <v>20.115877565776003</v>
      </c>
      <c r="Q4" s="18">
        <f>AVERAGE(G4:H4)</f>
        <v>17.170975874988699</v>
      </c>
      <c r="R4" s="18">
        <f>AVERAGE(H4:J4)</f>
        <v>20.614673420187767</v>
      </c>
      <c r="S4" s="18">
        <f>AVERAGE(K4:L4)</f>
        <v>26.566987536854199</v>
      </c>
      <c r="T4" s="19">
        <f>AVERAGE(M4:N4)</f>
        <v>17.054654249821048</v>
      </c>
      <c r="U4" s="21">
        <f t="shared" ref="U4:U48" si="0">O4+$O$60</f>
        <v>18.166779179932924</v>
      </c>
      <c r="V4" s="21">
        <f t="shared" ref="V4:V48" si="1">P4+$P$60</f>
        <v>19.754490045857082</v>
      </c>
      <c r="W4" s="21">
        <f t="shared" ref="W4:W48" si="2">Q4+$Q$60</f>
        <v>17.276581711406308</v>
      </c>
      <c r="X4" s="21">
        <f t="shared" ref="X4:X48" si="3">R4+$R$60</f>
        <v>20.90283801119508</v>
      </c>
      <c r="Y4" s="21">
        <f t="shared" ref="Y4:Y48" si="4">S4+$S$60</f>
        <v>26.345224410367628</v>
      </c>
      <c r="Z4" s="21">
        <f t="shared" ref="Z4:Z48" si="5">T4+$T$60</f>
        <v>17.091122110268046</v>
      </c>
    </row>
    <row r="5" spans="1:26" x14ac:dyDescent="0.25">
      <c r="A5" s="116">
        <v>2</v>
      </c>
      <c r="B5" s="116" t="s">
        <v>3</v>
      </c>
      <c r="C5" s="52">
        <v>17.8936609066741</v>
      </c>
      <c r="D5" s="52">
        <v>18.0426058804786</v>
      </c>
      <c r="E5" s="53">
        <v>20.192568298732901</v>
      </c>
      <c r="F5" s="54">
        <v>20.057681027340202</v>
      </c>
      <c r="G5" s="54">
        <v>17.7294822322329</v>
      </c>
      <c r="H5" s="54">
        <v>17.507519415271101</v>
      </c>
      <c r="I5" s="54">
        <v>21.904106075495601</v>
      </c>
      <c r="J5" s="54">
        <v>21.896911090765499</v>
      </c>
      <c r="K5" s="54">
        <v>26.766591034909499</v>
      </c>
      <c r="L5" s="54">
        <v>26.640096745399099</v>
      </c>
      <c r="M5" s="54">
        <v>17.062364999268901</v>
      </c>
      <c r="N5" s="55">
        <v>17.079496744374499</v>
      </c>
      <c r="O5" s="18">
        <f t="shared" ref="O5:O48" si="6">AVERAGE(C5:D5)</f>
        <v>17.968133393576352</v>
      </c>
      <c r="P5" s="18">
        <f t="shared" ref="P5:P48" si="7">AVERAGE(E5:F5)</f>
        <v>20.125124663036551</v>
      </c>
      <c r="Q5" s="18">
        <f t="shared" ref="Q5:Q48" si="8">AVERAGE(G5:H5)</f>
        <v>17.618500823752001</v>
      </c>
      <c r="R5" s="18">
        <f t="shared" ref="R5:R48" si="9">AVERAGE(H5:J5)</f>
        <v>20.436178860510733</v>
      </c>
      <c r="S5" s="18">
        <f t="shared" ref="S5:S48" si="10">AVERAGE(K5:L5)</f>
        <v>26.703343890154301</v>
      </c>
      <c r="T5" s="19">
        <f t="shared" ref="T5:T48" si="11">AVERAGE(M5:N5)</f>
        <v>17.070930871821702</v>
      </c>
      <c r="U5" s="21">
        <f t="shared" si="0"/>
        <v>18.121045752109879</v>
      </c>
      <c r="V5" s="21">
        <f t="shared" si="1"/>
        <v>19.763737143117631</v>
      </c>
      <c r="W5" s="21">
        <f t="shared" si="2"/>
        <v>17.72410666016961</v>
      </c>
      <c r="X5" s="21">
        <f t="shared" si="3"/>
        <v>20.724343451518045</v>
      </c>
      <c r="Y5" s="21">
        <f t="shared" si="4"/>
        <v>26.481580763667729</v>
      </c>
      <c r="Z5" s="21">
        <f t="shared" si="5"/>
        <v>17.107398732268699</v>
      </c>
    </row>
    <row r="6" spans="1:26" x14ac:dyDescent="0.25">
      <c r="A6" s="116">
        <v>3</v>
      </c>
      <c r="B6" s="116" t="s">
        <v>3</v>
      </c>
      <c r="C6" s="52">
        <v>19.011560274263701</v>
      </c>
      <c r="D6" s="52">
        <v>19.017874926971601</v>
      </c>
      <c r="E6" s="53">
        <v>19.540649063369401</v>
      </c>
      <c r="F6" s="54">
        <v>19.878536530489999</v>
      </c>
      <c r="G6" s="54">
        <v>17.457270405512901</v>
      </c>
      <c r="H6" s="54">
        <v>17.857041934877302</v>
      </c>
      <c r="I6" s="54">
        <v>23.6838649890393</v>
      </c>
      <c r="J6" s="54">
        <v>23.201852208666601</v>
      </c>
      <c r="K6" s="54">
        <v>27.179221153994899</v>
      </c>
      <c r="L6" s="54">
        <v>27.231523217374502</v>
      </c>
      <c r="M6" s="54">
        <v>16.3152125552669</v>
      </c>
      <c r="N6" s="55">
        <v>17.1415253270197</v>
      </c>
      <c r="O6" s="18">
        <f t="shared" si="6"/>
        <v>19.014717600617651</v>
      </c>
      <c r="P6" s="18">
        <f t="shared" si="7"/>
        <v>19.709592796929698</v>
      </c>
      <c r="Q6" s="18">
        <f t="shared" si="8"/>
        <v>17.657156170195101</v>
      </c>
      <c r="R6" s="18">
        <f t="shared" si="9"/>
        <v>21.580919710861068</v>
      </c>
      <c r="S6" s="18">
        <f t="shared" si="10"/>
        <v>27.205372185684702</v>
      </c>
      <c r="T6" s="19">
        <f t="shared" si="11"/>
        <v>16.728368941143302</v>
      </c>
      <c r="U6" s="21">
        <f t="shared" si="0"/>
        <v>19.167629959151178</v>
      </c>
      <c r="V6" s="21">
        <f t="shared" si="1"/>
        <v>19.348205277010777</v>
      </c>
      <c r="W6" s="21">
        <f t="shared" si="2"/>
        <v>17.762762006612711</v>
      </c>
      <c r="X6" s="21">
        <f t="shared" si="3"/>
        <v>21.86908430186838</v>
      </c>
      <c r="Y6" s="21">
        <f t="shared" si="4"/>
        <v>26.98360905919813</v>
      </c>
      <c r="Z6" s="21">
        <f t="shared" si="5"/>
        <v>16.764836801590299</v>
      </c>
    </row>
    <row r="7" spans="1:26" x14ac:dyDescent="0.25">
      <c r="A7" s="116">
        <v>4</v>
      </c>
      <c r="B7" s="116" t="s">
        <v>3</v>
      </c>
      <c r="C7" s="52">
        <v>19.283057335397999</v>
      </c>
      <c r="D7" s="52">
        <v>19.3164262273473</v>
      </c>
      <c r="E7" s="53">
        <v>21.186005874581198</v>
      </c>
      <c r="F7" s="54">
        <v>21.0315140026383</v>
      </c>
      <c r="G7" s="54">
        <v>18.4135629121098</v>
      </c>
      <c r="H7" s="54">
        <v>18.431512421367898</v>
      </c>
      <c r="I7" s="54">
        <v>23.3438737280871</v>
      </c>
      <c r="J7" s="54">
        <v>23.234086646262298</v>
      </c>
      <c r="K7" s="54">
        <v>28.180239941505299</v>
      </c>
      <c r="L7" s="54">
        <v>27.814012617538999</v>
      </c>
      <c r="M7" s="54">
        <v>18.023248313004899</v>
      </c>
      <c r="N7" s="55">
        <v>18.063179260407399</v>
      </c>
      <c r="O7" s="18">
        <f t="shared" si="6"/>
        <v>19.299741781372649</v>
      </c>
      <c r="P7" s="18">
        <f t="shared" si="7"/>
        <v>21.108759938609751</v>
      </c>
      <c r="Q7" s="18">
        <f t="shared" si="8"/>
        <v>18.422537666738847</v>
      </c>
      <c r="R7" s="18">
        <f t="shared" si="9"/>
        <v>21.6698242652391</v>
      </c>
      <c r="S7" s="18">
        <f t="shared" si="10"/>
        <v>27.997126279522149</v>
      </c>
      <c r="T7" s="19">
        <f t="shared" si="11"/>
        <v>18.043213786706147</v>
      </c>
      <c r="U7" s="21">
        <f t="shared" si="0"/>
        <v>19.452654139906176</v>
      </c>
      <c r="V7" s="21">
        <f t="shared" si="1"/>
        <v>20.74737241869083</v>
      </c>
      <c r="W7" s="21">
        <f t="shared" si="2"/>
        <v>18.528143503156457</v>
      </c>
      <c r="X7" s="21">
        <f t="shared" si="3"/>
        <v>21.957988856246413</v>
      </c>
      <c r="Y7" s="21">
        <f t="shared" si="4"/>
        <v>27.775363153035578</v>
      </c>
      <c r="Z7" s="21">
        <f t="shared" si="5"/>
        <v>18.079681647153144</v>
      </c>
    </row>
    <row r="8" spans="1:26" x14ac:dyDescent="0.25">
      <c r="A8" s="116">
        <v>5</v>
      </c>
      <c r="B8" s="116" t="s">
        <v>3</v>
      </c>
      <c r="C8" s="52">
        <v>17.045651868659199</v>
      </c>
      <c r="D8" s="52">
        <v>17.036032197148501</v>
      </c>
      <c r="E8" s="53">
        <v>19.163578994059201</v>
      </c>
      <c r="F8" s="54">
        <v>18.918107562644</v>
      </c>
      <c r="G8" s="54">
        <v>16.448013974804098</v>
      </c>
      <c r="H8" s="54">
        <v>16.7472942279209</v>
      </c>
      <c r="I8" s="54">
        <v>20.635467003073401</v>
      </c>
      <c r="J8" s="54">
        <v>20.676319672465802</v>
      </c>
      <c r="K8" s="54">
        <v>25.356811957071599</v>
      </c>
      <c r="L8" s="54">
        <v>25.3487060676974</v>
      </c>
      <c r="M8" s="54">
        <v>16.9247394767408</v>
      </c>
      <c r="N8" s="55">
        <v>16.631470479369899</v>
      </c>
      <c r="O8" s="18">
        <f t="shared" si="6"/>
        <v>17.04084203290385</v>
      </c>
      <c r="P8" s="18">
        <f t="shared" si="7"/>
        <v>19.040843278351602</v>
      </c>
      <c r="Q8" s="18">
        <f t="shared" si="8"/>
        <v>16.597654101362501</v>
      </c>
      <c r="R8" s="18">
        <f t="shared" si="9"/>
        <v>19.353026967820036</v>
      </c>
      <c r="S8" s="18">
        <f t="shared" si="10"/>
        <v>25.352759012384499</v>
      </c>
      <c r="T8" s="19">
        <f t="shared" si="11"/>
        <v>16.77810497805535</v>
      </c>
      <c r="U8" s="21">
        <f t="shared" si="0"/>
        <v>17.193754391437377</v>
      </c>
      <c r="V8" s="21">
        <f t="shared" si="1"/>
        <v>18.679455758432681</v>
      </c>
      <c r="W8" s="21">
        <f t="shared" si="2"/>
        <v>16.703259937780111</v>
      </c>
      <c r="X8" s="21">
        <f t="shared" si="3"/>
        <v>19.641191558827348</v>
      </c>
      <c r="Y8" s="21">
        <f t="shared" si="4"/>
        <v>25.130995885897928</v>
      </c>
      <c r="Z8" s="21">
        <f t="shared" si="5"/>
        <v>16.814572838502347</v>
      </c>
    </row>
    <row r="9" spans="1:26" x14ac:dyDescent="0.25">
      <c r="A9" s="116">
        <v>6</v>
      </c>
      <c r="B9" s="117" t="s">
        <v>7</v>
      </c>
      <c r="C9" s="53">
        <v>16.163798348343899</v>
      </c>
      <c r="D9" s="56">
        <v>16.1267229510992</v>
      </c>
      <c r="E9" s="54">
        <v>19.105759587911599</v>
      </c>
      <c r="F9" s="54">
        <v>19.048941053337099</v>
      </c>
      <c r="G9" s="54">
        <v>17.3193764833869</v>
      </c>
      <c r="H9" s="57">
        <v>17.458764334514601</v>
      </c>
      <c r="I9" s="54">
        <v>20.483752949926998</v>
      </c>
      <c r="J9" s="54">
        <v>20.2824214779179</v>
      </c>
      <c r="K9" s="54">
        <v>25.071699868738602</v>
      </c>
      <c r="L9" s="54">
        <v>25.046166815814299</v>
      </c>
      <c r="M9" s="54">
        <v>16.197785143539999</v>
      </c>
      <c r="N9" s="55">
        <v>16.238673224358099</v>
      </c>
      <c r="O9" s="18">
        <f t="shared" si="6"/>
        <v>16.14526064972155</v>
      </c>
      <c r="P9" s="18">
        <f t="shared" si="7"/>
        <v>19.077350320624348</v>
      </c>
      <c r="Q9" s="18">
        <f t="shared" si="8"/>
        <v>17.389070408950751</v>
      </c>
      <c r="R9" s="18">
        <f t="shared" si="9"/>
        <v>19.4083129207865</v>
      </c>
      <c r="S9" s="18">
        <f t="shared" si="10"/>
        <v>25.05893334227645</v>
      </c>
      <c r="T9" s="19">
        <f t="shared" si="11"/>
        <v>16.218229183949049</v>
      </c>
      <c r="U9" s="21">
        <f t="shared" si="0"/>
        <v>16.298173008255077</v>
      </c>
      <c r="V9" s="21">
        <f t="shared" si="1"/>
        <v>18.715962800705427</v>
      </c>
      <c r="W9" s="21">
        <f t="shared" si="2"/>
        <v>17.49467624536836</v>
      </c>
      <c r="X9" s="21">
        <f t="shared" si="3"/>
        <v>19.696477511793812</v>
      </c>
      <c r="Y9" s="21">
        <f t="shared" si="4"/>
        <v>24.837170215789879</v>
      </c>
      <c r="Z9" s="21">
        <f t="shared" si="5"/>
        <v>16.254697044396046</v>
      </c>
    </row>
    <row r="10" spans="1:26" x14ac:dyDescent="0.25">
      <c r="A10" s="116">
        <v>7</v>
      </c>
      <c r="B10" s="117" t="s">
        <v>7</v>
      </c>
      <c r="C10" s="53">
        <v>18.962896346526801</v>
      </c>
      <c r="D10" s="56">
        <v>18.765024488244698</v>
      </c>
      <c r="E10" s="54">
        <v>20.359864451438501</v>
      </c>
      <c r="F10" s="54">
        <v>20.461851985972299</v>
      </c>
      <c r="G10" s="54">
        <v>19.888382481296901</v>
      </c>
      <c r="H10" s="54">
        <v>19.8996670040538</v>
      </c>
      <c r="I10" s="54">
        <v>24.157966836026201</v>
      </c>
      <c r="J10" s="54">
        <v>24.437968717361901</v>
      </c>
      <c r="K10" s="54">
        <v>27.6394954082275</v>
      </c>
      <c r="L10" s="54">
        <v>27.848042249193099</v>
      </c>
      <c r="M10" s="54">
        <v>18.133920354338599</v>
      </c>
      <c r="N10" s="55">
        <v>18.2047469638458</v>
      </c>
      <c r="O10" s="18">
        <f t="shared" si="6"/>
        <v>18.863960417385748</v>
      </c>
      <c r="P10" s="18">
        <f t="shared" si="7"/>
        <v>20.4108582187054</v>
      </c>
      <c r="Q10" s="18">
        <f t="shared" si="8"/>
        <v>19.894024742675349</v>
      </c>
      <c r="R10" s="18">
        <f t="shared" si="9"/>
        <v>22.831867519147298</v>
      </c>
      <c r="S10" s="18">
        <f t="shared" si="10"/>
        <v>27.743768828710301</v>
      </c>
      <c r="T10" s="19">
        <f t="shared" si="11"/>
        <v>18.169333659092199</v>
      </c>
      <c r="U10" s="21">
        <f t="shared" si="0"/>
        <v>19.016872775919275</v>
      </c>
      <c r="V10" s="21">
        <f t="shared" si="1"/>
        <v>20.049470698786479</v>
      </c>
      <c r="W10" s="21">
        <f t="shared" si="2"/>
        <v>19.999630579092958</v>
      </c>
      <c r="X10" s="21">
        <f t="shared" si="3"/>
        <v>23.120032110154611</v>
      </c>
      <c r="Y10" s="21">
        <f t="shared" si="4"/>
        <v>27.52200570222373</v>
      </c>
      <c r="Z10" s="21">
        <f t="shared" si="5"/>
        <v>18.205801519539197</v>
      </c>
    </row>
    <row r="11" spans="1:26" x14ac:dyDescent="0.25">
      <c r="A11" s="116">
        <v>8</v>
      </c>
      <c r="B11" s="117" t="s">
        <v>7</v>
      </c>
      <c r="C11" s="53">
        <v>18.049935551556199</v>
      </c>
      <c r="D11" s="56">
        <v>17.897947519688799</v>
      </c>
      <c r="E11" s="54">
        <v>19.663667429241599</v>
      </c>
      <c r="F11" s="54">
        <v>19.761134742910698</v>
      </c>
      <c r="G11" s="54">
        <v>17.613904664058701</v>
      </c>
      <c r="H11" s="54">
        <v>17.651987483666801</v>
      </c>
      <c r="I11" s="54">
        <v>23.8017263275819</v>
      </c>
      <c r="J11" s="54">
        <v>23.3411598916915</v>
      </c>
      <c r="K11" s="54">
        <v>26.7566760994813</v>
      </c>
      <c r="L11" s="54">
        <v>26.759761080129699</v>
      </c>
      <c r="M11" s="54">
        <v>17.109504205589801</v>
      </c>
      <c r="N11" s="55">
        <v>17.200723695859399</v>
      </c>
      <c r="O11" s="18">
        <f t="shared" si="6"/>
        <v>17.973941535622501</v>
      </c>
      <c r="P11" s="18">
        <f t="shared" si="7"/>
        <v>19.712401086076149</v>
      </c>
      <c r="Q11" s="18">
        <f t="shared" si="8"/>
        <v>17.632946073862751</v>
      </c>
      <c r="R11" s="18">
        <f t="shared" si="9"/>
        <v>21.598291234313404</v>
      </c>
      <c r="S11" s="18">
        <f t="shared" si="10"/>
        <v>26.758218589805502</v>
      </c>
      <c r="T11" s="19">
        <f t="shared" si="11"/>
        <v>17.155113950724598</v>
      </c>
      <c r="U11" s="21">
        <f t="shared" si="0"/>
        <v>18.126853894156028</v>
      </c>
      <c r="V11" s="21">
        <f t="shared" si="1"/>
        <v>19.351013566157228</v>
      </c>
      <c r="W11" s="21">
        <f t="shared" si="2"/>
        <v>17.738551910280361</v>
      </c>
      <c r="X11" s="21">
        <f t="shared" si="3"/>
        <v>21.886455825320716</v>
      </c>
      <c r="Y11" s="21">
        <f t="shared" si="4"/>
        <v>26.53645546331893</v>
      </c>
      <c r="Z11" s="21">
        <f t="shared" si="5"/>
        <v>17.191581811171595</v>
      </c>
    </row>
    <row r="12" spans="1:26" x14ac:dyDescent="0.25">
      <c r="A12" s="116">
        <v>9</v>
      </c>
      <c r="B12" s="117" t="s">
        <v>7</v>
      </c>
      <c r="C12" s="53">
        <v>17.081061837615401</v>
      </c>
      <c r="D12" s="56">
        <v>16.9776034710879</v>
      </c>
      <c r="E12" s="54">
        <v>19.1823647960945</v>
      </c>
      <c r="F12" s="54">
        <v>19.2627078284474</v>
      </c>
      <c r="G12" s="54">
        <v>17.4299327299521</v>
      </c>
      <c r="H12" s="54">
        <v>17.295974372270901</v>
      </c>
      <c r="I12" s="54">
        <v>21.201469851660001</v>
      </c>
      <c r="J12" s="54">
        <v>21.2102587318433</v>
      </c>
      <c r="K12" s="54">
        <v>25.483877064030999</v>
      </c>
      <c r="L12" s="54">
        <v>25.304516141340201</v>
      </c>
      <c r="M12" s="54">
        <v>15.930690405210401</v>
      </c>
      <c r="N12" s="55">
        <v>16.000398275529399</v>
      </c>
      <c r="O12" s="18">
        <f t="shared" si="6"/>
        <v>17.029332654351649</v>
      </c>
      <c r="P12" s="18">
        <f t="shared" si="7"/>
        <v>19.22253631227095</v>
      </c>
      <c r="Q12" s="18">
        <f t="shared" si="8"/>
        <v>17.362953551111502</v>
      </c>
      <c r="R12" s="18">
        <f t="shared" si="9"/>
        <v>19.902567651924731</v>
      </c>
      <c r="S12" s="18">
        <f t="shared" si="10"/>
        <v>25.3941966026856</v>
      </c>
      <c r="T12" s="19">
        <f t="shared" si="11"/>
        <v>15.965544340369899</v>
      </c>
      <c r="U12" s="21">
        <f t="shared" si="0"/>
        <v>17.182245012885176</v>
      </c>
      <c r="V12" s="21">
        <f t="shared" si="1"/>
        <v>18.861148792352029</v>
      </c>
      <c r="W12" s="21">
        <f t="shared" si="2"/>
        <v>17.468559387529112</v>
      </c>
      <c r="X12" s="21">
        <f t="shared" si="3"/>
        <v>20.190732242932043</v>
      </c>
      <c r="Y12" s="21">
        <f t="shared" si="4"/>
        <v>25.172433476199028</v>
      </c>
      <c r="Z12" s="21">
        <f t="shared" si="5"/>
        <v>16.002012200816896</v>
      </c>
    </row>
    <row r="13" spans="1:26" x14ac:dyDescent="0.25">
      <c r="A13" s="116">
        <v>10</v>
      </c>
      <c r="B13" s="117" t="s">
        <v>7</v>
      </c>
      <c r="C13" s="53">
        <v>21.565959055096101</v>
      </c>
      <c r="D13" s="56">
        <v>21.609795202007</v>
      </c>
      <c r="E13" s="54">
        <v>23.378051678814099</v>
      </c>
      <c r="F13" s="54">
        <v>23.245877660742099</v>
      </c>
      <c r="G13" s="54">
        <v>22.190699179349298</v>
      </c>
      <c r="H13" s="54">
        <v>22.190188284052098</v>
      </c>
      <c r="I13" s="54">
        <v>27.6716688517694</v>
      </c>
      <c r="J13" s="54">
        <v>27.8599137718946</v>
      </c>
      <c r="K13" s="54">
        <v>30.595798210372401</v>
      </c>
      <c r="L13" s="54">
        <v>30.6478045748601</v>
      </c>
      <c r="M13" s="54">
        <v>20.571914289268499</v>
      </c>
      <c r="N13" s="55">
        <v>20.526268427342199</v>
      </c>
      <c r="O13" s="18">
        <f t="shared" si="6"/>
        <v>21.58787712855155</v>
      </c>
      <c r="P13" s="18">
        <f t="shared" si="7"/>
        <v>23.311964669778099</v>
      </c>
      <c r="Q13" s="18">
        <f t="shared" si="8"/>
        <v>22.190443731700697</v>
      </c>
      <c r="R13" s="18">
        <f t="shared" si="9"/>
        <v>25.907256969238698</v>
      </c>
      <c r="S13" s="18">
        <f t="shared" si="10"/>
        <v>30.621801392616248</v>
      </c>
      <c r="T13" s="19">
        <f t="shared" si="11"/>
        <v>20.549091358305347</v>
      </c>
      <c r="U13" s="21">
        <f t="shared" si="0"/>
        <v>21.740789487085078</v>
      </c>
      <c r="V13" s="21">
        <f t="shared" si="1"/>
        <v>22.950577149859178</v>
      </c>
      <c r="W13" s="21">
        <f t="shared" si="2"/>
        <v>22.296049568118306</v>
      </c>
      <c r="X13" s="21">
        <f t="shared" si="3"/>
        <v>26.195421560246011</v>
      </c>
      <c r="Y13" s="21">
        <f t="shared" si="4"/>
        <v>30.400038266129677</v>
      </c>
      <c r="Z13" s="21">
        <f t="shared" si="5"/>
        <v>20.585559218752344</v>
      </c>
    </row>
    <row r="14" spans="1:26" x14ac:dyDescent="0.25">
      <c r="A14" s="116">
        <v>11</v>
      </c>
      <c r="B14" s="117" t="s">
        <v>8</v>
      </c>
      <c r="C14" s="53">
        <v>16.547680317492599</v>
      </c>
      <c r="D14" s="56">
        <v>16.373578291028998</v>
      </c>
      <c r="E14" s="54">
        <v>19.489285034935101</v>
      </c>
      <c r="F14" s="54">
        <v>19.283190137989401</v>
      </c>
      <c r="G14" s="54">
        <v>14.5602582121415</v>
      </c>
      <c r="H14" s="54">
        <v>14.1391464575592</v>
      </c>
      <c r="I14" s="54">
        <v>21.302221568543899</v>
      </c>
      <c r="J14" s="54">
        <v>21.201396511157</v>
      </c>
      <c r="K14" s="54">
        <v>25.0574240938912</v>
      </c>
      <c r="L14" s="54">
        <v>25.019194502702899</v>
      </c>
      <c r="M14" s="54">
        <v>15.264347232799899</v>
      </c>
      <c r="N14" s="55">
        <v>15.115035079576</v>
      </c>
      <c r="O14" s="18">
        <f t="shared" si="6"/>
        <v>16.460629304260799</v>
      </c>
      <c r="P14" s="18">
        <f t="shared" si="7"/>
        <v>19.386237586462251</v>
      </c>
      <c r="Q14" s="18">
        <f t="shared" si="8"/>
        <v>14.349702334850349</v>
      </c>
      <c r="R14" s="18">
        <f t="shared" si="9"/>
        <v>18.880921512420034</v>
      </c>
      <c r="S14" s="18">
        <f t="shared" si="10"/>
        <v>25.038309298297051</v>
      </c>
      <c r="T14" s="19">
        <f t="shared" si="11"/>
        <v>15.18969115618795</v>
      </c>
      <c r="U14" s="21">
        <f t="shared" si="0"/>
        <v>16.613541662794326</v>
      </c>
      <c r="V14" s="21">
        <f t="shared" si="1"/>
        <v>19.02485006654333</v>
      </c>
      <c r="W14" s="21">
        <f t="shared" si="2"/>
        <v>14.455308171267959</v>
      </c>
      <c r="X14" s="21">
        <f t="shared" si="3"/>
        <v>19.169086103427347</v>
      </c>
      <c r="Y14" s="21">
        <f t="shared" si="4"/>
        <v>24.816546171810479</v>
      </c>
      <c r="Z14" s="21">
        <f t="shared" si="5"/>
        <v>15.226159016634947</v>
      </c>
    </row>
    <row r="15" spans="1:26" x14ac:dyDescent="0.25">
      <c r="A15" s="116">
        <v>12</v>
      </c>
      <c r="B15" s="117" t="s">
        <v>8</v>
      </c>
      <c r="C15" s="53">
        <v>20.226911193202199</v>
      </c>
      <c r="D15" s="56">
        <v>20.214135178911899</v>
      </c>
      <c r="E15" s="54">
        <v>21.542916856170699</v>
      </c>
      <c r="F15" s="54">
        <v>21.462227469968699</v>
      </c>
      <c r="G15" s="54">
        <v>21.282983625170999</v>
      </c>
      <c r="H15" s="54">
        <v>21.043519139867499</v>
      </c>
      <c r="I15" s="54">
        <v>25.157312741081</v>
      </c>
      <c r="J15" s="54">
        <v>25.084019415975</v>
      </c>
      <c r="K15" s="54">
        <v>28.203762803277101</v>
      </c>
      <c r="L15" s="54">
        <v>28.307336046776499</v>
      </c>
      <c r="M15" s="54">
        <v>19.417843929493401</v>
      </c>
      <c r="N15" s="55">
        <v>19.363499031244501</v>
      </c>
      <c r="O15" s="18">
        <f t="shared" si="6"/>
        <v>20.220523186057051</v>
      </c>
      <c r="P15" s="18">
        <f t="shared" si="7"/>
        <v>21.502572163069701</v>
      </c>
      <c r="Q15" s="18">
        <f t="shared" si="8"/>
        <v>21.163251382519249</v>
      </c>
      <c r="R15" s="18">
        <f t="shared" si="9"/>
        <v>23.761617098974501</v>
      </c>
      <c r="S15" s="18">
        <f t="shared" si="10"/>
        <v>28.2555494250268</v>
      </c>
      <c r="T15" s="19">
        <f t="shared" si="11"/>
        <v>19.390671480368951</v>
      </c>
      <c r="U15" s="21">
        <f t="shared" si="0"/>
        <v>20.373435544590578</v>
      </c>
      <c r="V15" s="21">
        <f t="shared" si="1"/>
        <v>21.14118464315078</v>
      </c>
      <c r="W15" s="21">
        <f t="shared" si="2"/>
        <v>21.268857218936859</v>
      </c>
      <c r="X15" s="21">
        <f t="shared" si="3"/>
        <v>24.049781689981813</v>
      </c>
      <c r="Y15" s="21">
        <f t="shared" si="4"/>
        <v>28.033786298540228</v>
      </c>
      <c r="Z15" s="21">
        <f t="shared" si="5"/>
        <v>19.427139340815948</v>
      </c>
    </row>
    <row r="16" spans="1:26" x14ac:dyDescent="0.25">
      <c r="A16" s="116">
        <v>13</v>
      </c>
      <c r="B16" s="117" t="s">
        <v>8</v>
      </c>
      <c r="C16" s="53">
        <v>17.419974901406501</v>
      </c>
      <c r="D16" s="56">
        <v>17.3556872462452</v>
      </c>
      <c r="E16" s="54">
        <v>19.3799746886557</v>
      </c>
      <c r="F16" s="54">
        <v>19.217915356933599</v>
      </c>
      <c r="G16" s="54">
        <v>17.968809364270399</v>
      </c>
      <c r="H16" s="54">
        <v>18.039996642321501</v>
      </c>
      <c r="I16" s="54">
        <v>22.537652991013701</v>
      </c>
      <c r="J16" s="54">
        <v>22.440053394555999</v>
      </c>
      <c r="K16" s="54">
        <v>25.992169734509599</v>
      </c>
      <c r="L16" s="54">
        <v>26.074493986768498</v>
      </c>
      <c r="M16" s="54">
        <v>16.705384398591701</v>
      </c>
      <c r="N16" s="55">
        <v>16.7275536573542</v>
      </c>
      <c r="O16" s="18">
        <f t="shared" si="6"/>
        <v>17.387831073825851</v>
      </c>
      <c r="P16" s="18">
        <f t="shared" si="7"/>
        <v>19.298945022794648</v>
      </c>
      <c r="Q16" s="18">
        <f t="shared" si="8"/>
        <v>18.004403003295948</v>
      </c>
      <c r="R16" s="18">
        <f t="shared" si="9"/>
        <v>21.005901009297066</v>
      </c>
      <c r="S16" s="18">
        <f t="shared" si="10"/>
        <v>26.033331860639048</v>
      </c>
      <c r="T16" s="19">
        <f t="shared" si="11"/>
        <v>16.716469027972948</v>
      </c>
      <c r="U16" s="21">
        <f t="shared" si="0"/>
        <v>17.540743432359378</v>
      </c>
      <c r="V16" s="21">
        <f t="shared" si="1"/>
        <v>18.937557502875727</v>
      </c>
      <c r="W16" s="21">
        <f t="shared" si="2"/>
        <v>18.110008839713558</v>
      </c>
      <c r="X16" s="21">
        <f t="shared" si="3"/>
        <v>21.294065600304378</v>
      </c>
      <c r="Y16" s="21">
        <f t="shared" si="4"/>
        <v>25.811568734152477</v>
      </c>
      <c r="Z16" s="21">
        <f t="shared" si="5"/>
        <v>16.752936888419946</v>
      </c>
    </row>
    <row r="17" spans="1:26" x14ac:dyDescent="0.25">
      <c r="A17" s="116">
        <v>14</v>
      </c>
      <c r="B17" s="117" t="s">
        <v>8</v>
      </c>
      <c r="C17" s="53">
        <v>18.102650363507401</v>
      </c>
      <c r="D17" s="56">
        <v>17.768097133994701</v>
      </c>
      <c r="E17" s="54">
        <v>19.9188698391423</v>
      </c>
      <c r="F17" s="54">
        <v>20.009568013421799</v>
      </c>
      <c r="G17" s="54">
        <v>19.025796386317701</v>
      </c>
      <c r="H17" s="54">
        <v>18.9364240234558</v>
      </c>
      <c r="I17" s="54">
        <v>22.957348852832201</v>
      </c>
      <c r="J17" s="54">
        <v>22.6574488528322</v>
      </c>
      <c r="K17" s="54">
        <v>26.590167245394198</v>
      </c>
      <c r="L17" s="54">
        <v>27.2487554489093</v>
      </c>
      <c r="M17" s="54">
        <v>18.2737543526137</v>
      </c>
      <c r="N17" s="55">
        <v>18.125777766459102</v>
      </c>
      <c r="O17" s="18">
        <f t="shared" si="6"/>
        <v>17.935373748751051</v>
      </c>
      <c r="P17" s="18">
        <f t="shared" si="7"/>
        <v>19.964218926282051</v>
      </c>
      <c r="Q17" s="18">
        <f t="shared" si="8"/>
        <v>18.98111020488675</v>
      </c>
      <c r="R17" s="18">
        <f t="shared" si="9"/>
        <v>21.517073909706735</v>
      </c>
      <c r="S17" s="18">
        <f t="shared" si="10"/>
        <v>26.919461347151749</v>
      </c>
      <c r="T17" s="19">
        <f t="shared" si="11"/>
        <v>18.199766059536401</v>
      </c>
      <c r="U17" s="21">
        <f t="shared" si="0"/>
        <v>18.088286107284578</v>
      </c>
      <c r="V17" s="21">
        <f t="shared" si="1"/>
        <v>19.60283140636313</v>
      </c>
      <c r="W17" s="21">
        <f t="shared" si="2"/>
        <v>19.08671604130436</v>
      </c>
      <c r="X17" s="21">
        <f t="shared" si="3"/>
        <v>21.805238500714047</v>
      </c>
      <c r="Y17" s="21">
        <f t="shared" si="4"/>
        <v>26.697698220665178</v>
      </c>
      <c r="Z17" s="21">
        <f t="shared" si="5"/>
        <v>18.236233919983398</v>
      </c>
    </row>
    <row r="18" spans="1:26" x14ac:dyDescent="0.25">
      <c r="A18" s="116">
        <v>15</v>
      </c>
      <c r="B18" s="117" t="s">
        <v>8</v>
      </c>
      <c r="C18" s="53">
        <v>16.910263908059999</v>
      </c>
      <c r="D18" s="56">
        <v>16.944125899265799</v>
      </c>
      <c r="E18" s="54">
        <v>19.0749458351481</v>
      </c>
      <c r="F18" s="54">
        <v>19.3067667189598</v>
      </c>
      <c r="G18" s="54">
        <v>16.2057992160541</v>
      </c>
      <c r="H18" s="54">
        <v>16.2520799664909</v>
      </c>
      <c r="I18" s="54">
        <v>21.132524372348701</v>
      </c>
      <c r="J18" s="54">
        <v>21.8382841279074</v>
      </c>
      <c r="K18" s="54">
        <v>25.608049087957699</v>
      </c>
      <c r="L18" s="54">
        <v>25.538482824366199</v>
      </c>
      <c r="M18" s="54">
        <v>15.459382215255699</v>
      </c>
      <c r="N18" s="55">
        <v>15.7077052220273</v>
      </c>
      <c r="O18" s="18">
        <f t="shared" si="6"/>
        <v>16.927194903662901</v>
      </c>
      <c r="P18" s="18">
        <f t="shared" si="7"/>
        <v>19.19085627705395</v>
      </c>
      <c r="Q18" s="18">
        <f t="shared" si="8"/>
        <v>16.2289395912725</v>
      </c>
      <c r="R18" s="18">
        <f t="shared" si="9"/>
        <v>19.740962822248999</v>
      </c>
      <c r="S18" s="18">
        <f t="shared" si="10"/>
        <v>25.573265956161947</v>
      </c>
      <c r="T18" s="19">
        <f t="shared" si="11"/>
        <v>15.583543718641501</v>
      </c>
      <c r="U18" s="21">
        <f t="shared" si="0"/>
        <v>17.080107262196428</v>
      </c>
      <c r="V18" s="21">
        <f t="shared" si="1"/>
        <v>18.829468757135029</v>
      </c>
      <c r="W18" s="21">
        <f t="shared" si="2"/>
        <v>16.334545427690109</v>
      </c>
      <c r="X18" s="21">
        <f t="shared" si="3"/>
        <v>20.029127413256312</v>
      </c>
      <c r="Y18" s="21">
        <f t="shared" si="4"/>
        <v>25.351502829675375</v>
      </c>
      <c r="Z18" s="21">
        <f t="shared" si="5"/>
        <v>15.620011579088498</v>
      </c>
    </row>
    <row r="19" spans="1:26" x14ac:dyDescent="0.25">
      <c r="A19" s="116">
        <v>16</v>
      </c>
      <c r="B19" s="117" t="s">
        <v>9</v>
      </c>
      <c r="C19" s="53">
        <v>17.167313425299898</v>
      </c>
      <c r="D19" s="56">
        <v>17.251546019381099</v>
      </c>
      <c r="E19" s="54">
        <v>18.990775655150902</v>
      </c>
      <c r="F19" s="54">
        <v>18.687241800411499</v>
      </c>
      <c r="G19" s="54">
        <v>16.719189020521501</v>
      </c>
      <c r="H19" s="54">
        <v>16.2551403240927</v>
      </c>
      <c r="I19" s="54">
        <v>22.167199252147</v>
      </c>
      <c r="J19" s="54">
        <v>22.2289925848048</v>
      </c>
      <c r="K19" s="54">
        <v>26.039129195976201</v>
      </c>
      <c r="L19" s="54">
        <v>26.073587930810099</v>
      </c>
      <c r="M19" s="56">
        <v>16.736400338367801</v>
      </c>
      <c r="N19" s="52">
        <v>16.681317930635299</v>
      </c>
      <c r="O19" s="18">
        <f t="shared" si="6"/>
        <v>17.209429722340499</v>
      </c>
      <c r="P19" s="18">
        <f t="shared" si="7"/>
        <v>18.839008727781199</v>
      </c>
      <c r="Q19" s="18">
        <f t="shared" si="8"/>
        <v>16.487164672307102</v>
      </c>
      <c r="R19" s="18">
        <f t="shared" si="9"/>
        <v>20.217110720348167</v>
      </c>
      <c r="S19" s="18">
        <f t="shared" si="10"/>
        <v>26.05635856339315</v>
      </c>
      <c r="T19" s="19">
        <f t="shared" si="11"/>
        <v>16.708859134501552</v>
      </c>
      <c r="U19" s="21">
        <f t="shared" si="0"/>
        <v>17.362342080874026</v>
      </c>
      <c r="V19" s="21">
        <f t="shared" si="1"/>
        <v>18.477621207862278</v>
      </c>
      <c r="W19" s="21">
        <f t="shared" si="2"/>
        <v>16.592770508724712</v>
      </c>
      <c r="X19" s="21">
        <f t="shared" si="3"/>
        <v>20.505275311355479</v>
      </c>
      <c r="Y19" s="21">
        <f t="shared" si="4"/>
        <v>25.834595436906579</v>
      </c>
      <c r="Z19" s="21">
        <f t="shared" si="5"/>
        <v>16.745326994948549</v>
      </c>
    </row>
    <row r="20" spans="1:26" x14ac:dyDescent="0.25">
      <c r="A20" s="116">
        <v>17</v>
      </c>
      <c r="B20" s="117" t="s">
        <v>9</v>
      </c>
      <c r="C20" s="53">
        <v>22.761626763576601</v>
      </c>
      <c r="D20" s="56">
        <v>22.809305419432</v>
      </c>
      <c r="E20" s="54">
        <v>22.390110819102901</v>
      </c>
      <c r="F20" s="54">
        <v>22.5208414126351</v>
      </c>
      <c r="G20" s="54">
        <v>22.3977971349276</v>
      </c>
      <c r="H20" s="54">
        <v>23.0359089073145</v>
      </c>
      <c r="I20" s="54">
        <v>27.007081557428599</v>
      </c>
      <c r="J20" s="54">
        <v>27.294189510484401</v>
      </c>
      <c r="K20" s="54">
        <v>31.782538979640901</v>
      </c>
      <c r="L20" s="54">
        <v>32.201467221146601</v>
      </c>
      <c r="M20" s="56">
        <v>19.8191652058348</v>
      </c>
      <c r="N20" s="52">
        <v>19.875338905398099</v>
      </c>
      <c r="O20" s="18">
        <f t="shared" si="6"/>
        <v>22.785466091504301</v>
      </c>
      <c r="P20" s="18">
        <f t="shared" si="7"/>
        <v>22.455476115869001</v>
      </c>
      <c r="Q20" s="18">
        <f t="shared" si="8"/>
        <v>22.71685302112105</v>
      </c>
      <c r="R20" s="18">
        <f t="shared" si="9"/>
        <v>25.7790599917425</v>
      </c>
      <c r="S20" s="18">
        <f t="shared" si="10"/>
        <v>31.992003100393752</v>
      </c>
      <c r="T20" s="19">
        <f t="shared" si="11"/>
        <v>19.847252055616451</v>
      </c>
      <c r="U20" s="21">
        <f t="shared" si="0"/>
        <v>22.938378450037828</v>
      </c>
      <c r="V20" s="21">
        <f t="shared" si="1"/>
        <v>22.09408859595008</v>
      </c>
      <c r="W20" s="21">
        <f t="shared" si="2"/>
        <v>22.82245885753866</v>
      </c>
      <c r="X20" s="21">
        <f t="shared" si="3"/>
        <v>26.067224582749812</v>
      </c>
      <c r="Y20" s="21">
        <f t="shared" si="4"/>
        <v>31.770239973907181</v>
      </c>
      <c r="Z20" s="21">
        <f t="shared" si="5"/>
        <v>19.883719916063448</v>
      </c>
    </row>
    <row r="21" spans="1:26" x14ac:dyDescent="0.25">
      <c r="A21" s="116">
        <v>18</v>
      </c>
      <c r="B21" s="117" t="s">
        <v>9</v>
      </c>
      <c r="C21" s="53">
        <v>16.502363373808102</v>
      </c>
      <c r="D21" s="56">
        <v>16.464720456288902</v>
      </c>
      <c r="E21" s="54">
        <v>19.064504403067801</v>
      </c>
      <c r="F21" s="54">
        <v>18.968658178221599</v>
      </c>
      <c r="G21" s="54">
        <v>16.238895787321098</v>
      </c>
      <c r="H21" s="54">
        <v>16.252777146050398</v>
      </c>
      <c r="I21" s="54">
        <v>21.3031428138226</v>
      </c>
      <c r="J21" s="54">
        <v>21.339360996572001</v>
      </c>
      <c r="K21" s="54">
        <v>25.453959512021701</v>
      </c>
      <c r="L21" s="54">
        <v>25.428700022315301</v>
      </c>
      <c r="M21" s="56">
        <v>15.6179697900362</v>
      </c>
      <c r="N21" s="52">
        <v>15.611272882884199</v>
      </c>
      <c r="O21" s="18">
        <f t="shared" si="6"/>
        <v>16.483541915048502</v>
      </c>
      <c r="P21" s="18">
        <f t="shared" si="7"/>
        <v>19.016581290644702</v>
      </c>
      <c r="Q21" s="18">
        <f t="shared" si="8"/>
        <v>16.245836466685748</v>
      </c>
      <c r="R21" s="18">
        <f t="shared" si="9"/>
        <v>19.631760318814997</v>
      </c>
      <c r="S21" s="18">
        <f t="shared" si="10"/>
        <v>25.441329767168501</v>
      </c>
      <c r="T21" s="19">
        <f t="shared" si="11"/>
        <v>15.6146213364602</v>
      </c>
      <c r="U21" s="21">
        <f t="shared" si="0"/>
        <v>16.636454273582029</v>
      </c>
      <c r="V21" s="21">
        <f t="shared" si="1"/>
        <v>18.655193770725781</v>
      </c>
      <c r="W21" s="21">
        <f t="shared" si="2"/>
        <v>16.351442303103358</v>
      </c>
      <c r="X21" s="21">
        <f t="shared" si="3"/>
        <v>19.91992490982231</v>
      </c>
      <c r="Y21" s="21">
        <f t="shared" si="4"/>
        <v>25.219566640681929</v>
      </c>
      <c r="Z21" s="21">
        <f t="shared" si="5"/>
        <v>15.651089196907197</v>
      </c>
    </row>
    <row r="22" spans="1:26" x14ac:dyDescent="0.25">
      <c r="A22" s="116">
        <v>19</v>
      </c>
      <c r="B22" s="117" t="s">
        <v>9</v>
      </c>
      <c r="C22" s="53">
        <v>21.175233982993799</v>
      </c>
      <c r="D22" s="56">
        <v>21.369153981503398</v>
      </c>
      <c r="E22" s="54">
        <v>23.1953493400081</v>
      </c>
      <c r="F22" s="54">
        <v>23.1581014334554</v>
      </c>
      <c r="G22" s="54">
        <v>21.810950836154301</v>
      </c>
      <c r="H22" s="54">
        <v>21.694709075424001</v>
      </c>
      <c r="I22" s="54">
        <v>26.478767050209999</v>
      </c>
      <c r="J22" s="54">
        <v>26.499546536052701</v>
      </c>
      <c r="K22" s="54">
        <v>30.0563008788742</v>
      </c>
      <c r="L22" s="54">
        <v>30.096432522149101</v>
      </c>
      <c r="M22" s="56">
        <v>19.8571137584299</v>
      </c>
      <c r="N22" s="52">
        <v>19.678118683953102</v>
      </c>
      <c r="O22" s="18">
        <f t="shared" si="6"/>
        <v>21.272193982248599</v>
      </c>
      <c r="P22" s="18">
        <f t="shared" si="7"/>
        <v>23.17672538673175</v>
      </c>
      <c r="Q22" s="18">
        <f t="shared" si="8"/>
        <v>21.752829955789153</v>
      </c>
      <c r="R22" s="18">
        <f t="shared" si="9"/>
        <v>24.891007553895566</v>
      </c>
      <c r="S22" s="18">
        <f t="shared" si="10"/>
        <v>30.076366700511649</v>
      </c>
      <c r="T22" s="19">
        <f t="shared" si="11"/>
        <v>19.767616221191503</v>
      </c>
      <c r="U22" s="21">
        <f t="shared" si="0"/>
        <v>21.425106340782126</v>
      </c>
      <c r="V22" s="21">
        <f t="shared" si="1"/>
        <v>22.815337866812829</v>
      </c>
      <c r="W22" s="21">
        <f t="shared" si="2"/>
        <v>21.858435792206762</v>
      </c>
      <c r="X22" s="21">
        <f t="shared" si="3"/>
        <v>25.179172144902878</v>
      </c>
      <c r="Y22" s="21">
        <f t="shared" si="4"/>
        <v>29.854603574025077</v>
      </c>
      <c r="Z22" s="21">
        <f t="shared" si="5"/>
        <v>19.8040840816385</v>
      </c>
    </row>
    <row r="23" spans="1:26" x14ac:dyDescent="0.25">
      <c r="A23" s="116">
        <v>20</v>
      </c>
      <c r="B23" s="117" t="s">
        <v>9</v>
      </c>
      <c r="C23" s="53">
        <v>20.179844278338098</v>
      </c>
      <c r="D23" s="56">
        <v>20.243117338590299</v>
      </c>
      <c r="E23" s="54">
        <v>21.094683321924201</v>
      </c>
      <c r="F23" s="54">
        <v>21.093433472137502</v>
      </c>
      <c r="G23" s="54">
        <v>18.118706617811601</v>
      </c>
      <c r="H23" s="54">
        <v>18.436266840084102</v>
      </c>
      <c r="I23" s="54">
        <v>24.4227941880518</v>
      </c>
      <c r="J23" s="54">
        <v>24.348681943725602</v>
      </c>
      <c r="K23" s="54">
        <v>28.432620802083001</v>
      </c>
      <c r="L23" s="54">
        <v>28.283453657339301</v>
      </c>
      <c r="M23" s="56">
        <v>17.563333027595299</v>
      </c>
      <c r="N23" s="52">
        <v>17.5965833469708</v>
      </c>
      <c r="O23" s="18">
        <f t="shared" si="6"/>
        <v>20.211480808464199</v>
      </c>
      <c r="P23" s="18">
        <f t="shared" si="7"/>
        <v>21.09405839703085</v>
      </c>
      <c r="Q23" s="18">
        <f t="shared" si="8"/>
        <v>18.277486728947849</v>
      </c>
      <c r="R23" s="18">
        <f t="shared" si="9"/>
        <v>22.402580990620503</v>
      </c>
      <c r="S23" s="18">
        <f t="shared" si="10"/>
        <v>28.358037229711151</v>
      </c>
      <c r="T23" s="19">
        <f t="shared" si="11"/>
        <v>17.579958187283047</v>
      </c>
      <c r="U23" s="21">
        <f t="shared" si="0"/>
        <v>20.364393166997726</v>
      </c>
      <c r="V23" s="21">
        <f t="shared" si="1"/>
        <v>20.732670877111929</v>
      </c>
      <c r="W23" s="21">
        <f t="shared" si="2"/>
        <v>18.383092565365459</v>
      </c>
      <c r="X23" s="21">
        <f t="shared" si="3"/>
        <v>22.690745581627816</v>
      </c>
      <c r="Y23" s="21">
        <f t="shared" si="4"/>
        <v>28.136274103224579</v>
      </c>
      <c r="Z23" s="21">
        <f t="shared" si="5"/>
        <v>17.616426047730045</v>
      </c>
    </row>
    <row r="24" spans="1:26" x14ac:dyDescent="0.25">
      <c r="A24" s="116">
        <v>21</v>
      </c>
      <c r="B24" s="117" t="s">
        <v>10</v>
      </c>
      <c r="C24" s="53">
        <v>19.6314922213692</v>
      </c>
      <c r="D24" s="56">
        <v>19.623708444593898</v>
      </c>
      <c r="E24" s="54">
        <v>20.2965650881698</v>
      </c>
      <c r="F24" s="54">
        <v>20.108562115815701</v>
      </c>
      <c r="G24" s="54">
        <v>35.6686585489892</v>
      </c>
      <c r="H24" s="54">
        <v>36.462955998933801</v>
      </c>
      <c r="I24" s="54">
        <v>25.717886760935201</v>
      </c>
      <c r="J24" s="54">
        <v>25.7373247085937</v>
      </c>
      <c r="K24" s="54">
        <v>27.450706585130799</v>
      </c>
      <c r="L24" s="54">
        <v>27.492142471184199</v>
      </c>
      <c r="M24" s="56">
        <v>18.043474897017401</v>
      </c>
      <c r="N24" s="52">
        <v>18.057526319477301</v>
      </c>
      <c r="O24" s="18">
        <f t="shared" si="6"/>
        <v>19.627600332981551</v>
      </c>
      <c r="P24" s="18">
        <f t="shared" si="7"/>
        <v>20.20256360199275</v>
      </c>
      <c r="Q24" s="18">
        <f t="shared" si="8"/>
        <v>36.065807273961497</v>
      </c>
      <c r="R24" s="18">
        <f t="shared" si="9"/>
        <v>29.306055822820898</v>
      </c>
      <c r="S24" s="18">
        <f t="shared" si="10"/>
        <v>27.471424528157499</v>
      </c>
      <c r="T24" s="19">
        <f t="shared" si="11"/>
        <v>18.050500608247351</v>
      </c>
      <c r="U24" s="21">
        <f t="shared" si="0"/>
        <v>19.780512691515078</v>
      </c>
      <c r="V24" s="21">
        <f t="shared" si="1"/>
        <v>19.841176082073829</v>
      </c>
      <c r="W24" s="21">
        <f t="shared" si="2"/>
        <v>36.171413110379106</v>
      </c>
      <c r="X24" s="21">
        <f t="shared" si="3"/>
        <v>29.594220413828211</v>
      </c>
      <c r="Y24" s="21">
        <f t="shared" si="4"/>
        <v>27.249661401670927</v>
      </c>
      <c r="Z24" s="21">
        <f t="shared" si="5"/>
        <v>18.086968468694348</v>
      </c>
    </row>
    <row r="25" spans="1:26" x14ac:dyDescent="0.25">
      <c r="A25" s="116">
        <v>22</v>
      </c>
      <c r="B25" s="117" t="s">
        <v>10</v>
      </c>
      <c r="C25" s="53">
        <v>15.5369529423785</v>
      </c>
      <c r="D25" s="56">
        <v>15.469243422501901</v>
      </c>
      <c r="E25" s="54">
        <v>18.445828791713598</v>
      </c>
      <c r="F25" s="54">
        <v>18.2868854129661</v>
      </c>
      <c r="G25" s="54">
        <v>15.681860411732</v>
      </c>
      <c r="H25" s="54">
        <v>15.1834288517001</v>
      </c>
      <c r="I25" s="54">
        <v>20.348266070502302</v>
      </c>
      <c r="J25" s="54">
        <v>20.257015534749002</v>
      </c>
      <c r="K25" s="54">
        <v>24.328753013049301</v>
      </c>
      <c r="L25" s="54">
        <v>24.303544953071199</v>
      </c>
      <c r="M25" s="56">
        <v>15.027946644906899</v>
      </c>
      <c r="N25" s="52">
        <v>14.693441154206999</v>
      </c>
      <c r="O25" s="18">
        <f t="shared" si="6"/>
        <v>15.503098182440201</v>
      </c>
      <c r="P25" s="18">
        <f t="shared" si="7"/>
        <v>18.366357102339848</v>
      </c>
      <c r="Q25" s="18">
        <f t="shared" si="8"/>
        <v>15.43264463171605</v>
      </c>
      <c r="R25" s="18">
        <f t="shared" si="9"/>
        <v>18.596236818983801</v>
      </c>
      <c r="S25" s="18">
        <f t="shared" si="10"/>
        <v>24.316148983060252</v>
      </c>
      <c r="T25" s="19">
        <f t="shared" si="11"/>
        <v>14.860693899556949</v>
      </c>
      <c r="U25" s="21">
        <f t="shared" si="0"/>
        <v>15.656010540973728</v>
      </c>
      <c r="V25" s="21">
        <f t="shared" si="1"/>
        <v>18.004969582420927</v>
      </c>
      <c r="W25" s="21">
        <f t="shared" si="2"/>
        <v>15.53825046813366</v>
      </c>
      <c r="X25" s="21">
        <f t="shared" si="3"/>
        <v>18.884401409991113</v>
      </c>
      <c r="Y25" s="21">
        <f t="shared" si="4"/>
        <v>24.09438585657368</v>
      </c>
      <c r="Z25" s="21">
        <f t="shared" si="5"/>
        <v>14.897161760003947</v>
      </c>
    </row>
    <row r="26" spans="1:26" x14ac:dyDescent="0.25">
      <c r="A26" s="116">
        <v>23</v>
      </c>
      <c r="B26" s="117" t="s">
        <v>10</v>
      </c>
      <c r="C26" s="53">
        <v>17.2107416205139</v>
      </c>
      <c r="D26" s="56">
        <v>17.317782087072501</v>
      </c>
      <c r="E26" s="54">
        <v>20.3969377578603</v>
      </c>
      <c r="F26" s="54">
        <v>20.4800663389634</v>
      </c>
      <c r="G26" s="54">
        <v>29.1827998518146</v>
      </c>
      <c r="H26" s="54">
        <v>29.597428215479798</v>
      </c>
      <c r="I26" s="54">
        <v>22.111919293496001</v>
      </c>
      <c r="J26" s="54">
        <v>22.1160548073826</v>
      </c>
      <c r="K26" s="54">
        <v>26.553075632808</v>
      </c>
      <c r="L26" s="54">
        <v>26.5182857572212</v>
      </c>
      <c r="M26" s="56">
        <v>16.8294672913044</v>
      </c>
      <c r="N26" s="52">
        <v>16.795971611229199</v>
      </c>
      <c r="O26" s="18">
        <f t="shared" si="6"/>
        <v>17.264261853793201</v>
      </c>
      <c r="P26" s="18">
        <f t="shared" si="7"/>
        <v>20.438502048411848</v>
      </c>
      <c r="Q26" s="18">
        <f t="shared" si="8"/>
        <v>29.390114033647201</v>
      </c>
      <c r="R26" s="18">
        <f t="shared" si="9"/>
        <v>24.608467438786132</v>
      </c>
      <c r="S26" s="18">
        <f t="shared" si="10"/>
        <v>26.535680695014598</v>
      </c>
      <c r="T26" s="19">
        <f t="shared" si="11"/>
        <v>16.812719451266801</v>
      </c>
      <c r="U26" s="21">
        <f t="shared" si="0"/>
        <v>17.417174212326728</v>
      </c>
      <c r="V26" s="21">
        <f t="shared" si="1"/>
        <v>20.077114528492928</v>
      </c>
      <c r="W26" s="21">
        <f t="shared" si="2"/>
        <v>29.495719870064811</v>
      </c>
      <c r="X26" s="21">
        <f t="shared" si="3"/>
        <v>24.896632029793444</v>
      </c>
      <c r="Y26" s="21">
        <f t="shared" si="4"/>
        <v>26.313917568528026</v>
      </c>
      <c r="Z26" s="21">
        <f t="shared" si="5"/>
        <v>16.849187311713798</v>
      </c>
    </row>
    <row r="27" spans="1:26" x14ac:dyDescent="0.25">
      <c r="A27" s="116">
        <v>24</v>
      </c>
      <c r="B27" s="117" t="s">
        <v>10</v>
      </c>
      <c r="C27" s="53">
        <v>22.612309094790302</v>
      </c>
      <c r="D27" s="56">
        <v>23.084266951205699</v>
      </c>
      <c r="E27" s="54">
        <v>23.200908481284198</v>
      </c>
      <c r="F27" s="54">
        <v>23.089321562203999</v>
      </c>
      <c r="G27" s="54">
        <v>21.901719832125199</v>
      </c>
      <c r="H27" s="54">
        <v>21.537679832044699</v>
      </c>
      <c r="I27" s="54">
        <v>27.411679043548499</v>
      </c>
      <c r="J27" s="54">
        <v>27.4369629505596</v>
      </c>
      <c r="K27" s="54">
        <v>30.406818983961202</v>
      </c>
      <c r="L27" s="54">
        <v>30.536970895355498</v>
      </c>
      <c r="M27" s="56">
        <v>21.349623751792599</v>
      </c>
      <c r="N27" s="52">
        <v>22.006939284982501</v>
      </c>
      <c r="O27" s="18">
        <f>AVERAGE(C27:D27)</f>
        <v>22.848288022997998</v>
      </c>
      <c r="P27" s="18">
        <f t="shared" si="7"/>
        <v>23.145115021744097</v>
      </c>
      <c r="Q27" s="18">
        <f t="shared" si="8"/>
        <v>21.719699832084949</v>
      </c>
      <c r="R27" s="18">
        <f t="shared" si="9"/>
        <v>25.462107275384266</v>
      </c>
      <c r="S27" s="18">
        <f t="shared" si="10"/>
        <v>30.471894939658348</v>
      </c>
      <c r="T27" s="19">
        <f>AVERAGE(M27:N27)</f>
        <v>21.67828151838755</v>
      </c>
      <c r="U27" s="21">
        <f t="shared" si="0"/>
        <v>23.001200381531525</v>
      </c>
      <c r="V27" s="21">
        <f t="shared" si="1"/>
        <v>22.783727501825176</v>
      </c>
      <c r="W27" s="21">
        <f t="shared" si="2"/>
        <v>21.825305668502558</v>
      </c>
      <c r="X27" s="21">
        <f t="shared" si="3"/>
        <v>25.750271866391579</v>
      </c>
      <c r="Y27" s="21">
        <f t="shared" si="4"/>
        <v>30.250131813171777</v>
      </c>
      <c r="Z27" s="21">
        <f t="shared" si="5"/>
        <v>21.714749378834547</v>
      </c>
    </row>
    <row r="28" spans="1:26" x14ac:dyDescent="0.25">
      <c r="A28" s="116">
        <v>25</v>
      </c>
      <c r="B28" s="117" t="s">
        <v>10</v>
      </c>
      <c r="C28" s="53">
        <v>17.002258192048199</v>
      </c>
      <c r="D28" s="56">
        <v>16.928461777483498</v>
      </c>
      <c r="E28" s="54">
        <v>19.1962853947397</v>
      </c>
      <c r="F28" s="54">
        <v>19.010074571766499</v>
      </c>
      <c r="G28" s="54">
        <v>16.050510429995001</v>
      </c>
      <c r="H28" s="54">
        <v>16.035488431871801</v>
      </c>
      <c r="I28" s="54">
        <v>21.427274137905201</v>
      </c>
      <c r="J28" s="54">
        <v>21.4647449834717</v>
      </c>
      <c r="K28" s="54">
        <v>25.488104919345801</v>
      </c>
      <c r="L28" s="54">
        <v>25.536062955247999</v>
      </c>
      <c r="M28" s="56">
        <v>16.092284988146002</v>
      </c>
      <c r="N28" s="52">
        <v>16.012426936153901</v>
      </c>
      <c r="O28" s="18">
        <f t="shared" si="6"/>
        <v>16.965359984765847</v>
      </c>
      <c r="P28" s="18">
        <f t="shared" si="7"/>
        <v>19.103179983253099</v>
      </c>
      <c r="Q28" s="18">
        <f t="shared" si="8"/>
        <v>16.042999430933399</v>
      </c>
      <c r="R28" s="18">
        <f t="shared" si="9"/>
        <v>19.642502517749566</v>
      </c>
      <c r="S28" s="18">
        <f t="shared" si="10"/>
        <v>25.5120839372969</v>
      </c>
      <c r="T28" s="19">
        <f t="shared" si="11"/>
        <v>16.052355962149953</v>
      </c>
      <c r="U28" s="21">
        <f t="shared" si="0"/>
        <v>17.118272343299374</v>
      </c>
      <c r="V28" s="21">
        <f t="shared" si="1"/>
        <v>18.741792463334178</v>
      </c>
      <c r="W28" s="21">
        <f t="shared" si="2"/>
        <v>16.148605267351009</v>
      </c>
      <c r="X28" s="21">
        <f t="shared" si="3"/>
        <v>19.930667108756879</v>
      </c>
      <c r="Y28" s="21">
        <f t="shared" si="4"/>
        <v>25.290320810810329</v>
      </c>
      <c r="Z28" s="21">
        <f t="shared" si="5"/>
        <v>16.08882382259695</v>
      </c>
    </row>
    <row r="29" spans="1:26" x14ac:dyDescent="0.25">
      <c r="A29" s="116">
        <v>26</v>
      </c>
      <c r="B29" s="117" t="s">
        <v>11</v>
      </c>
      <c r="C29" s="53">
        <v>17.927451759173199</v>
      </c>
      <c r="D29" s="56">
        <v>17.936145273308099</v>
      </c>
      <c r="E29" s="54">
        <v>20.122721275282199</v>
      </c>
      <c r="F29" s="54">
        <v>20.1009386599804</v>
      </c>
      <c r="G29" s="54">
        <v>17.998827517135599</v>
      </c>
      <c r="H29" s="54">
        <v>17.748884534467798</v>
      </c>
      <c r="I29" s="54">
        <v>22.3315590884343</v>
      </c>
      <c r="J29" s="54">
        <v>22.371669258562999</v>
      </c>
      <c r="K29" s="54">
        <v>26.465603217238201</v>
      </c>
      <c r="L29" s="54">
        <v>26.3855649421102</v>
      </c>
      <c r="M29" s="56">
        <v>17.523018010830999</v>
      </c>
      <c r="N29" s="52">
        <v>17.507655757214</v>
      </c>
      <c r="O29" s="18">
        <f t="shared" si="6"/>
        <v>17.931798516240647</v>
      </c>
      <c r="P29" s="18">
        <f t="shared" si="7"/>
        <v>20.111829967631301</v>
      </c>
      <c r="Q29" s="18">
        <f t="shared" si="8"/>
        <v>17.8738560258017</v>
      </c>
      <c r="R29" s="18">
        <f t="shared" si="9"/>
        <v>20.817370960488365</v>
      </c>
      <c r="S29" s="18">
        <f t="shared" si="10"/>
        <v>26.425584079674202</v>
      </c>
      <c r="T29" s="19">
        <f t="shared" si="11"/>
        <v>17.515336884022499</v>
      </c>
      <c r="U29" s="21">
        <f t="shared" si="0"/>
        <v>18.084710874774174</v>
      </c>
      <c r="V29" s="21">
        <f t="shared" si="1"/>
        <v>19.750442447712381</v>
      </c>
      <c r="W29" s="21">
        <f t="shared" si="2"/>
        <v>17.97946186221931</v>
      </c>
      <c r="X29" s="21">
        <f t="shared" si="3"/>
        <v>21.105535551495677</v>
      </c>
      <c r="Y29" s="21">
        <f t="shared" si="4"/>
        <v>26.20382095318763</v>
      </c>
      <c r="Z29" s="21">
        <f t="shared" si="5"/>
        <v>17.551804744469496</v>
      </c>
    </row>
    <row r="30" spans="1:26" x14ac:dyDescent="0.25">
      <c r="A30" s="116">
        <v>27</v>
      </c>
      <c r="B30" s="117" t="s">
        <v>11</v>
      </c>
      <c r="C30" s="53">
        <v>20.371681942875298</v>
      </c>
      <c r="D30" s="56">
        <v>19.9816752850715</v>
      </c>
      <c r="E30" s="54">
        <v>20.7866819586873</v>
      </c>
      <c r="F30" s="54">
        <v>20.847585472088198</v>
      </c>
      <c r="G30" s="54">
        <v>20.699491900751799</v>
      </c>
      <c r="H30" s="54">
        <v>20.3530208069668</v>
      </c>
      <c r="I30" s="54">
        <v>24.0674500117523</v>
      </c>
      <c r="J30" s="54">
        <v>24.106023243546499</v>
      </c>
      <c r="K30" s="54">
        <v>27.997921824974298</v>
      </c>
      <c r="L30" s="54">
        <v>28.040929052323101</v>
      </c>
      <c r="M30" s="56">
        <v>18.589975164602201</v>
      </c>
      <c r="N30" s="52">
        <v>18.627748404932301</v>
      </c>
      <c r="O30" s="18">
        <f t="shared" si="6"/>
        <v>20.176678613973401</v>
      </c>
      <c r="P30" s="18">
        <f t="shared" si="7"/>
        <v>20.817133715387747</v>
      </c>
      <c r="Q30" s="18">
        <f t="shared" si="8"/>
        <v>20.526256353859299</v>
      </c>
      <c r="R30" s="18">
        <f t="shared" si="9"/>
        <v>22.842164687421867</v>
      </c>
      <c r="S30" s="18">
        <f t="shared" si="10"/>
        <v>28.0194254386487</v>
      </c>
      <c r="T30" s="19">
        <f t="shared" si="11"/>
        <v>18.60886178476725</v>
      </c>
      <c r="U30" s="21">
        <f t="shared" si="0"/>
        <v>20.329590972506928</v>
      </c>
      <c r="V30" s="21">
        <f t="shared" si="1"/>
        <v>20.455746195468826</v>
      </c>
      <c r="W30" s="21">
        <f t="shared" si="2"/>
        <v>20.631862190276909</v>
      </c>
      <c r="X30" s="21">
        <f t="shared" si="3"/>
        <v>23.13032927842918</v>
      </c>
      <c r="Y30" s="21">
        <f t="shared" si="4"/>
        <v>27.797662312162128</v>
      </c>
      <c r="Z30" s="21">
        <f t="shared" si="5"/>
        <v>18.645329645214247</v>
      </c>
    </row>
    <row r="31" spans="1:26" x14ac:dyDescent="0.25">
      <c r="A31" s="116">
        <v>28</v>
      </c>
      <c r="B31" s="117" t="s">
        <v>11</v>
      </c>
      <c r="C31" s="53">
        <v>23.7503447809076</v>
      </c>
      <c r="D31" s="56">
        <v>23.510364185609799</v>
      </c>
      <c r="E31" s="54">
        <v>25.056289436657998</v>
      </c>
      <c r="F31" s="54">
        <v>25.301265955931399</v>
      </c>
      <c r="G31" s="54">
        <v>22.6718701866603</v>
      </c>
      <c r="H31" s="54">
        <v>22.462641059962401</v>
      </c>
      <c r="I31" s="54">
        <v>26.661628776903299</v>
      </c>
      <c r="J31" s="54">
        <v>26.480094097019101</v>
      </c>
      <c r="K31" s="54">
        <v>31.767860826993001</v>
      </c>
      <c r="L31" s="54">
        <v>30.995678428973701</v>
      </c>
      <c r="M31" s="56">
        <v>21.6340725187532</v>
      </c>
      <c r="N31" s="52">
        <v>21.3228499359412</v>
      </c>
      <c r="O31" s="18">
        <f t="shared" si="6"/>
        <v>23.630354483258699</v>
      </c>
      <c r="P31" s="18">
        <f t="shared" si="7"/>
        <v>25.178777696294699</v>
      </c>
      <c r="Q31" s="18">
        <f t="shared" si="8"/>
        <v>22.56725562331135</v>
      </c>
      <c r="R31" s="18">
        <f t="shared" si="9"/>
        <v>25.201454644628267</v>
      </c>
      <c r="S31" s="18">
        <f t="shared" si="10"/>
        <v>31.381769627983353</v>
      </c>
      <c r="T31" s="19">
        <f t="shared" si="11"/>
        <v>21.4784612273472</v>
      </c>
      <c r="U31" s="21">
        <f t="shared" si="0"/>
        <v>23.783266841792226</v>
      </c>
      <c r="V31" s="21">
        <f t="shared" si="1"/>
        <v>24.817390176375778</v>
      </c>
      <c r="W31" s="21">
        <f t="shared" si="2"/>
        <v>22.67286145972896</v>
      </c>
      <c r="X31" s="21">
        <f t="shared" si="3"/>
        <v>25.48961923563558</v>
      </c>
      <c r="Y31" s="21">
        <f t="shared" si="4"/>
        <v>31.160006501496781</v>
      </c>
      <c r="Z31" s="21">
        <f t="shared" si="5"/>
        <v>21.514929087794197</v>
      </c>
    </row>
    <row r="32" spans="1:26" x14ac:dyDescent="0.25">
      <c r="A32" s="116">
        <v>29</v>
      </c>
      <c r="B32" s="117" t="s">
        <v>11</v>
      </c>
      <c r="C32" s="53">
        <v>14.9819575937856</v>
      </c>
      <c r="D32" s="56">
        <v>14.996365306517299</v>
      </c>
      <c r="E32" s="54">
        <v>17.751430322223399</v>
      </c>
      <c r="F32" s="54">
        <v>17.505123166331099</v>
      </c>
      <c r="G32" s="54">
        <v>17.363455483504602</v>
      </c>
      <c r="H32" s="54">
        <v>16.947607080002399</v>
      </c>
      <c r="I32" s="54">
        <v>18.3161598796564</v>
      </c>
      <c r="J32" s="54">
        <v>18.365064716410899</v>
      </c>
      <c r="K32" s="54">
        <v>23.607182181255801</v>
      </c>
      <c r="L32" s="54">
        <v>23.557561565441802</v>
      </c>
      <c r="M32" s="56">
        <v>15.197880828931</v>
      </c>
      <c r="N32" s="52">
        <v>14.4863463209592</v>
      </c>
      <c r="O32" s="18">
        <f t="shared" si="6"/>
        <v>14.98916145015145</v>
      </c>
      <c r="P32" s="18">
        <f t="shared" si="7"/>
        <v>17.628276744277251</v>
      </c>
      <c r="Q32" s="18">
        <f t="shared" si="8"/>
        <v>17.1555312817535</v>
      </c>
      <c r="R32" s="18">
        <f t="shared" si="9"/>
        <v>17.876277225356564</v>
      </c>
      <c r="S32" s="18">
        <f t="shared" si="10"/>
        <v>23.582371873348801</v>
      </c>
      <c r="T32" s="19">
        <f t="shared" si="11"/>
        <v>14.842113574945099</v>
      </c>
      <c r="U32" s="21">
        <f t="shared" si="0"/>
        <v>15.142073808684977</v>
      </c>
      <c r="V32" s="21">
        <f t="shared" si="1"/>
        <v>17.26688922435833</v>
      </c>
      <c r="W32" s="21">
        <f t="shared" si="2"/>
        <v>17.26113711817111</v>
      </c>
      <c r="X32" s="21">
        <f t="shared" si="3"/>
        <v>18.164441816363876</v>
      </c>
      <c r="Y32" s="21">
        <f t="shared" si="4"/>
        <v>23.36060874686223</v>
      </c>
      <c r="Z32" s="21">
        <f t="shared" si="5"/>
        <v>14.878581435392096</v>
      </c>
    </row>
    <row r="33" spans="1:26" x14ac:dyDescent="0.25">
      <c r="A33" s="116">
        <v>30</v>
      </c>
      <c r="B33" s="117" t="s">
        <v>11</v>
      </c>
      <c r="C33" s="53">
        <v>17.079036838827601</v>
      </c>
      <c r="D33" s="56">
        <v>16.693129894577101</v>
      </c>
      <c r="E33" s="54">
        <v>18.770026449608402</v>
      </c>
      <c r="F33" s="54">
        <v>18.435383924682998</v>
      </c>
      <c r="G33" s="54">
        <v>18.271684121736399</v>
      </c>
      <c r="H33" s="54">
        <v>17.586333003075399</v>
      </c>
      <c r="I33" s="54">
        <v>21.658962431769801</v>
      </c>
      <c r="J33" s="54">
        <v>21.589962431769798</v>
      </c>
      <c r="K33" s="54">
        <v>25.0843234639411</v>
      </c>
      <c r="L33" s="54">
        <v>25.064672123462099</v>
      </c>
      <c r="M33" s="56">
        <v>17.072113003426601</v>
      </c>
      <c r="N33" s="52">
        <v>17.125405626091599</v>
      </c>
      <c r="O33" s="18">
        <f t="shared" si="6"/>
        <v>16.886083366702351</v>
      </c>
      <c r="P33" s="18">
        <f t="shared" si="7"/>
        <v>18.602705187145702</v>
      </c>
      <c r="Q33" s="18">
        <f t="shared" si="8"/>
        <v>17.929008562405897</v>
      </c>
      <c r="R33" s="18">
        <f t="shared" si="9"/>
        <v>20.278419288871667</v>
      </c>
      <c r="S33" s="18">
        <f t="shared" si="10"/>
        <v>25.0744977937016</v>
      </c>
      <c r="T33" s="19">
        <f t="shared" si="11"/>
        <v>17.0987593147591</v>
      </c>
      <c r="U33" s="21">
        <f t="shared" si="0"/>
        <v>17.038995725235878</v>
      </c>
      <c r="V33" s="21">
        <f t="shared" si="1"/>
        <v>18.241317667226781</v>
      </c>
      <c r="W33" s="21">
        <f t="shared" si="2"/>
        <v>18.034614398823507</v>
      </c>
      <c r="X33" s="21">
        <f t="shared" si="3"/>
        <v>20.56658387987898</v>
      </c>
      <c r="Y33" s="21">
        <f t="shared" si="4"/>
        <v>24.852734667215028</v>
      </c>
      <c r="Z33" s="21">
        <f t="shared" si="5"/>
        <v>17.135227175206097</v>
      </c>
    </row>
    <row r="34" spans="1:26" x14ac:dyDescent="0.25">
      <c r="A34" s="116">
        <v>31</v>
      </c>
      <c r="B34" s="117" t="s">
        <v>12</v>
      </c>
      <c r="C34" s="53">
        <v>22.697922897929601</v>
      </c>
      <c r="D34" s="56">
        <v>22.773883687444101</v>
      </c>
      <c r="E34" s="54">
        <v>23.4164091051613</v>
      </c>
      <c r="F34" s="54">
        <v>23.948346188343301</v>
      </c>
      <c r="G34" s="54">
        <v>22.473060259144901</v>
      </c>
      <c r="H34" s="54">
        <v>22.510716992967701</v>
      </c>
      <c r="I34" s="54">
        <v>27.321673465340201</v>
      </c>
      <c r="J34" s="54">
        <v>27.282047088629401</v>
      </c>
      <c r="K34" s="54">
        <v>30.611186229650201</v>
      </c>
      <c r="L34" s="54">
        <v>30.318299980843101</v>
      </c>
      <c r="M34" s="56">
        <v>21.072144550469801</v>
      </c>
      <c r="N34" s="52">
        <v>21.615173249893399</v>
      </c>
      <c r="O34" s="18">
        <f t="shared" si="6"/>
        <v>22.735903292686849</v>
      </c>
      <c r="P34" s="18">
        <f t="shared" si="7"/>
        <v>23.6823776467523</v>
      </c>
      <c r="Q34" s="18">
        <f t="shared" si="8"/>
        <v>22.491888626056301</v>
      </c>
      <c r="R34" s="18">
        <f t="shared" si="9"/>
        <v>25.704812515645767</v>
      </c>
      <c r="S34" s="18">
        <f t="shared" si="10"/>
        <v>30.464743105246651</v>
      </c>
      <c r="T34" s="19">
        <f t="shared" si="11"/>
        <v>21.343658900181602</v>
      </c>
      <c r="U34" s="21">
        <f t="shared" si="0"/>
        <v>22.888815651220376</v>
      </c>
      <c r="V34" s="21">
        <f t="shared" si="1"/>
        <v>23.320990126833379</v>
      </c>
      <c r="W34" s="21">
        <f t="shared" si="2"/>
        <v>22.597494462473911</v>
      </c>
      <c r="X34" s="21">
        <f t="shared" si="3"/>
        <v>25.992977106653079</v>
      </c>
      <c r="Y34" s="21">
        <f t="shared" si="4"/>
        <v>30.242979978760079</v>
      </c>
      <c r="Z34" s="21">
        <f t="shared" si="5"/>
        <v>21.380126760628599</v>
      </c>
    </row>
    <row r="35" spans="1:26" x14ac:dyDescent="0.25">
      <c r="A35" s="116">
        <v>32</v>
      </c>
      <c r="B35" s="117" t="s">
        <v>12</v>
      </c>
      <c r="C35" s="53">
        <v>17.715357980016002</v>
      </c>
      <c r="D35" s="54">
        <v>17.323019721549102</v>
      </c>
      <c r="E35" s="54">
        <v>20.161761116653899</v>
      </c>
      <c r="F35" s="54">
        <v>19.880674805249502</v>
      </c>
      <c r="G35" s="57">
        <v>21.317957437336499</v>
      </c>
      <c r="H35" s="57">
        <v>21.079429851147101</v>
      </c>
      <c r="I35" s="54">
        <v>23.285796035884498</v>
      </c>
      <c r="J35" s="54">
        <v>23.326814386498601</v>
      </c>
      <c r="K35" s="57">
        <v>26.379772287305801</v>
      </c>
      <c r="L35" s="57">
        <v>26.114046913013802</v>
      </c>
      <c r="M35" s="54">
        <v>16.546739224962799</v>
      </c>
      <c r="N35" s="54">
        <v>16.4335091118196</v>
      </c>
      <c r="O35" s="18">
        <f t="shared" si="6"/>
        <v>17.519188850782552</v>
      </c>
      <c r="P35" s="18">
        <f t="shared" si="7"/>
        <v>20.021217960951702</v>
      </c>
      <c r="Q35" s="18">
        <f t="shared" si="8"/>
        <v>21.1986936442418</v>
      </c>
      <c r="R35" s="18">
        <f t="shared" si="9"/>
        <v>22.564013424510065</v>
      </c>
      <c r="S35" s="18">
        <f t="shared" si="10"/>
        <v>26.246909600159803</v>
      </c>
      <c r="T35" s="19">
        <f t="shared" si="11"/>
        <v>16.490124168391198</v>
      </c>
      <c r="U35" s="21">
        <f t="shared" si="0"/>
        <v>17.672101209316079</v>
      </c>
      <c r="V35" s="21">
        <f t="shared" si="1"/>
        <v>19.659830441032781</v>
      </c>
      <c r="W35" s="21">
        <f t="shared" si="2"/>
        <v>21.304299480659409</v>
      </c>
      <c r="X35" s="21">
        <f t="shared" si="3"/>
        <v>22.852178015517378</v>
      </c>
      <c r="Y35" s="21">
        <f t="shared" si="4"/>
        <v>26.025146473673232</v>
      </c>
      <c r="Z35" s="21">
        <f t="shared" si="5"/>
        <v>16.526592028838195</v>
      </c>
    </row>
    <row r="36" spans="1:26" x14ac:dyDescent="0.25">
      <c r="A36" s="116">
        <v>33</v>
      </c>
      <c r="B36" s="117" t="s">
        <v>12</v>
      </c>
      <c r="C36" s="53">
        <v>20.0449274493633</v>
      </c>
      <c r="D36" s="54">
        <v>20.080235733398698</v>
      </c>
      <c r="E36" s="54">
        <v>21.7407738488603</v>
      </c>
      <c r="F36" s="54">
        <v>21.5191501920959</v>
      </c>
      <c r="G36" s="57">
        <v>23.3419374094217</v>
      </c>
      <c r="H36" s="57">
        <v>23.4729675724255</v>
      </c>
      <c r="I36" s="54">
        <v>25.353147807246899</v>
      </c>
      <c r="J36" s="54">
        <v>25.4941476342591</v>
      </c>
      <c r="K36" s="57">
        <v>28.4111342211921</v>
      </c>
      <c r="L36" s="57">
        <v>28.103320129854801</v>
      </c>
      <c r="M36" s="54">
        <v>20.188967446680898</v>
      </c>
      <c r="N36" s="54">
        <v>19.697896218316298</v>
      </c>
      <c r="O36" s="18">
        <f t="shared" si="6"/>
        <v>20.062581591380997</v>
      </c>
      <c r="P36" s="18">
        <f t="shared" si="7"/>
        <v>21.6299620204781</v>
      </c>
      <c r="Q36" s="18">
        <f t="shared" si="8"/>
        <v>23.4074524909236</v>
      </c>
      <c r="R36" s="18">
        <f t="shared" si="9"/>
        <v>24.773421004643836</v>
      </c>
      <c r="S36" s="18">
        <f t="shared" si="10"/>
        <v>28.25722717552345</v>
      </c>
      <c r="T36" s="19">
        <f t="shared" si="11"/>
        <v>19.943431832498597</v>
      </c>
      <c r="U36" s="21">
        <f t="shared" si="0"/>
        <v>20.215493949914524</v>
      </c>
      <c r="V36" s="21">
        <f t="shared" si="1"/>
        <v>21.268574500559179</v>
      </c>
      <c r="W36" s="21">
        <f t="shared" si="2"/>
        <v>23.513058327341209</v>
      </c>
      <c r="X36" s="21">
        <f t="shared" si="3"/>
        <v>25.061585595651149</v>
      </c>
      <c r="Y36" s="21">
        <f t="shared" si="4"/>
        <v>28.035464049036879</v>
      </c>
      <c r="Z36" s="21">
        <f t="shared" si="5"/>
        <v>19.979899692945594</v>
      </c>
    </row>
    <row r="37" spans="1:26" x14ac:dyDescent="0.25">
      <c r="A37" s="116">
        <v>34</v>
      </c>
      <c r="B37" s="117" t="s">
        <v>12</v>
      </c>
      <c r="C37" s="53">
        <v>18.178151167830499</v>
      </c>
      <c r="D37" s="54">
        <v>18.2161034020491</v>
      </c>
      <c r="E37" s="54">
        <v>19.900224357962301</v>
      </c>
      <c r="F37" s="54">
        <v>19.812948420265599</v>
      </c>
      <c r="G37" s="57">
        <v>20.383081183376699</v>
      </c>
      <c r="H37" s="57">
        <v>20.734016075860801</v>
      </c>
      <c r="I37" s="54">
        <v>22.4208179011253</v>
      </c>
      <c r="J37" s="54">
        <v>22.864940266223002</v>
      </c>
      <c r="K37" s="57">
        <v>26.208070363688702</v>
      </c>
      <c r="L37" s="57">
        <v>26.138116073258999</v>
      </c>
      <c r="M37" s="54">
        <v>17.9502916596105</v>
      </c>
      <c r="N37" s="54">
        <v>17.954263545579401</v>
      </c>
      <c r="O37" s="18">
        <f t="shared" si="6"/>
        <v>18.1971272849398</v>
      </c>
      <c r="P37" s="18">
        <f t="shared" si="7"/>
        <v>19.85658638911395</v>
      </c>
      <c r="Q37" s="18">
        <f t="shared" si="8"/>
        <v>20.558548629618748</v>
      </c>
      <c r="R37" s="18">
        <f t="shared" si="9"/>
        <v>22.006591414403033</v>
      </c>
      <c r="S37" s="18">
        <f t="shared" si="10"/>
        <v>26.173093218473852</v>
      </c>
      <c r="T37" s="19">
        <f t="shared" si="11"/>
        <v>17.95227760259495</v>
      </c>
      <c r="U37" s="21">
        <f t="shared" si="0"/>
        <v>18.350039643473327</v>
      </c>
      <c r="V37" s="21">
        <f t="shared" si="1"/>
        <v>19.495198869195029</v>
      </c>
      <c r="W37" s="21">
        <f t="shared" si="2"/>
        <v>20.664154466036358</v>
      </c>
      <c r="X37" s="21">
        <f t="shared" si="3"/>
        <v>22.294756005410346</v>
      </c>
      <c r="Y37" s="21">
        <f t="shared" si="4"/>
        <v>25.95133009198728</v>
      </c>
      <c r="Z37" s="21">
        <f t="shared" si="5"/>
        <v>17.988745463041948</v>
      </c>
    </row>
    <row r="38" spans="1:26" x14ac:dyDescent="0.25">
      <c r="A38" s="116">
        <v>35</v>
      </c>
      <c r="B38" s="117" t="s">
        <v>12</v>
      </c>
      <c r="C38" s="53">
        <v>17.615388527697998</v>
      </c>
      <c r="D38" s="54">
        <v>17.388361663542199</v>
      </c>
      <c r="E38" s="54">
        <v>18.9568960480794</v>
      </c>
      <c r="F38" s="54">
        <v>18.848816116641999</v>
      </c>
      <c r="G38" s="57">
        <v>19.414215653488402</v>
      </c>
      <c r="H38" s="57">
        <v>19.943607904526399</v>
      </c>
      <c r="I38" s="54">
        <v>21.666666979506701</v>
      </c>
      <c r="J38" s="54">
        <v>21.5580046275293</v>
      </c>
      <c r="K38" s="57">
        <v>24.45</v>
      </c>
      <c r="L38" s="57">
        <v>24.5742194479189</v>
      </c>
      <c r="M38" s="54">
        <v>15.741104910963699</v>
      </c>
      <c r="N38" s="54">
        <v>15.3880496031286</v>
      </c>
      <c r="O38" s="18">
        <f t="shared" si="6"/>
        <v>17.5018750956201</v>
      </c>
      <c r="P38" s="18">
        <f t="shared" si="7"/>
        <v>18.902856082360699</v>
      </c>
      <c r="Q38" s="18">
        <f t="shared" si="8"/>
        <v>19.6789117790074</v>
      </c>
      <c r="R38" s="18">
        <f t="shared" si="9"/>
        <v>21.0560931705208</v>
      </c>
      <c r="S38" s="18">
        <f t="shared" si="10"/>
        <v>24.512109723959448</v>
      </c>
      <c r="T38" s="19">
        <f t="shared" si="11"/>
        <v>15.56457725704615</v>
      </c>
      <c r="U38" s="21">
        <f t="shared" si="0"/>
        <v>17.654787454153627</v>
      </c>
      <c r="V38" s="21">
        <f t="shared" si="1"/>
        <v>18.541468562441779</v>
      </c>
      <c r="W38" s="21">
        <f t="shared" si="2"/>
        <v>19.78451761542501</v>
      </c>
      <c r="X38" s="21">
        <f t="shared" si="3"/>
        <v>21.344257761528112</v>
      </c>
      <c r="Y38" s="21">
        <f t="shared" si="4"/>
        <v>24.290346597472876</v>
      </c>
      <c r="Z38" s="21">
        <f t="shared" si="5"/>
        <v>15.601045117493147</v>
      </c>
    </row>
    <row r="39" spans="1:26" x14ac:dyDescent="0.25">
      <c r="A39" s="116">
        <v>36</v>
      </c>
      <c r="B39" s="117" t="s">
        <v>13</v>
      </c>
      <c r="C39" s="53">
        <v>20.9069736729993</v>
      </c>
      <c r="D39" s="54">
        <v>20.962969555450702</v>
      </c>
      <c r="E39" s="54">
        <v>21.878671233788001</v>
      </c>
      <c r="F39" s="54">
        <v>21.8730791234421</v>
      </c>
      <c r="G39" s="57">
        <v>21.917174942537802</v>
      </c>
      <c r="H39" s="57">
        <v>22.120205168153198</v>
      </c>
      <c r="I39" s="54">
        <v>25.0741850993887</v>
      </c>
      <c r="J39" s="54">
        <v>24.972731832186899</v>
      </c>
      <c r="K39" s="57">
        <v>28.490825802820101</v>
      </c>
      <c r="L39" s="57">
        <v>28.3925674660162</v>
      </c>
      <c r="M39" s="54">
        <v>16.119690916910599</v>
      </c>
      <c r="N39" s="54">
        <v>19.142740235803998</v>
      </c>
      <c r="O39" s="18">
        <f t="shared" si="6"/>
        <v>20.934971614224999</v>
      </c>
      <c r="P39" s="18">
        <f t="shared" si="7"/>
        <v>21.87587517861505</v>
      </c>
      <c r="Q39" s="18">
        <f t="shared" si="8"/>
        <v>22.018690055345502</v>
      </c>
      <c r="R39" s="18">
        <f t="shared" si="9"/>
        <v>24.055707366576268</v>
      </c>
      <c r="S39" s="18">
        <f t="shared" si="10"/>
        <v>28.44169663441815</v>
      </c>
      <c r="T39" s="19">
        <f t="shared" si="11"/>
        <v>17.631215576357299</v>
      </c>
      <c r="U39" s="21">
        <f t="shared" si="0"/>
        <v>21.087883972758526</v>
      </c>
      <c r="V39" s="21">
        <f t="shared" si="1"/>
        <v>21.51448765869613</v>
      </c>
      <c r="W39" s="21">
        <f t="shared" si="2"/>
        <v>22.124295891763111</v>
      </c>
      <c r="X39" s="21">
        <f t="shared" si="3"/>
        <v>24.34387195758358</v>
      </c>
      <c r="Y39" s="21">
        <f t="shared" si="4"/>
        <v>28.219933507931579</v>
      </c>
      <c r="Z39" s="21">
        <f t="shared" si="5"/>
        <v>17.667683436804296</v>
      </c>
    </row>
    <row r="40" spans="1:26" x14ac:dyDescent="0.25">
      <c r="A40" s="116">
        <v>37</v>
      </c>
      <c r="B40" s="117" t="s">
        <v>13</v>
      </c>
      <c r="C40" s="53">
        <v>20.749738885078902</v>
      </c>
      <c r="D40" s="54">
        <v>20.509462766977698</v>
      </c>
      <c r="E40" s="54">
        <v>21.913244125738199</v>
      </c>
      <c r="F40" s="54">
        <v>21.963522285579799</v>
      </c>
      <c r="G40" s="57">
        <v>23.529084640885401</v>
      </c>
      <c r="H40" s="57">
        <v>23.411606841211199</v>
      </c>
      <c r="I40" s="54">
        <v>26.141378490807401</v>
      </c>
      <c r="J40" s="54">
        <v>26.240087030957401</v>
      </c>
      <c r="K40" s="57">
        <v>28.345790200988802</v>
      </c>
      <c r="L40" s="57">
        <v>28.216444435497898</v>
      </c>
      <c r="M40" s="54">
        <v>20.516911717472201</v>
      </c>
      <c r="N40" s="54">
        <v>20.561804508472001</v>
      </c>
      <c r="O40" s="18">
        <f t="shared" si="6"/>
        <v>20.629600826028302</v>
      </c>
      <c r="P40" s="18">
        <f t="shared" si="7"/>
        <v>21.938383205659001</v>
      </c>
      <c r="Q40" s="18">
        <f t="shared" si="8"/>
        <v>23.470345741048298</v>
      </c>
      <c r="R40" s="18">
        <f t="shared" si="9"/>
        <v>25.264357454325335</v>
      </c>
      <c r="S40" s="18">
        <f t="shared" si="10"/>
        <v>28.28111731824335</v>
      </c>
      <c r="T40" s="19">
        <f t="shared" si="11"/>
        <v>20.539358112972103</v>
      </c>
      <c r="U40" s="21">
        <f t="shared" si="0"/>
        <v>20.782513184561829</v>
      </c>
      <c r="V40" s="21">
        <f t="shared" si="1"/>
        <v>21.57699568574008</v>
      </c>
      <c r="W40" s="21">
        <f t="shared" si="2"/>
        <v>23.575951577465908</v>
      </c>
      <c r="X40" s="21">
        <f t="shared" si="3"/>
        <v>25.552522045332648</v>
      </c>
      <c r="Y40" s="21">
        <f t="shared" si="4"/>
        <v>28.059354191756778</v>
      </c>
      <c r="Z40" s="21">
        <f t="shared" si="5"/>
        <v>20.5758259734191</v>
      </c>
    </row>
    <row r="41" spans="1:26" x14ac:dyDescent="0.25">
      <c r="A41" s="116">
        <v>38</v>
      </c>
      <c r="B41" s="117" t="s">
        <v>13</v>
      </c>
      <c r="C41" s="53">
        <v>21.386171629727599</v>
      </c>
      <c r="D41" s="54">
        <v>21.407706581580101</v>
      </c>
      <c r="E41" s="54">
        <v>22.0850052526208</v>
      </c>
      <c r="F41" s="54">
        <v>22.017803017276901</v>
      </c>
      <c r="G41" s="57">
        <v>22.6064644682669</v>
      </c>
      <c r="H41" s="57">
        <v>22.460237735515999</v>
      </c>
      <c r="I41" s="54">
        <v>24.915825326035598</v>
      </c>
      <c r="J41" s="54">
        <v>24.546338570758302</v>
      </c>
      <c r="K41" s="57">
        <v>28.371588213748399</v>
      </c>
      <c r="L41" s="57">
        <v>28.610087293570999</v>
      </c>
      <c r="M41" s="54">
        <v>20.3530056529377</v>
      </c>
      <c r="N41" s="54">
        <v>20.485749074355699</v>
      </c>
      <c r="O41" s="18">
        <f t="shared" si="6"/>
        <v>21.39693910565385</v>
      </c>
      <c r="P41" s="18">
        <f t="shared" si="7"/>
        <v>22.05140413494885</v>
      </c>
      <c r="Q41" s="18">
        <f t="shared" si="8"/>
        <v>22.533351101891448</v>
      </c>
      <c r="R41" s="18">
        <f t="shared" si="9"/>
        <v>23.974133877436632</v>
      </c>
      <c r="S41" s="18">
        <f t="shared" si="10"/>
        <v>28.490837753659697</v>
      </c>
      <c r="T41" s="19">
        <f t="shared" si="11"/>
        <v>20.419377363646699</v>
      </c>
      <c r="U41" s="21">
        <f t="shared" si="0"/>
        <v>21.549851464187377</v>
      </c>
      <c r="V41" s="21">
        <f t="shared" si="1"/>
        <v>21.690016615029929</v>
      </c>
      <c r="W41" s="21">
        <f t="shared" si="2"/>
        <v>22.638956938309057</v>
      </c>
      <c r="X41" s="21">
        <f t="shared" si="3"/>
        <v>24.262298468443944</v>
      </c>
      <c r="Y41" s="21">
        <f t="shared" si="4"/>
        <v>28.269074627173126</v>
      </c>
      <c r="Z41" s="21">
        <f t="shared" si="5"/>
        <v>20.455845224093697</v>
      </c>
    </row>
    <row r="42" spans="1:26" x14ac:dyDescent="0.25">
      <c r="A42" s="116">
        <v>39</v>
      </c>
      <c r="B42" s="117" t="s">
        <v>13</v>
      </c>
      <c r="C42" s="53">
        <v>19.190130463634802</v>
      </c>
      <c r="D42" s="54">
        <v>19.2081383792842</v>
      </c>
      <c r="E42" s="54">
        <v>19.5779493992334</v>
      </c>
      <c r="F42" s="54">
        <v>19.5009289643946</v>
      </c>
      <c r="G42" s="57">
        <v>20.518694552348201</v>
      </c>
      <c r="H42" s="57">
        <v>20.513936378314899</v>
      </c>
      <c r="I42" s="54">
        <v>22.153703821151801</v>
      </c>
      <c r="J42" s="54">
        <v>22.1501364182058</v>
      </c>
      <c r="K42" s="57">
        <v>25.8787887134608</v>
      </c>
      <c r="L42" s="57">
        <v>25.891296509680799</v>
      </c>
      <c r="M42" s="54">
        <v>17.466769812892998</v>
      </c>
      <c r="N42" s="54">
        <v>17.4677886302843</v>
      </c>
      <c r="O42" s="18">
        <f t="shared" si="6"/>
        <v>19.199134421459501</v>
      </c>
      <c r="P42" s="18">
        <f t="shared" si="7"/>
        <v>19.539439181814</v>
      </c>
      <c r="Q42" s="18">
        <f t="shared" si="8"/>
        <v>20.516315465331552</v>
      </c>
      <c r="R42" s="18">
        <f t="shared" si="9"/>
        <v>21.60592553922417</v>
      </c>
      <c r="S42" s="18">
        <f t="shared" si="10"/>
        <v>25.8850426115708</v>
      </c>
      <c r="T42" s="19">
        <f t="shared" si="11"/>
        <v>17.467279221588647</v>
      </c>
      <c r="U42" s="21">
        <f t="shared" si="0"/>
        <v>19.352046779993028</v>
      </c>
      <c r="V42" s="21">
        <f t="shared" si="1"/>
        <v>19.178051661895079</v>
      </c>
      <c r="W42" s="21">
        <f t="shared" si="2"/>
        <v>20.621921301749161</v>
      </c>
      <c r="X42" s="21">
        <f t="shared" si="3"/>
        <v>21.894090130231483</v>
      </c>
      <c r="Y42" s="21">
        <f t="shared" si="4"/>
        <v>25.663279485084228</v>
      </c>
      <c r="Z42" s="21">
        <f t="shared" si="5"/>
        <v>17.503747082035645</v>
      </c>
    </row>
    <row r="43" spans="1:26" x14ac:dyDescent="0.25">
      <c r="A43" s="116">
        <v>40</v>
      </c>
      <c r="B43" s="117" t="s">
        <v>13</v>
      </c>
      <c r="C43" s="53">
        <v>21.288728662737501</v>
      </c>
      <c r="D43" s="54">
        <v>21.178823804836401</v>
      </c>
      <c r="E43" s="54">
        <v>22.3156956099713</v>
      </c>
      <c r="F43" s="54">
        <v>22.2671436706548</v>
      </c>
      <c r="G43" s="57">
        <v>23.841906516620998</v>
      </c>
      <c r="H43" s="57">
        <v>24.067779134114598</v>
      </c>
      <c r="I43" s="54">
        <v>25.640798274600101</v>
      </c>
      <c r="J43" s="54">
        <v>25.423105841909599</v>
      </c>
      <c r="K43" s="57">
        <v>28.351976428573899</v>
      </c>
      <c r="L43" s="57">
        <v>28.293036191001502</v>
      </c>
      <c r="M43" s="54">
        <v>20.417496373374298</v>
      </c>
      <c r="N43" s="54">
        <v>20.388838718932099</v>
      </c>
      <c r="O43" s="18">
        <f t="shared" si="6"/>
        <v>21.233776233786951</v>
      </c>
      <c r="P43" s="18">
        <f t="shared" si="7"/>
        <v>22.291419640313052</v>
      </c>
      <c r="Q43" s="18">
        <f t="shared" si="8"/>
        <v>23.954842825367798</v>
      </c>
      <c r="R43" s="18">
        <f t="shared" si="9"/>
        <v>25.043894416874767</v>
      </c>
      <c r="S43" s="18">
        <f t="shared" si="10"/>
        <v>28.322506309787698</v>
      </c>
      <c r="T43" s="19">
        <f t="shared" si="11"/>
        <v>20.403167546153199</v>
      </c>
      <c r="U43" s="21">
        <f t="shared" si="0"/>
        <v>21.386688592320478</v>
      </c>
      <c r="V43" s="21">
        <f t="shared" si="1"/>
        <v>21.930032120394131</v>
      </c>
      <c r="W43" s="21">
        <f t="shared" si="2"/>
        <v>24.060448661785408</v>
      </c>
      <c r="X43" s="21">
        <f t="shared" si="3"/>
        <v>25.33205900788208</v>
      </c>
      <c r="Y43" s="21">
        <f t="shared" si="4"/>
        <v>28.100743183301127</v>
      </c>
      <c r="Z43" s="21">
        <f t="shared" si="5"/>
        <v>20.439635406600196</v>
      </c>
    </row>
    <row r="44" spans="1:26" x14ac:dyDescent="0.25">
      <c r="A44" s="116">
        <v>41</v>
      </c>
      <c r="B44" s="117" t="s">
        <v>14</v>
      </c>
      <c r="C44" s="53">
        <v>21.828686872414199</v>
      </c>
      <c r="D44" s="54">
        <v>21.788378278499</v>
      </c>
      <c r="E44" s="54">
        <v>21.753593761440801</v>
      </c>
      <c r="F44" s="54">
        <v>21.7689909583986</v>
      </c>
      <c r="G44" s="57">
        <v>23.172633232214601</v>
      </c>
      <c r="H44" s="57">
        <v>23.252933327821701</v>
      </c>
      <c r="I44" s="54">
        <v>26.093464946593699</v>
      </c>
      <c r="J44" s="54">
        <v>26.205483689409</v>
      </c>
      <c r="K44" s="57">
        <v>29.263292678218999</v>
      </c>
      <c r="L44" s="57">
        <v>29.290574867199801</v>
      </c>
      <c r="M44" s="54">
        <v>19.347369402760702</v>
      </c>
      <c r="N44" s="54">
        <v>19.312832306537999</v>
      </c>
      <c r="O44" s="18">
        <f t="shared" si="6"/>
        <v>21.808532575456599</v>
      </c>
      <c r="P44" s="18">
        <f t="shared" si="7"/>
        <v>21.7612923599197</v>
      </c>
      <c r="Q44" s="18">
        <f t="shared" si="8"/>
        <v>23.212783280018151</v>
      </c>
      <c r="R44" s="18">
        <f t="shared" si="9"/>
        <v>25.183960654608132</v>
      </c>
      <c r="S44" s="18">
        <f t="shared" si="10"/>
        <v>29.276933772709398</v>
      </c>
      <c r="T44" s="19">
        <f t="shared" si="11"/>
        <v>19.330100854649352</v>
      </c>
      <c r="U44" s="21">
        <f t="shared" si="0"/>
        <v>21.961444933990126</v>
      </c>
      <c r="V44" s="21">
        <f t="shared" si="1"/>
        <v>21.399904840000779</v>
      </c>
      <c r="W44" s="21">
        <f t="shared" si="2"/>
        <v>23.31838911643576</v>
      </c>
      <c r="X44" s="21">
        <f t="shared" si="3"/>
        <v>25.472125245615445</v>
      </c>
      <c r="Y44" s="21">
        <f t="shared" si="4"/>
        <v>29.055170646222827</v>
      </c>
      <c r="Z44" s="21">
        <f t="shared" si="5"/>
        <v>19.366568715096349</v>
      </c>
    </row>
    <row r="45" spans="1:26" x14ac:dyDescent="0.25">
      <c r="A45" s="116">
        <v>42</v>
      </c>
      <c r="B45" s="117" t="s">
        <v>14</v>
      </c>
      <c r="C45" s="53">
        <v>18.609534335105401</v>
      </c>
      <c r="D45" s="54">
        <v>18.581243045309499</v>
      </c>
      <c r="E45" s="54">
        <v>19.631936291941599</v>
      </c>
      <c r="F45" s="54">
        <v>19.6229751431671</v>
      </c>
      <c r="G45" s="57">
        <v>20.7043705846793</v>
      </c>
      <c r="H45" s="57">
        <v>20.767748266354999</v>
      </c>
      <c r="I45" s="54">
        <v>23.010888017630101</v>
      </c>
      <c r="J45" s="54">
        <v>23.063264436251998</v>
      </c>
      <c r="K45" s="57">
        <v>26.368405892220899</v>
      </c>
      <c r="L45" s="57">
        <v>26.4956756363473</v>
      </c>
      <c r="M45" s="54">
        <v>16.8944227773638</v>
      </c>
      <c r="N45" s="54">
        <v>16.471202895630299</v>
      </c>
      <c r="O45" s="18">
        <f t="shared" si="6"/>
        <v>18.59538869020745</v>
      </c>
      <c r="P45" s="18">
        <f t="shared" si="7"/>
        <v>19.627455717554348</v>
      </c>
      <c r="Q45" s="18">
        <f t="shared" si="8"/>
        <v>20.736059425517148</v>
      </c>
      <c r="R45" s="18">
        <f t="shared" si="9"/>
        <v>22.28063357341237</v>
      </c>
      <c r="S45" s="18">
        <f t="shared" si="10"/>
        <v>26.4320407642841</v>
      </c>
      <c r="T45" s="19">
        <f t="shared" si="11"/>
        <v>16.68281283649705</v>
      </c>
      <c r="U45" s="21">
        <f t="shared" si="0"/>
        <v>18.748301048740977</v>
      </c>
      <c r="V45" s="21">
        <f t="shared" si="1"/>
        <v>19.266068197635427</v>
      </c>
      <c r="W45" s="21">
        <f t="shared" si="2"/>
        <v>20.841665261934757</v>
      </c>
      <c r="X45" s="21">
        <f t="shared" si="3"/>
        <v>22.568798164419682</v>
      </c>
      <c r="Y45" s="21">
        <f t="shared" si="4"/>
        <v>26.210277637797528</v>
      </c>
      <c r="Z45" s="21">
        <f t="shared" si="5"/>
        <v>16.719280696944047</v>
      </c>
    </row>
    <row r="46" spans="1:26" x14ac:dyDescent="0.25">
      <c r="A46" s="116">
        <v>43</v>
      </c>
      <c r="B46" s="117" t="s">
        <v>14</v>
      </c>
      <c r="C46" s="53">
        <v>22.686163931657202</v>
      </c>
      <c r="D46" s="54">
        <v>22.813204837841798</v>
      </c>
      <c r="E46" s="54">
        <v>22.232014680060999</v>
      </c>
      <c r="F46" s="54">
        <v>22.659335407450701</v>
      </c>
      <c r="G46" s="57">
        <v>24.011695659092499</v>
      </c>
      <c r="H46" s="57">
        <v>24.183818777619699</v>
      </c>
      <c r="I46" s="54">
        <v>27.348162531805901</v>
      </c>
      <c r="J46" s="54">
        <v>27.1257834761246</v>
      </c>
      <c r="K46" s="57">
        <v>30.9521573442576</v>
      </c>
      <c r="L46" s="57">
        <v>30.925841950354499</v>
      </c>
      <c r="M46" s="54">
        <v>20.2993907899723</v>
      </c>
      <c r="N46" s="54">
        <v>20.240421462918601</v>
      </c>
      <c r="O46" s="18">
        <f t="shared" si="6"/>
        <v>22.7496843847495</v>
      </c>
      <c r="P46" s="18">
        <f t="shared" si="7"/>
        <v>22.445675043755848</v>
      </c>
      <c r="Q46" s="18">
        <f t="shared" si="8"/>
        <v>24.097757218356101</v>
      </c>
      <c r="R46" s="18">
        <f t="shared" si="9"/>
        <v>26.219254928516733</v>
      </c>
      <c r="S46" s="18">
        <f t="shared" si="10"/>
        <v>30.938999647306048</v>
      </c>
      <c r="T46" s="19">
        <f t="shared" si="11"/>
        <v>20.269906126445449</v>
      </c>
      <c r="U46" s="21">
        <f t="shared" si="0"/>
        <v>22.902596743283027</v>
      </c>
      <c r="V46" s="21">
        <f t="shared" si="1"/>
        <v>22.084287523836927</v>
      </c>
      <c r="W46" s="21">
        <f t="shared" si="2"/>
        <v>24.20336305477371</v>
      </c>
      <c r="X46" s="21">
        <f t="shared" si="3"/>
        <v>26.507419519524046</v>
      </c>
      <c r="Y46" s="21">
        <f t="shared" si="4"/>
        <v>30.717236520819476</v>
      </c>
      <c r="Z46" s="21">
        <f t="shared" si="5"/>
        <v>20.306373986892446</v>
      </c>
    </row>
    <row r="47" spans="1:26" x14ac:dyDescent="0.25">
      <c r="A47" s="116">
        <v>44</v>
      </c>
      <c r="B47" s="117" t="s">
        <v>14</v>
      </c>
      <c r="C47" s="53">
        <v>20.804804174940099</v>
      </c>
      <c r="D47" s="54">
        <v>20.474362002513999</v>
      </c>
      <c r="E47" s="54">
        <v>20.3365677440121</v>
      </c>
      <c r="F47" s="54">
        <v>20.4041557018612</v>
      </c>
      <c r="G47" s="57">
        <v>22.060534183743599</v>
      </c>
      <c r="H47" s="57">
        <v>22.087873830403201</v>
      </c>
      <c r="I47" s="54">
        <v>26.376816957802699</v>
      </c>
      <c r="J47" s="54">
        <v>26.457304044960001</v>
      </c>
      <c r="K47" s="57">
        <v>28.198622580262501</v>
      </c>
      <c r="L47" s="57">
        <v>28.2099286176691</v>
      </c>
      <c r="M47" s="54">
        <v>18.178502429043501</v>
      </c>
      <c r="N47" s="54">
        <v>17.7183506116417</v>
      </c>
      <c r="O47" s="18">
        <f t="shared" si="6"/>
        <v>20.639583088727051</v>
      </c>
      <c r="P47" s="18">
        <f t="shared" si="7"/>
        <v>20.37036172293665</v>
      </c>
      <c r="Q47" s="18">
        <f t="shared" si="8"/>
        <v>22.074204007073398</v>
      </c>
      <c r="R47" s="18">
        <f t="shared" si="9"/>
        <v>24.973998277721964</v>
      </c>
      <c r="S47" s="18">
        <f t="shared" si="10"/>
        <v>28.2042755989658</v>
      </c>
      <c r="T47" s="19">
        <f t="shared" si="11"/>
        <v>17.948426520342601</v>
      </c>
      <c r="U47" s="21">
        <f t="shared" si="0"/>
        <v>20.792495447260578</v>
      </c>
      <c r="V47" s="21">
        <f t="shared" si="1"/>
        <v>20.008974203017729</v>
      </c>
      <c r="W47" s="21">
        <f t="shared" si="2"/>
        <v>22.179809843491007</v>
      </c>
      <c r="X47" s="21">
        <f t="shared" si="3"/>
        <v>25.262162868729277</v>
      </c>
      <c r="Y47" s="21">
        <f t="shared" si="4"/>
        <v>27.982512472479229</v>
      </c>
      <c r="Z47" s="21">
        <f t="shared" si="5"/>
        <v>17.984894380789598</v>
      </c>
    </row>
    <row r="48" spans="1:26" x14ac:dyDescent="0.25">
      <c r="A48" s="116">
        <v>45</v>
      </c>
      <c r="B48" s="117" t="s">
        <v>14</v>
      </c>
      <c r="C48" s="115">
        <v>20.033779376044301</v>
      </c>
      <c r="D48" s="59">
        <v>19.861411207635602</v>
      </c>
      <c r="E48" s="59">
        <v>20.945897877992</v>
      </c>
      <c r="F48" s="59">
        <v>20.874608210729502</v>
      </c>
      <c r="G48" s="60">
        <v>22.1172771338566</v>
      </c>
      <c r="H48" s="60">
        <v>22.146159690791102</v>
      </c>
      <c r="I48" s="59">
        <v>24.320188338760001</v>
      </c>
      <c r="J48" s="59">
        <v>24.149841422476499</v>
      </c>
      <c r="K48" s="60">
        <v>27.8412381652767</v>
      </c>
      <c r="L48" s="60">
        <v>28.060621536921602</v>
      </c>
      <c r="M48" s="59">
        <v>18.0597955143128</v>
      </c>
      <c r="N48" s="59">
        <v>17.9502583452024</v>
      </c>
      <c r="O48" s="61">
        <f t="shared" si="6"/>
        <v>19.947595291839953</v>
      </c>
      <c r="P48" s="61">
        <f t="shared" si="7"/>
        <v>20.910253044360751</v>
      </c>
      <c r="Q48" s="61">
        <f t="shared" si="8"/>
        <v>22.131718412323849</v>
      </c>
      <c r="R48" s="61">
        <f t="shared" si="9"/>
        <v>23.538729817342531</v>
      </c>
      <c r="S48" s="61">
        <f t="shared" si="10"/>
        <v>27.950929851099151</v>
      </c>
      <c r="T48" s="62">
        <f t="shared" si="11"/>
        <v>18.005026929757598</v>
      </c>
      <c r="U48" s="63">
        <f t="shared" si="0"/>
        <v>20.10050765037348</v>
      </c>
      <c r="V48" s="63">
        <f t="shared" si="1"/>
        <v>20.54886552444183</v>
      </c>
      <c r="W48" s="63">
        <f t="shared" si="2"/>
        <v>22.237324248741459</v>
      </c>
      <c r="X48" s="63">
        <f t="shared" si="3"/>
        <v>23.826894408349844</v>
      </c>
      <c r="Y48" s="63">
        <f t="shared" si="4"/>
        <v>27.729166724612579</v>
      </c>
      <c r="Z48" s="63">
        <f t="shared" si="5"/>
        <v>18.041494790204595</v>
      </c>
    </row>
    <row r="49" spans="1:32" x14ac:dyDescent="0.25">
      <c r="A49" s="58"/>
      <c r="B49" s="58"/>
      <c r="C49" s="64"/>
      <c r="D49" s="64"/>
      <c r="E49" s="64"/>
      <c r="F49" s="64"/>
      <c r="G49" s="65"/>
      <c r="H49" s="65"/>
      <c r="I49" s="64"/>
      <c r="J49" s="64"/>
      <c r="K49" s="65"/>
      <c r="L49" s="65"/>
      <c r="M49" s="64"/>
      <c r="N49" s="64"/>
      <c r="O49" s="18"/>
      <c r="P49" s="18"/>
      <c r="Q49" s="18"/>
      <c r="R49" s="18"/>
      <c r="S49" s="18"/>
      <c r="T49" s="18"/>
      <c r="U49" s="66"/>
      <c r="V49" s="66"/>
      <c r="W49" s="66"/>
      <c r="X49" s="66"/>
      <c r="Y49" s="66"/>
      <c r="Z49" s="66"/>
    </row>
    <row r="50" spans="1:32" x14ac:dyDescent="0.25">
      <c r="A50" s="14"/>
      <c r="B50" s="16"/>
      <c r="N50" s="70" t="s">
        <v>70</v>
      </c>
    </row>
    <row r="51" spans="1:32" x14ac:dyDescent="0.25">
      <c r="B51" s="16"/>
      <c r="N51" s="69">
        <v>1</v>
      </c>
      <c r="O51" s="52">
        <v>23.5969428690182</v>
      </c>
      <c r="P51" s="52">
        <v>23.459498992423299</v>
      </c>
      <c r="Q51" s="52">
        <v>24.416220872435598</v>
      </c>
      <c r="R51" s="52">
        <v>24.032256579397298</v>
      </c>
      <c r="S51" s="52">
        <v>24.067866030227499</v>
      </c>
      <c r="T51" s="52">
        <v>23.692147218854199</v>
      </c>
    </row>
    <row r="52" spans="1:32" x14ac:dyDescent="0.25">
      <c r="B52" s="16"/>
      <c r="N52" s="69">
        <v>2</v>
      </c>
      <c r="O52" s="52">
        <v>23.613700318578601</v>
      </c>
      <c r="P52" s="52">
        <v>23.544818073015101</v>
      </c>
      <c r="Q52" s="52">
        <v>23.511784162240399</v>
      </c>
      <c r="R52" s="52">
        <v>23.6718674653238</v>
      </c>
      <c r="S52" s="52">
        <v>23.564476230436899</v>
      </c>
      <c r="T52" s="52">
        <v>23.767185798281101</v>
      </c>
      <c r="U52" s="20"/>
    </row>
    <row r="53" spans="1:32" x14ac:dyDescent="0.25">
      <c r="N53" s="69">
        <v>3</v>
      </c>
      <c r="O53" s="52">
        <v>23.493337733526399</v>
      </c>
      <c r="P53" s="52">
        <v>23.728862221083901</v>
      </c>
      <c r="Q53" s="52">
        <v>23.642525012162999</v>
      </c>
      <c r="R53" s="52">
        <v>23.811370271244801</v>
      </c>
      <c r="S53" s="52">
        <v>23.938583386451999</v>
      </c>
      <c r="T53" s="52">
        <v>23.696369173880001</v>
      </c>
    </row>
    <row r="54" spans="1:32" x14ac:dyDescent="0.25">
      <c r="N54" s="69">
        <v>4</v>
      </c>
      <c r="O54" s="52">
        <v>23.627927293803001</v>
      </c>
      <c r="P54" s="52">
        <v>22.576018100910598</v>
      </c>
      <c r="Q54" s="52">
        <v>23.254667905991699</v>
      </c>
      <c r="R54" s="52">
        <v>23.627927293803001</v>
      </c>
      <c r="S54" s="52">
        <v>22.576018100910598</v>
      </c>
      <c r="T54" s="52">
        <v>23.254667905991699</v>
      </c>
      <c r="AA54" s="67"/>
      <c r="AB54" s="67"/>
      <c r="AC54" s="67"/>
      <c r="AD54" s="67"/>
      <c r="AE54" s="67"/>
      <c r="AF54" s="67"/>
    </row>
    <row r="55" spans="1:32" x14ac:dyDescent="0.25">
      <c r="N55" s="69">
        <v>5</v>
      </c>
      <c r="O55" s="52">
        <v>23.848271921426502</v>
      </c>
      <c r="P55" s="52">
        <v>22.1883424805545</v>
      </c>
      <c r="Q55" s="52">
        <v>23.2058835421096</v>
      </c>
      <c r="R55" s="52">
        <v>23.848271921426502</v>
      </c>
      <c r="S55" s="52">
        <v>22.1883424805545</v>
      </c>
      <c r="T55" s="52">
        <v>23.2058835421096</v>
      </c>
    </row>
    <row r="56" spans="1:32" x14ac:dyDescent="0.25">
      <c r="N56" s="69">
        <v>6</v>
      </c>
      <c r="O56" s="52">
        <v>23.444174332932999</v>
      </c>
      <c r="P56" s="52">
        <v>23.041015330583601</v>
      </c>
      <c r="Q56" s="52">
        <v>23.309433841649899</v>
      </c>
      <c r="R56" s="52">
        <v>23.444174332932999</v>
      </c>
      <c r="S56" s="52">
        <v>23.041015330583601</v>
      </c>
      <c r="T56" s="52">
        <v>23.309433841649899</v>
      </c>
    </row>
    <row r="57" spans="1:32" x14ac:dyDescent="0.25">
      <c r="S57" s="17"/>
    </row>
    <row r="58" spans="1:32" x14ac:dyDescent="0.25">
      <c r="N58" s="71" t="s">
        <v>78</v>
      </c>
      <c r="O58" s="51">
        <f>AVERAGE(O51:O56)</f>
        <v>23.604059078214281</v>
      </c>
      <c r="P58" s="51">
        <f t="shared" ref="P58:T58" si="12">AVERAGE(P51:P56)</f>
        <v>23.089759199761833</v>
      </c>
      <c r="Q58" s="51">
        <f t="shared" si="12"/>
        <v>23.556752556098363</v>
      </c>
      <c r="R58" s="51">
        <f t="shared" si="12"/>
        <v>23.739311310688066</v>
      </c>
      <c r="S58" s="51">
        <f t="shared" si="12"/>
        <v>23.229383593194182</v>
      </c>
      <c r="T58" s="51">
        <f t="shared" si="12"/>
        <v>23.487614580127751</v>
      </c>
    </row>
    <row r="59" spans="1:32" x14ac:dyDescent="0.25">
      <c r="N59" s="71" t="s">
        <v>79</v>
      </c>
      <c r="O59" s="51">
        <f>AVERAGE(O51:T56)</f>
        <v>23.451146719680754</v>
      </c>
      <c r="P59" s="51">
        <v>23.451146719680754</v>
      </c>
      <c r="Q59" s="51">
        <v>23.451146719680754</v>
      </c>
      <c r="R59" s="51">
        <v>23.451146719680754</v>
      </c>
      <c r="S59" s="51">
        <v>23.451146719680754</v>
      </c>
      <c r="T59" s="51">
        <v>23.451146719680754</v>
      </c>
    </row>
    <row r="60" spans="1:32" x14ac:dyDescent="0.25">
      <c r="N60" s="71" t="s">
        <v>80</v>
      </c>
      <c r="O60" s="51">
        <f t="shared" ref="O60:T60" si="13">O58-O59</f>
        <v>0.15291235853352703</v>
      </c>
      <c r="P60" s="51">
        <f t="shared" si="13"/>
        <v>-0.36138751991892093</v>
      </c>
      <c r="Q60" s="51">
        <f t="shared" si="13"/>
        <v>0.10560583641760957</v>
      </c>
      <c r="R60" s="51">
        <f t="shared" si="13"/>
        <v>0.28816459100731251</v>
      </c>
      <c r="S60" s="51">
        <f t="shared" si="13"/>
        <v>-0.22176312648657159</v>
      </c>
      <c r="T60" s="51">
        <f t="shared" si="13"/>
        <v>3.6467860446997236E-2</v>
      </c>
    </row>
    <row r="61" spans="1:32" x14ac:dyDescent="0.25">
      <c r="O61" s="8"/>
      <c r="P61" s="8"/>
      <c r="Q61" s="8"/>
      <c r="R61" s="8"/>
    </row>
    <row r="62" spans="1:32" x14ac:dyDescent="0.25">
      <c r="O62" s="8"/>
      <c r="R62" s="2"/>
    </row>
    <row r="63" spans="1:32" x14ac:dyDescent="0.25">
      <c r="O63" s="9"/>
      <c r="P63" s="9"/>
      <c r="Q63" s="9"/>
      <c r="R63" s="9"/>
    </row>
  </sheetData>
  <mergeCells count="8">
    <mergeCell ref="U2:X2"/>
    <mergeCell ref="E2:F2"/>
    <mergeCell ref="C2:D2"/>
    <mergeCell ref="G2:H2"/>
    <mergeCell ref="O2:T2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U70"/>
  <sheetViews>
    <sheetView zoomScale="80" zoomScaleNormal="80" workbookViewId="0">
      <pane xSplit="1" topLeftCell="B1" activePane="topRight" state="frozen"/>
      <selection pane="topRight" activeCell="J33" sqref="J33"/>
    </sheetView>
  </sheetViews>
  <sheetFormatPr baseColWidth="10" defaultRowHeight="15" x14ac:dyDescent="0.25"/>
  <cols>
    <col min="1" max="1" width="15" bestFit="1" customWidth="1"/>
    <col min="2" max="2" width="12.7109375" customWidth="1"/>
    <col min="3" max="3" width="12" customWidth="1"/>
    <col min="4" max="4" width="11.85546875" customWidth="1"/>
    <col min="5" max="5" width="10.85546875" customWidth="1"/>
    <col min="6" max="7" width="11.140625" customWidth="1"/>
    <col min="8" max="8" width="22.85546875" customWidth="1"/>
    <col min="9" max="9" width="9.7109375" customWidth="1"/>
    <col min="10" max="10" width="12" customWidth="1"/>
    <col min="11" max="11" width="11.7109375" customWidth="1"/>
    <col min="12" max="12" width="10.5703125" customWidth="1"/>
    <col min="13" max="13" width="11" customWidth="1"/>
    <col min="14" max="14" width="21.140625" customWidth="1"/>
    <col min="18" max="18" width="10.5703125" customWidth="1"/>
    <col min="26" max="26" width="10.42578125" customWidth="1"/>
    <col min="29" max="29" width="19.140625" style="123" bestFit="1" customWidth="1"/>
    <col min="30" max="30" width="30" customWidth="1"/>
    <col min="31" max="31" width="30.7109375" bestFit="1" customWidth="1"/>
  </cols>
  <sheetData>
    <row r="4" spans="1:36" ht="21.75" thickBot="1" x14ac:dyDescent="0.3">
      <c r="H4" s="13"/>
      <c r="T4" s="128" t="s">
        <v>57</v>
      </c>
      <c r="U4" s="128"/>
      <c r="V4" s="128"/>
      <c r="W4" s="128"/>
      <c r="X4" s="128"/>
      <c r="Y4" s="128" t="s">
        <v>58</v>
      </c>
      <c r="Z4" s="128"/>
      <c r="AA4" s="128"/>
      <c r="AB4" s="128"/>
      <c r="AC4" s="128"/>
      <c r="AD4" s="129" t="s">
        <v>60</v>
      </c>
      <c r="AE4" s="130" t="s">
        <v>59</v>
      </c>
      <c r="AF4" s="3"/>
    </row>
    <row r="5" spans="1:36" ht="75" customHeight="1" thickBot="1" x14ac:dyDescent="0.3">
      <c r="A5" s="27" t="s">
        <v>51</v>
      </c>
      <c r="B5" s="29">
        <v>1.994</v>
      </c>
      <c r="C5" s="29">
        <v>2.0070000000000001</v>
      </c>
      <c r="D5" s="29">
        <v>1.9339999999999999</v>
      </c>
      <c r="E5" s="29">
        <v>1.996</v>
      </c>
      <c r="F5" s="29">
        <v>1.9379999999999999</v>
      </c>
      <c r="G5" s="29">
        <v>1.966</v>
      </c>
      <c r="H5" s="29" t="s">
        <v>52</v>
      </c>
      <c r="I5" s="126" t="s">
        <v>53</v>
      </c>
      <c r="J5" s="126"/>
      <c r="K5" s="126"/>
      <c r="L5" s="126"/>
      <c r="M5" s="126"/>
      <c r="N5" s="29" t="s">
        <v>54</v>
      </c>
      <c r="O5" s="126" t="s">
        <v>55</v>
      </c>
      <c r="P5" s="126"/>
      <c r="Q5" s="126"/>
      <c r="R5" s="126"/>
      <c r="S5" s="126"/>
      <c r="T5" s="126" t="s">
        <v>61</v>
      </c>
      <c r="U5" s="126"/>
      <c r="V5" s="126"/>
      <c r="W5" s="126"/>
      <c r="X5" s="126"/>
      <c r="Y5" s="126" t="s">
        <v>65</v>
      </c>
      <c r="Z5" s="126"/>
      <c r="AA5" s="126"/>
      <c r="AB5" s="126"/>
      <c r="AC5" s="126"/>
      <c r="AD5" s="122" t="s">
        <v>62</v>
      </c>
      <c r="AE5" s="29" t="s">
        <v>66</v>
      </c>
      <c r="AF5" s="134" t="s">
        <v>56</v>
      </c>
      <c r="AG5" s="134"/>
      <c r="AH5" s="134"/>
      <c r="AI5" s="134"/>
      <c r="AJ5" s="134"/>
    </row>
    <row r="6" spans="1:36" ht="15.75" thickBot="1" x14ac:dyDescent="0.3">
      <c r="A6" s="28"/>
      <c r="B6" s="30" t="s">
        <v>17</v>
      </c>
      <c r="C6" s="30" t="s">
        <v>4</v>
      </c>
      <c r="D6" s="30" t="s">
        <v>5</v>
      </c>
      <c r="E6" s="30" t="s">
        <v>41</v>
      </c>
      <c r="F6" s="30" t="s">
        <v>16</v>
      </c>
      <c r="G6" s="30" t="s">
        <v>15</v>
      </c>
      <c r="H6" s="30" t="s">
        <v>71</v>
      </c>
      <c r="I6" s="31" t="s">
        <v>4</v>
      </c>
      <c r="J6" s="30" t="s">
        <v>5</v>
      </c>
      <c r="K6" s="30" t="s">
        <v>41</v>
      </c>
      <c r="L6" s="30" t="s">
        <v>16</v>
      </c>
      <c r="M6" s="30" t="s">
        <v>15</v>
      </c>
      <c r="N6" s="30" t="s">
        <v>71</v>
      </c>
      <c r="O6" s="31" t="s">
        <v>4</v>
      </c>
      <c r="P6" s="30" t="s">
        <v>5</v>
      </c>
      <c r="Q6" s="30" t="s">
        <v>41</v>
      </c>
      <c r="R6" s="30" t="s">
        <v>16</v>
      </c>
      <c r="S6" s="30" t="s">
        <v>15</v>
      </c>
      <c r="T6" s="30" t="s">
        <v>4</v>
      </c>
      <c r="U6" s="30" t="s">
        <v>5</v>
      </c>
      <c r="V6" s="30" t="s">
        <v>41</v>
      </c>
      <c r="W6" s="30" t="s">
        <v>16</v>
      </c>
      <c r="X6" s="30" t="s">
        <v>15</v>
      </c>
      <c r="Y6" s="30" t="s">
        <v>4</v>
      </c>
      <c r="Z6" s="30" t="s">
        <v>5</v>
      </c>
      <c r="AA6" s="30" t="s">
        <v>41</v>
      </c>
      <c r="AB6" s="30" t="s">
        <v>16</v>
      </c>
      <c r="AC6" s="30" t="s">
        <v>15</v>
      </c>
      <c r="AD6" s="30" t="s">
        <v>67</v>
      </c>
      <c r="AE6" s="30" t="s">
        <v>68</v>
      </c>
      <c r="AF6" s="48" t="s">
        <v>4</v>
      </c>
      <c r="AG6" s="49" t="s">
        <v>5</v>
      </c>
      <c r="AH6" s="49" t="s">
        <v>41</v>
      </c>
      <c r="AI6" s="49" t="s">
        <v>16</v>
      </c>
      <c r="AJ6" s="49" t="s">
        <v>15</v>
      </c>
    </row>
    <row r="7" spans="1:36" x14ac:dyDescent="0.25">
      <c r="A7" s="14" t="s">
        <v>3</v>
      </c>
      <c r="B7" s="89">
        <v>18.166779179932924</v>
      </c>
      <c r="C7" s="79">
        <v>19.754490045857082</v>
      </c>
      <c r="D7" s="79">
        <v>17.276581711406308</v>
      </c>
      <c r="E7" s="79">
        <v>20.90283801119508</v>
      </c>
      <c r="F7" s="79">
        <v>26.345224410367628</v>
      </c>
      <c r="G7" s="34">
        <v>17.091122110268046</v>
      </c>
      <c r="H7" s="39">
        <v>18.166779179932924</v>
      </c>
      <c r="I7" s="5">
        <v>19.754490045857082</v>
      </c>
      <c r="J7" s="5">
        <v>17.276581711406308</v>
      </c>
      <c r="K7" s="5">
        <v>20.90283801119508</v>
      </c>
      <c r="L7" s="5">
        <v>26.345224410367628</v>
      </c>
      <c r="M7" s="34">
        <v>17.091122110268046</v>
      </c>
      <c r="N7" s="35">
        <v>18.166779179932924</v>
      </c>
      <c r="O7" s="5">
        <v>19.754490045857082</v>
      </c>
      <c r="P7" s="5">
        <v>17.276581711406308</v>
      </c>
      <c r="Q7" s="5">
        <v>20.90283801119508</v>
      </c>
      <c r="R7" s="5">
        <v>26.345224410367628</v>
      </c>
      <c r="S7" s="34">
        <v>17.091122110268046</v>
      </c>
      <c r="T7" s="10">
        <f>I7-O7</f>
        <v>0</v>
      </c>
      <c r="U7" s="10">
        <f>J7-P7</f>
        <v>0</v>
      </c>
      <c r="V7" s="10">
        <f>K7-Q7</f>
        <v>0</v>
      </c>
      <c r="W7" s="10">
        <f>L7-R7</f>
        <v>0</v>
      </c>
      <c r="X7" s="42">
        <f>M7-S7</f>
        <v>0</v>
      </c>
      <c r="Y7" s="10">
        <f>$C$5^T7</f>
        <v>1</v>
      </c>
      <c r="Z7" s="10">
        <f t="shared" ref="Z7:Z9" si="0">$D$5^U7</f>
        <v>1</v>
      </c>
      <c r="AA7" s="10">
        <f t="shared" ref="AA7:AA9" si="1">$E$5^V7</f>
        <v>1</v>
      </c>
      <c r="AB7" s="10">
        <f t="shared" ref="AB7:AB9" si="2">$F$5^W7</f>
        <v>1</v>
      </c>
      <c r="AC7" s="1">
        <f t="shared" ref="AC7:AC9" si="3">$G$5^X7</f>
        <v>1</v>
      </c>
      <c r="AD7" s="45">
        <f>H7-N7</f>
        <v>0</v>
      </c>
      <c r="AE7" s="32">
        <f>$B$5^AD7</f>
        <v>1</v>
      </c>
      <c r="AF7" s="105">
        <f>Y7/AE7</f>
        <v>1</v>
      </c>
      <c r="AG7" s="105">
        <f>Z7/AE7</f>
        <v>1</v>
      </c>
      <c r="AH7" s="105">
        <f>AA7/AE7</f>
        <v>1</v>
      </c>
      <c r="AI7" s="105">
        <f>AB7/AE7</f>
        <v>1</v>
      </c>
      <c r="AJ7" s="106">
        <f>AC7/AE7</f>
        <v>1</v>
      </c>
    </row>
    <row r="8" spans="1:36" x14ac:dyDescent="0.25">
      <c r="A8" s="14" t="s">
        <v>3</v>
      </c>
      <c r="B8" s="89">
        <v>19.452654139906176</v>
      </c>
      <c r="C8" s="79">
        <v>20.74737241869083</v>
      </c>
      <c r="D8" s="79">
        <v>18.528143503156457</v>
      </c>
      <c r="E8" s="79">
        <v>21.957988856246413</v>
      </c>
      <c r="F8" s="79">
        <v>27.775363153035578</v>
      </c>
      <c r="G8" s="32">
        <v>18.079681647153144</v>
      </c>
      <c r="H8" s="39">
        <v>19.452654139906176</v>
      </c>
      <c r="I8" s="5">
        <v>20.74737241869083</v>
      </c>
      <c r="J8" s="5">
        <v>18.528143503156457</v>
      </c>
      <c r="K8" s="5">
        <v>21.957988856246413</v>
      </c>
      <c r="L8" s="5">
        <v>27.775363153035578</v>
      </c>
      <c r="M8" s="32">
        <v>18.079681647153144</v>
      </c>
      <c r="N8" s="35">
        <v>19.452654139906176</v>
      </c>
      <c r="O8" s="5">
        <v>20.74737241869083</v>
      </c>
      <c r="P8" s="5">
        <v>18.528143503156457</v>
      </c>
      <c r="Q8" s="5">
        <v>21.957988856246413</v>
      </c>
      <c r="R8" s="5">
        <v>27.775363153035578</v>
      </c>
      <c r="S8" s="32">
        <v>18.079681647153144</v>
      </c>
      <c r="T8" s="10">
        <f t="shared" ref="T8:T9" si="4">I8-O8</f>
        <v>0</v>
      </c>
      <c r="U8" s="10">
        <f t="shared" ref="U8:X9" si="5">J8-P8</f>
        <v>0</v>
      </c>
      <c r="V8" s="10">
        <f t="shared" si="5"/>
        <v>0</v>
      </c>
      <c r="W8" s="10">
        <f t="shared" si="5"/>
        <v>0</v>
      </c>
      <c r="X8" s="43">
        <f t="shared" si="5"/>
        <v>0</v>
      </c>
      <c r="Y8" s="10">
        <f t="shared" ref="Y8:Y9" si="6">$C$5^T8</f>
        <v>1</v>
      </c>
      <c r="Z8" s="10">
        <f t="shared" si="0"/>
        <v>1</v>
      </c>
      <c r="AA8" s="10">
        <f t="shared" si="1"/>
        <v>1</v>
      </c>
      <c r="AB8" s="10">
        <f t="shared" si="2"/>
        <v>1</v>
      </c>
      <c r="AC8" s="1">
        <f t="shared" si="3"/>
        <v>1</v>
      </c>
      <c r="AD8" s="46">
        <f t="shared" ref="AD8:AD9" si="7">H8-N8</f>
        <v>0</v>
      </c>
      <c r="AE8" s="32">
        <f t="shared" ref="AE8:AE9" si="8">$B$5^AD8</f>
        <v>1</v>
      </c>
      <c r="AF8" s="105">
        <f t="shared" ref="AF8:AF9" si="9">Y8/AE8</f>
        <v>1</v>
      </c>
      <c r="AG8" s="105">
        <f t="shared" ref="AG8:AG9" si="10">Z8/AE8</f>
        <v>1</v>
      </c>
      <c r="AH8" s="105">
        <f t="shared" ref="AH8:AH9" si="11">AA8/AE8</f>
        <v>1</v>
      </c>
      <c r="AI8" s="105">
        <f t="shared" ref="AI8:AI9" si="12">AB8/AE8</f>
        <v>1</v>
      </c>
      <c r="AJ8" s="107">
        <f t="shared" ref="AJ8:AJ9" si="13">AC8/AE8</f>
        <v>1</v>
      </c>
    </row>
    <row r="9" spans="1:36" ht="15.75" thickBot="1" x14ac:dyDescent="0.3">
      <c r="A9" s="14" t="s">
        <v>3</v>
      </c>
      <c r="B9" s="90">
        <v>17.193754391437377</v>
      </c>
      <c r="C9" s="11">
        <v>18.679455758432681</v>
      </c>
      <c r="D9" s="11">
        <v>16.703259937780111</v>
      </c>
      <c r="E9" s="11">
        <v>19.641191558827348</v>
      </c>
      <c r="F9" s="11">
        <v>25.130995885897928</v>
      </c>
      <c r="G9" s="33">
        <v>16.814572838502347</v>
      </c>
      <c r="H9" s="40">
        <v>17.193754391437377</v>
      </c>
      <c r="I9" s="11">
        <v>18.679455758432681</v>
      </c>
      <c r="J9" s="11">
        <v>16.703259937780111</v>
      </c>
      <c r="K9" s="11">
        <v>19.641191558827348</v>
      </c>
      <c r="L9" s="11">
        <v>25.130995885897928</v>
      </c>
      <c r="M9" s="33">
        <v>16.814572838502347</v>
      </c>
      <c r="N9" s="36">
        <v>17.193754391437377</v>
      </c>
      <c r="O9" s="11">
        <v>18.679455758432681</v>
      </c>
      <c r="P9" s="11">
        <v>16.703259937780111</v>
      </c>
      <c r="Q9" s="11">
        <v>19.641191558827348</v>
      </c>
      <c r="R9" s="11">
        <v>25.130995885897928</v>
      </c>
      <c r="S9" s="33">
        <v>16.814572838502347</v>
      </c>
      <c r="T9" s="41">
        <f t="shared" si="4"/>
        <v>0</v>
      </c>
      <c r="U9" s="41">
        <f t="shared" si="5"/>
        <v>0</v>
      </c>
      <c r="V9" s="41">
        <f t="shared" si="5"/>
        <v>0</v>
      </c>
      <c r="W9" s="41">
        <f t="shared" si="5"/>
        <v>0</v>
      </c>
      <c r="X9" s="44">
        <f t="shared" si="5"/>
        <v>0</v>
      </c>
      <c r="Y9" s="41">
        <f t="shared" si="6"/>
        <v>1</v>
      </c>
      <c r="Z9" s="41">
        <f t="shared" si="0"/>
        <v>1</v>
      </c>
      <c r="AA9" s="41">
        <f t="shared" si="1"/>
        <v>1</v>
      </c>
      <c r="AB9" s="41">
        <f t="shared" si="2"/>
        <v>1</v>
      </c>
      <c r="AC9" s="22">
        <f t="shared" si="3"/>
        <v>1</v>
      </c>
      <c r="AD9" s="47">
        <f t="shared" si="7"/>
        <v>0</v>
      </c>
      <c r="AE9" s="33">
        <f t="shared" si="8"/>
        <v>1</v>
      </c>
      <c r="AF9" s="108">
        <f t="shared" si="9"/>
        <v>1</v>
      </c>
      <c r="AG9" s="108">
        <f t="shared" si="10"/>
        <v>1</v>
      </c>
      <c r="AH9" s="108">
        <f t="shared" si="11"/>
        <v>1</v>
      </c>
      <c r="AI9" s="108">
        <f t="shared" si="12"/>
        <v>1</v>
      </c>
      <c r="AJ9" s="109">
        <f t="shared" si="13"/>
        <v>1</v>
      </c>
    </row>
    <row r="10" spans="1:36" x14ac:dyDescent="0.25">
      <c r="A10" s="14" t="s">
        <v>7</v>
      </c>
      <c r="B10" s="89">
        <v>16.298173008255077</v>
      </c>
      <c r="C10" s="79">
        <v>18.715962800705427</v>
      </c>
      <c r="D10" s="79">
        <v>17.49467624536836</v>
      </c>
      <c r="E10" s="79">
        <v>19.696477511793812</v>
      </c>
      <c r="F10" s="79">
        <v>24.837170215789879</v>
      </c>
      <c r="G10" s="32">
        <v>16.254697044396046</v>
      </c>
      <c r="H10" s="39">
        <v>18.166779179932924</v>
      </c>
      <c r="I10" s="5">
        <v>19.754490045857082</v>
      </c>
      <c r="J10" s="5">
        <v>17.276581711406308</v>
      </c>
      <c r="K10" s="5">
        <v>20.90283801119508</v>
      </c>
      <c r="L10" s="5">
        <v>26.345224410367628</v>
      </c>
      <c r="M10" s="32">
        <v>17.091122110268046</v>
      </c>
      <c r="N10" s="35">
        <v>16.298173008255077</v>
      </c>
      <c r="O10" s="5">
        <v>18.715962800705427</v>
      </c>
      <c r="P10" s="5">
        <v>17.49467624536836</v>
      </c>
      <c r="Q10" s="5">
        <v>19.696477511793812</v>
      </c>
      <c r="R10" s="5">
        <v>24.837170215789879</v>
      </c>
      <c r="S10" s="32">
        <v>16.254697044396046</v>
      </c>
      <c r="T10" s="10">
        <f>I10-O10</f>
        <v>1.0385272451516556</v>
      </c>
      <c r="U10" s="10">
        <f t="shared" ref="U10:U49" si="14">J10-P10</f>
        <v>-0.21809453396205214</v>
      </c>
      <c r="V10" s="10">
        <f t="shared" ref="V10:V49" si="15">K10-Q10</f>
        <v>1.2063604994012671</v>
      </c>
      <c r="W10" s="10">
        <f t="shared" ref="W10:W49" si="16">L10-R10</f>
        <v>1.508054194577749</v>
      </c>
      <c r="X10" s="43">
        <f t="shared" ref="X10:X49" si="17">M10-S10</f>
        <v>0.83642506587199961</v>
      </c>
      <c r="Y10" s="150">
        <f>$C$5^T10</f>
        <v>2.0615965998834942</v>
      </c>
      <c r="Z10" s="151">
        <f t="shared" ref="Z10:Z49" si="18">$D$5^U10</f>
        <v>0.86601499073987431</v>
      </c>
      <c r="AA10" s="151">
        <f t="shared" ref="AA10:AA49" si="19">$E$5^V10</f>
        <v>2.3019814267506979</v>
      </c>
      <c r="AB10" s="151">
        <f t="shared" ref="AB10:AB49" si="20">$F$5^W10</f>
        <v>2.7123458303282755</v>
      </c>
      <c r="AC10" s="157">
        <f t="shared" ref="AC10:AC49" si="21">$G$5^X10</f>
        <v>1.7601942972574387</v>
      </c>
      <c r="AD10" s="46">
        <f t="shared" ref="AD10:AD49" si="22">H10-N10</f>
        <v>1.8686061716778468</v>
      </c>
      <c r="AE10" s="32">
        <f t="shared" ref="AE10:AE49" si="23">$B$5^AD10</f>
        <v>3.6313513632525725</v>
      </c>
      <c r="AF10" s="111">
        <f t="shared" ref="AF10:AF49" si="24">Y10/AE10</f>
        <v>0.56772159828591706</v>
      </c>
      <c r="AG10" s="112">
        <f t="shared" ref="AG10:AG49" si="25">Z10/AE10</f>
        <v>0.23848284126496413</v>
      </c>
      <c r="AH10" s="112">
        <f t="shared" ref="AH10:AH49" si="26">AA10/AE10</f>
        <v>0.63391867007020541</v>
      </c>
      <c r="AI10" s="112">
        <f t="shared" ref="AI10:AI49" si="27">AB10/AE10</f>
        <v>0.74692464567759398</v>
      </c>
      <c r="AJ10" s="106">
        <f t="shared" ref="AJ10:AJ49" si="28">AC10/AE10</f>
        <v>0.48472155987704996</v>
      </c>
    </row>
    <row r="11" spans="1:36" x14ac:dyDescent="0.25">
      <c r="A11" s="14" t="s">
        <v>7</v>
      </c>
      <c r="B11" s="89">
        <v>19.016872775919275</v>
      </c>
      <c r="C11" s="86">
        <v>20.049470698786479</v>
      </c>
      <c r="D11" s="86">
        <v>19.999630579092958</v>
      </c>
      <c r="E11" s="86">
        <v>23.120032110154611</v>
      </c>
      <c r="F11" s="86">
        <v>27.52200570222373</v>
      </c>
      <c r="G11" s="136">
        <v>18.205801519539197</v>
      </c>
      <c r="H11" s="39">
        <v>18.121045752109879</v>
      </c>
      <c r="I11" s="135">
        <v>19.763737143117631</v>
      </c>
      <c r="J11" s="135">
        <v>17.72410666016961</v>
      </c>
      <c r="K11" s="135">
        <v>20.724343451518045</v>
      </c>
      <c r="L11" s="135">
        <v>26.481580763667729</v>
      </c>
      <c r="M11" s="136">
        <v>17.107398732268699</v>
      </c>
      <c r="N11" s="35">
        <v>19.016872775919275</v>
      </c>
      <c r="O11" s="135">
        <v>20.049470698786479</v>
      </c>
      <c r="P11" s="135">
        <v>19.999630579092958</v>
      </c>
      <c r="Q11" s="135">
        <v>23.120032110154611</v>
      </c>
      <c r="R11" s="135">
        <v>27.52200570222373</v>
      </c>
      <c r="S11" s="136">
        <v>18.205801519539197</v>
      </c>
      <c r="T11" s="10">
        <f>I11-O11</f>
        <v>-0.28573355566884828</v>
      </c>
      <c r="U11" s="137">
        <f t="shared" si="14"/>
        <v>-2.2755239189233478</v>
      </c>
      <c r="V11" s="137">
        <f t="shared" si="15"/>
        <v>-2.3956886586365655</v>
      </c>
      <c r="W11" s="137">
        <f t="shared" si="16"/>
        <v>-1.0404249385560007</v>
      </c>
      <c r="X11" s="138">
        <f t="shared" si="17"/>
        <v>-1.0984027872704978</v>
      </c>
      <c r="Y11" s="152">
        <f>$C$5^T11</f>
        <v>0.81950586017964344</v>
      </c>
      <c r="Z11" s="87">
        <f t="shared" si="18"/>
        <v>0.2229263736290194</v>
      </c>
      <c r="AA11" s="87">
        <f t="shared" si="19"/>
        <v>0.19094522653306409</v>
      </c>
      <c r="AB11" s="87">
        <f t="shared" si="20"/>
        <v>0.50237725508708753</v>
      </c>
      <c r="AC11" s="146">
        <f t="shared" si="21"/>
        <v>0.47591243276181511</v>
      </c>
      <c r="AD11" s="139">
        <f t="shared" si="22"/>
        <v>-0.89582702380939594</v>
      </c>
      <c r="AE11" s="32">
        <f t="shared" si="23"/>
        <v>0.53888749690706028</v>
      </c>
      <c r="AF11" s="113">
        <f>Y11/AE11</f>
        <v>1.520736452196775</v>
      </c>
      <c r="AG11" s="114">
        <f t="shared" si="25"/>
        <v>0.41367887529123099</v>
      </c>
      <c r="AH11" s="114">
        <f t="shared" si="26"/>
        <v>0.35433226346685054</v>
      </c>
      <c r="AI11" s="114">
        <f t="shared" si="27"/>
        <v>0.93224886079279456</v>
      </c>
      <c r="AJ11" s="107">
        <f t="shared" si="28"/>
        <v>0.88313875436581857</v>
      </c>
    </row>
    <row r="12" spans="1:36" x14ac:dyDescent="0.25">
      <c r="A12" s="14" t="s">
        <v>7</v>
      </c>
      <c r="B12" s="89">
        <v>18.126853894156028</v>
      </c>
      <c r="C12" s="86">
        <v>19.351013566157228</v>
      </c>
      <c r="D12" s="86">
        <v>17.738551910280361</v>
      </c>
      <c r="E12" s="86">
        <v>21.886455825320716</v>
      </c>
      <c r="F12" s="86">
        <v>26.53645546331893</v>
      </c>
      <c r="G12" s="136">
        <v>17.191581811171595</v>
      </c>
      <c r="H12" s="39">
        <v>19.167629959151178</v>
      </c>
      <c r="I12" s="135">
        <v>19.348205277010777</v>
      </c>
      <c r="J12" s="135">
        <v>17.762762006612711</v>
      </c>
      <c r="K12" s="135">
        <v>21.86908430186838</v>
      </c>
      <c r="L12" s="135">
        <v>26.98360905919813</v>
      </c>
      <c r="M12" s="136">
        <v>16.764836801590299</v>
      </c>
      <c r="N12" s="35">
        <v>18.126853894156028</v>
      </c>
      <c r="O12" s="135">
        <v>19.351013566157228</v>
      </c>
      <c r="P12" s="135">
        <v>17.738551910280361</v>
      </c>
      <c r="Q12" s="135">
        <v>21.886455825320716</v>
      </c>
      <c r="R12" s="135">
        <v>26.53645546331893</v>
      </c>
      <c r="S12" s="136">
        <v>17.191581811171595</v>
      </c>
      <c r="T12" s="137">
        <f t="shared" ref="T10:T49" si="29">I12-O12</f>
        <v>-2.8082891464507043E-3</v>
      </c>
      <c r="U12" s="137">
        <f t="shared" si="14"/>
        <v>2.4210096332350162E-2</v>
      </c>
      <c r="V12" s="137">
        <f t="shared" si="15"/>
        <v>-1.737152345233639E-2</v>
      </c>
      <c r="W12" s="137">
        <f t="shared" si="16"/>
        <v>0.44715359587920034</v>
      </c>
      <c r="X12" s="138">
        <f t="shared" si="17"/>
        <v>-0.42674500958129613</v>
      </c>
      <c r="Y12" s="153">
        <f t="shared" ref="Y10:Y49" si="30">$C$5^T12</f>
        <v>0.99804554288823544</v>
      </c>
      <c r="Z12" s="87">
        <f t="shared" si="18"/>
        <v>1.0160969288853898</v>
      </c>
      <c r="AA12" s="87">
        <f t="shared" si="19"/>
        <v>0.98806554270270042</v>
      </c>
      <c r="AB12" s="87">
        <f t="shared" si="20"/>
        <v>1.3442847527082604</v>
      </c>
      <c r="AC12" s="146">
        <f t="shared" si="21"/>
        <v>0.74940174620112654</v>
      </c>
      <c r="AD12" s="139">
        <f t="shared" si="22"/>
        <v>1.0407760649951499</v>
      </c>
      <c r="AE12" s="32">
        <f t="shared" si="23"/>
        <v>2.0509107729398726</v>
      </c>
      <c r="AF12" s="113">
        <f t="shared" si="24"/>
        <v>0.48663528226417657</v>
      </c>
      <c r="AG12" s="114">
        <f t="shared" si="25"/>
        <v>0.49543692601939399</v>
      </c>
      <c r="AH12" s="114">
        <f t="shared" si="26"/>
        <v>0.48176915141284304</v>
      </c>
      <c r="AI12" s="114">
        <f t="shared" si="27"/>
        <v>0.65545745355918095</v>
      </c>
      <c r="AJ12" s="107">
        <f t="shared" si="28"/>
        <v>0.36539948791965171</v>
      </c>
    </row>
    <row r="13" spans="1:36" x14ac:dyDescent="0.25">
      <c r="A13" s="14" t="s">
        <v>7</v>
      </c>
      <c r="B13" s="89">
        <v>17.182245012885176</v>
      </c>
      <c r="C13" s="86">
        <v>18.861148792352029</v>
      </c>
      <c r="D13" s="86">
        <v>17.468559387529112</v>
      </c>
      <c r="E13" s="86">
        <v>20.190732242932043</v>
      </c>
      <c r="F13" s="86">
        <v>25.172433476199028</v>
      </c>
      <c r="G13" s="136">
        <v>16.002012200816896</v>
      </c>
      <c r="H13" s="39">
        <v>19.452654139906176</v>
      </c>
      <c r="I13" s="135">
        <v>20.74737241869083</v>
      </c>
      <c r="J13" s="135">
        <v>18.528143503156457</v>
      </c>
      <c r="K13" s="135">
        <v>21.957988856246413</v>
      </c>
      <c r="L13" s="135">
        <v>27.775363153035578</v>
      </c>
      <c r="M13" s="136">
        <v>18.079681647153144</v>
      </c>
      <c r="N13" s="35">
        <v>17.182245012885176</v>
      </c>
      <c r="O13" s="135">
        <v>18.861148792352029</v>
      </c>
      <c r="P13" s="135">
        <v>17.468559387529112</v>
      </c>
      <c r="Q13" s="135">
        <v>20.190732242932043</v>
      </c>
      <c r="R13" s="135">
        <v>25.172433476199028</v>
      </c>
      <c r="S13" s="136">
        <v>16.002012200816896</v>
      </c>
      <c r="T13" s="137">
        <f t="shared" si="29"/>
        <v>1.8862236263388006</v>
      </c>
      <c r="U13" s="137">
        <f t="shared" si="14"/>
        <v>1.0595841156273451</v>
      </c>
      <c r="V13" s="137">
        <f t="shared" si="15"/>
        <v>1.7672566133143697</v>
      </c>
      <c r="W13" s="137">
        <f t="shared" si="16"/>
        <v>2.6029296768365491</v>
      </c>
      <c r="X13" s="138">
        <f t="shared" si="17"/>
        <v>2.0776694463362482</v>
      </c>
      <c r="Y13" s="153">
        <f t="shared" si="30"/>
        <v>3.7211056615165856</v>
      </c>
      <c r="Z13" s="87">
        <f t="shared" si="18"/>
        <v>2.0115217144745015</v>
      </c>
      <c r="AA13" s="87">
        <f t="shared" si="19"/>
        <v>3.3920378836125935</v>
      </c>
      <c r="AB13" s="87">
        <f t="shared" si="20"/>
        <v>5.5970819119686306</v>
      </c>
      <c r="AC13" s="146">
        <f t="shared" si="21"/>
        <v>4.0735166515305323</v>
      </c>
      <c r="AD13" s="139">
        <f t="shared" si="22"/>
        <v>2.2704091270210007</v>
      </c>
      <c r="AE13" s="32">
        <f t="shared" si="23"/>
        <v>4.7918004633438303</v>
      </c>
      <c r="AF13" s="113">
        <f t="shared" si="24"/>
        <v>0.77655688920734212</v>
      </c>
      <c r="AG13" s="114">
        <f t="shared" si="25"/>
        <v>0.41978411452275177</v>
      </c>
      <c r="AH13" s="114">
        <f t="shared" si="26"/>
        <v>0.70788379223235653</v>
      </c>
      <c r="AI13" s="114">
        <f t="shared" si="27"/>
        <v>1.168054044567385</v>
      </c>
      <c r="AJ13" s="107">
        <f t="shared" si="28"/>
        <v>0.85010147703185812</v>
      </c>
    </row>
    <row r="14" spans="1:36" ht="15.75" thickBot="1" x14ac:dyDescent="0.3">
      <c r="A14" s="14" t="s">
        <v>7</v>
      </c>
      <c r="B14" s="89">
        <v>21.740789487085078</v>
      </c>
      <c r="C14" s="140">
        <v>22.950577149859178</v>
      </c>
      <c r="D14" s="140">
        <v>22.296049568118306</v>
      </c>
      <c r="E14" s="140">
        <v>26.195421560246011</v>
      </c>
      <c r="F14" s="140">
        <v>30.400038266129677</v>
      </c>
      <c r="G14" s="141">
        <v>20.585559218752344</v>
      </c>
      <c r="H14" s="40">
        <v>17.193754391437377</v>
      </c>
      <c r="I14" s="140">
        <v>18.679455758432681</v>
      </c>
      <c r="J14" s="140">
        <v>16.703259937780111</v>
      </c>
      <c r="K14" s="140">
        <v>19.641191558827348</v>
      </c>
      <c r="L14" s="140">
        <v>25.130995885897928</v>
      </c>
      <c r="M14" s="141">
        <v>16.814572838502347</v>
      </c>
      <c r="N14" s="35">
        <v>21.740789487085078</v>
      </c>
      <c r="O14" s="140">
        <v>22.950577149859178</v>
      </c>
      <c r="P14" s="140">
        <v>22.296049568118306</v>
      </c>
      <c r="Q14" s="140">
        <v>26.195421560246011</v>
      </c>
      <c r="R14" s="140">
        <v>30.400038266129677</v>
      </c>
      <c r="S14" s="141">
        <v>20.585559218752344</v>
      </c>
      <c r="T14" s="137">
        <f t="shared" si="29"/>
        <v>-4.2711213914264974</v>
      </c>
      <c r="U14" s="87">
        <f t="shared" si="14"/>
        <v>-5.5927896303381956</v>
      </c>
      <c r="V14" s="87">
        <f t="shared" si="15"/>
        <v>-6.554230001418663</v>
      </c>
      <c r="W14" s="87">
        <f t="shared" si="16"/>
        <v>-5.269042380231749</v>
      </c>
      <c r="X14" s="138">
        <f t="shared" si="17"/>
        <v>-3.7709863802499974</v>
      </c>
      <c r="Y14" s="149">
        <f t="shared" si="30"/>
        <v>5.1025050762580917E-2</v>
      </c>
      <c r="Z14" s="142">
        <f t="shared" si="18"/>
        <v>2.4998228095989158E-2</v>
      </c>
      <c r="AA14" s="142">
        <f t="shared" si="19"/>
        <v>1.0781490472994771E-2</v>
      </c>
      <c r="AB14" s="142">
        <f t="shared" si="20"/>
        <v>3.0614050442433132E-2</v>
      </c>
      <c r="AC14" s="148">
        <f t="shared" si="21"/>
        <v>7.8144887293737197E-2</v>
      </c>
      <c r="AD14" s="144">
        <f t="shared" si="22"/>
        <v>-4.5470350956477006</v>
      </c>
      <c r="AE14" s="33">
        <f t="shared" si="23"/>
        <v>4.3364985531308395E-2</v>
      </c>
      <c r="AF14" s="110">
        <f t="shared" si="24"/>
        <v>1.1766417107586062</v>
      </c>
      <c r="AG14" s="108">
        <f t="shared" si="25"/>
        <v>0.57646111925809562</v>
      </c>
      <c r="AH14" s="108">
        <f t="shared" si="26"/>
        <v>0.24862202398778191</v>
      </c>
      <c r="AI14" s="108">
        <f t="shared" si="27"/>
        <v>0.70596242722900437</v>
      </c>
      <c r="AJ14" s="109">
        <f t="shared" si="28"/>
        <v>1.8020272885210262</v>
      </c>
    </row>
    <row r="15" spans="1:36" x14ac:dyDescent="0.25">
      <c r="A15" s="14" t="s">
        <v>8</v>
      </c>
      <c r="B15" s="91">
        <v>16.613541662794326</v>
      </c>
      <c r="C15" s="86">
        <v>19.02485006654333</v>
      </c>
      <c r="D15" s="86">
        <v>14.455308171267959</v>
      </c>
      <c r="E15" s="86">
        <v>19.169086103427347</v>
      </c>
      <c r="F15" s="86">
        <v>24.816546171810479</v>
      </c>
      <c r="G15" s="136">
        <v>15.226159016634947</v>
      </c>
      <c r="H15" s="39">
        <v>18.166779179932924</v>
      </c>
      <c r="I15" s="135">
        <v>19.754490045857082</v>
      </c>
      <c r="J15" s="135">
        <v>17.276581711406308</v>
      </c>
      <c r="K15" s="135">
        <v>20.90283801119508</v>
      </c>
      <c r="L15" s="135">
        <v>26.345224410367628</v>
      </c>
      <c r="M15" s="136">
        <v>17.091122110268046</v>
      </c>
      <c r="N15" s="37">
        <v>16.613541662794326</v>
      </c>
      <c r="O15" s="135">
        <v>19.02485006654333</v>
      </c>
      <c r="P15" s="135">
        <v>14.455308171267959</v>
      </c>
      <c r="Q15" s="135">
        <v>19.169086103427347</v>
      </c>
      <c r="R15" s="135">
        <v>24.816546171810479</v>
      </c>
      <c r="S15" s="136">
        <v>15.226159016634947</v>
      </c>
      <c r="T15" s="154">
        <f t="shared" si="29"/>
        <v>0.72963997931375246</v>
      </c>
      <c r="U15" s="155">
        <f t="shared" si="14"/>
        <v>2.8212735401383497</v>
      </c>
      <c r="V15" s="155">
        <f t="shared" si="15"/>
        <v>1.7337519077677328</v>
      </c>
      <c r="W15" s="155">
        <f t="shared" si="16"/>
        <v>1.5286782385571485</v>
      </c>
      <c r="X15" s="156">
        <f t="shared" si="17"/>
        <v>1.864963093633099</v>
      </c>
      <c r="Y15" s="137">
        <f t="shared" si="30"/>
        <v>1.662457909724353</v>
      </c>
      <c r="Z15" s="137">
        <f t="shared" si="18"/>
        <v>6.4294238735301397</v>
      </c>
      <c r="AA15" s="137">
        <f t="shared" si="19"/>
        <v>3.3143922407631603</v>
      </c>
      <c r="AB15" s="137">
        <f t="shared" si="20"/>
        <v>2.7496122824508116</v>
      </c>
      <c r="AC15" s="145">
        <f t="shared" si="21"/>
        <v>3.5279499684842204</v>
      </c>
      <c r="AD15" s="139">
        <f t="shared" si="22"/>
        <v>1.5532375171385979</v>
      </c>
      <c r="AE15" s="32">
        <f t="shared" si="23"/>
        <v>2.9210860720617746</v>
      </c>
      <c r="AF15" s="113">
        <f t="shared" si="24"/>
        <v>0.56912321948491895</v>
      </c>
      <c r="AG15" s="114">
        <f t="shared" si="25"/>
        <v>2.2010388310783644</v>
      </c>
      <c r="AH15" s="114">
        <f t="shared" si="26"/>
        <v>1.1346438136359949</v>
      </c>
      <c r="AI15" s="114">
        <f t="shared" si="27"/>
        <v>0.94129793324099742</v>
      </c>
      <c r="AJ15" s="107">
        <f t="shared" si="28"/>
        <v>1.2077528294105029</v>
      </c>
    </row>
    <row r="16" spans="1:36" x14ac:dyDescent="0.25">
      <c r="A16" s="14" t="s">
        <v>8</v>
      </c>
      <c r="B16" s="89">
        <v>20.373435544590578</v>
      </c>
      <c r="C16" s="86">
        <v>21.14118464315078</v>
      </c>
      <c r="D16" s="86">
        <v>21.268857218936859</v>
      </c>
      <c r="E16" s="86">
        <v>24.049781689981813</v>
      </c>
      <c r="F16" s="86">
        <v>28.033786298540228</v>
      </c>
      <c r="G16" s="136">
        <v>19.427139340815948</v>
      </c>
      <c r="H16" s="39">
        <v>18.121045752109879</v>
      </c>
      <c r="I16" s="135">
        <v>19.763737143117631</v>
      </c>
      <c r="J16" s="135">
        <v>17.72410666016961</v>
      </c>
      <c r="K16" s="135">
        <v>20.724343451518045</v>
      </c>
      <c r="L16" s="135">
        <v>26.481580763667729</v>
      </c>
      <c r="M16" s="136">
        <v>17.107398732268699</v>
      </c>
      <c r="N16" s="35">
        <v>20.373435544590578</v>
      </c>
      <c r="O16" s="135">
        <v>21.14118464315078</v>
      </c>
      <c r="P16" s="135">
        <v>21.268857218936859</v>
      </c>
      <c r="Q16" s="135">
        <v>24.049781689981813</v>
      </c>
      <c r="R16" s="135">
        <v>28.033786298540228</v>
      </c>
      <c r="S16" s="136">
        <v>19.427139340815948</v>
      </c>
      <c r="T16" s="153">
        <f t="shared" si="29"/>
        <v>-1.3774475000331492</v>
      </c>
      <c r="U16" s="87">
        <f t="shared" si="14"/>
        <v>-3.5447505587672481</v>
      </c>
      <c r="V16" s="87">
        <f t="shared" si="15"/>
        <v>-3.325438238463768</v>
      </c>
      <c r="W16" s="87">
        <f t="shared" si="16"/>
        <v>-1.552205534872499</v>
      </c>
      <c r="X16" s="138">
        <f t="shared" si="17"/>
        <v>-2.3197406085472494</v>
      </c>
      <c r="Y16" s="137">
        <f t="shared" si="30"/>
        <v>0.38305124490813264</v>
      </c>
      <c r="Z16" s="137">
        <f t="shared" si="18"/>
        <v>9.6512434073655118E-2</v>
      </c>
      <c r="AA16" s="137">
        <f t="shared" si="19"/>
        <v>0.10042334258481132</v>
      </c>
      <c r="AB16" s="137">
        <f t="shared" si="20"/>
        <v>0.35806995652259155</v>
      </c>
      <c r="AC16" s="145">
        <f t="shared" si="21"/>
        <v>0.20843104298918555</v>
      </c>
      <c r="AD16" s="139">
        <f t="shared" si="22"/>
        <v>-2.2523897924806988</v>
      </c>
      <c r="AE16" s="32">
        <f t="shared" si="23"/>
        <v>0.21130127744524091</v>
      </c>
      <c r="AF16" s="113">
        <f t="shared" si="24"/>
        <v>1.8128202987670106</v>
      </c>
      <c r="AG16" s="114">
        <f t="shared" si="25"/>
        <v>0.45675272407506612</v>
      </c>
      <c r="AH16" s="114">
        <f t="shared" si="26"/>
        <v>0.47526140778224213</v>
      </c>
      <c r="AI16" s="114">
        <f t="shared" si="27"/>
        <v>1.6945943765786555</v>
      </c>
      <c r="AJ16" s="107">
        <f t="shared" si="28"/>
        <v>0.9864163885294106</v>
      </c>
    </row>
    <row r="17" spans="1:36" x14ac:dyDescent="0.25">
      <c r="A17" s="14" t="s">
        <v>8</v>
      </c>
      <c r="B17" s="89">
        <v>17.540743432359378</v>
      </c>
      <c r="C17" s="86">
        <v>18.937557502875727</v>
      </c>
      <c r="D17" s="86">
        <v>18.110008839713558</v>
      </c>
      <c r="E17" s="86">
        <v>21.294065600304378</v>
      </c>
      <c r="F17" s="86">
        <v>25.811568734152477</v>
      </c>
      <c r="G17" s="136">
        <v>16.752936888419946</v>
      </c>
      <c r="H17" s="39">
        <v>19.167629959151178</v>
      </c>
      <c r="I17" s="135">
        <v>19.348205277010777</v>
      </c>
      <c r="J17" s="135">
        <v>17.762762006612711</v>
      </c>
      <c r="K17" s="135">
        <v>21.86908430186838</v>
      </c>
      <c r="L17" s="135">
        <v>26.98360905919813</v>
      </c>
      <c r="M17" s="136">
        <v>16.764836801590299</v>
      </c>
      <c r="N17" s="35">
        <v>17.540743432359378</v>
      </c>
      <c r="O17" s="135">
        <v>18.937557502875727</v>
      </c>
      <c r="P17" s="135">
        <v>18.110008839713558</v>
      </c>
      <c r="Q17" s="135">
        <v>21.294065600304378</v>
      </c>
      <c r="R17" s="135">
        <v>25.811568734152477</v>
      </c>
      <c r="S17" s="136">
        <v>16.752936888419946</v>
      </c>
      <c r="T17" s="153">
        <f t="shared" si="29"/>
        <v>0.41064777413505027</v>
      </c>
      <c r="U17" s="87">
        <f t="shared" si="14"/>
        <v>-0.34724683310084714</v>
      </c>
      <c r="V17" s="87">
        <f t="shared" si="15"/>
        <v>0.57501870156400159</v>
      </c>
      <c r="W17" s="87">
        <f t="shared" si="16"/>
        <v>1.1720403250456535</v>
      </c>
      <c r="X17" s="138">
        <f t="shared" si="17"/>
        <v>1.1899913170353216E-2</v>
      </c>
      <c r="Y17" s="137">
        <f t="shared" si="30"/>
        <v>1.3311910991013389</v>
      </c>
      <c r="Z17" s="137">
        <f t="shared" si="18"/>
        <v>0.79529618297179383</v>
      </c>
      <c r="AA17" s="137">
        <f t="shared" si="19"/>
        <v>1.4879828380593305</v>
      </c>
      <c r="AB17" s="137">
        <f t="shared" si="20"/>
        <v>2.1716518846284338</v>
      </c>
      <c r="AC17" s="145">
        <f t="shared" si="21"/>
        <v>1.0080767962081965</v>
      </c>
      <c r="AD17" s="139">
        <f t="shared" si="22"/>
        <v>1.6268865267918002</v>
      </c>
      <c r="AE17" s="32">
        <f t="shared" si="23"/>
        <v>3.0733980737559281</v>
      </c>
      <c r="AF17" s="113">
        <f t="shared" si="24"/>
        <v>0.43313331600892213</v>
      </c>
      <c r="AG17" s="114">
        <f t="shared" si="25"/>
        <v>0.25876771049051933</v>
      </c>
      <c r="AH17" s="114">
        <f t="shared" si="26"/>
        <v>0.48414907615299613</v>
      </c>
      <c r="AI17" s="114">
        <f t="shared" si="27"/>
        <v>0.70659635768382867</v>
      </c>
      <c r="AJ17" s="107">
        <f t="shared" si="28"/>
        <v>0.32800072493578725</v>
      </c>
    </row>
    <row r="18" spans="1:36" x14ac:dyDescent="0.25">
      <c r="A18" s="14" t="s">
        <v>8</v>
      </c>
      <c r="B18" s="89">
        <v>18.088286107284578</v>
      </c>
      <c r="C18" s="86">
        <v>19.60283140636313</v>
      </c>
      <c r="D18" s="86">
        <v>19.08671604130436</v>
      </c>
      <c r="E18" s="86">
        <v>21.805238500714047</v>
      </c>
      <c r="F18" s="86">
        <v>26.697698220665178</v>
      </c>
      <c r="G18" s="136">
        <v>18.236233919983398</v>
      </c>
      <c r="H18" s="39">
        <v>19.452654139906176</v>
      </c>
      <c r="I18" s="135">
        <v>20.74737241869083</v>
      </c>
      <c r="J18" s="135">
        <v>18.528143503156457</v>
      </c>
      <c r="K18" s="135">
        <v>21.957988856246413</v>
      </c>
      <c r="L18" s="135">
        <v>27.775363153035578</v>
      </c>
      <c r="M18" s="136">
        <v>18.079681647153144</v>
      </c>
      <c r="N18" s="35">
        <v>18.088286107284578</v>
      </c>
      <c r="O18" s="135">
        <v>19.60283140636313</v>
      </c>
      <c r="P18" s="135">
        <v>19.08671604130436</v>
      </c>
      <c r="Q18" s="135">
        <v>21.805238500714047</v>
      </c>
      <c r="R18" s="135">
        <v>26.697698220665178</v>
      </c>
      <c r="S18" s="136">
        <v>18.236233919983398</v>
      </c>
      <c r="T18" s="153">
        <f t="shared" si="29"/>
        <v>1.1445410123277</v>
      </c>
      <c r="U18" s="87">
        <f t="shared" si="14"/>
        <v>-0.55857253814790297</v>
      </c>
      <c r="V18" s="87">
        <f t="shared" si="15"/>
        <v>0.15275035553236549</v>
      </c>
      <c r="W18" s="87">
        <f t="shared" si="16"/>
        <v>1.0776649323704</v>
      </c>
      <c r="X18" s="138">
        <f t="shared" si="17"/>
        <v>-0.15655227283025397</v>
      </c>
      <c r="Y18" s="137">
        <f t="shared" si="30"/>
        <v>2.2196161494346147</v>
      </c>
      <c r="Z18" s="137">
        <f t="shared" si="18"/>
        <v>0.69182027022473025</v>
      </c>
      <c r="AA18" s="137">
        <f t="shared" si="19"/>
        <v>1.1113468649954594</v>
      </c>
      <c r="AB18" s="137">
        <f t="shared" si="20"/>
        <v>2.0401922055802633</v>
      </c>
      <c r="AC18" s="145">
        <f t="shared" si="21"/>
        <v>0.8995780163029321</v>
      </c>
      <c r="AD18" s="139">
        <f t="shared" si="22"/>
        <v>1.3643680326215986</v>
      </c>
      <c r="AE18" s="32">
        <f t="shared" si="23"/>
        <v>2.5641027157392782</v>
      </c>
      <c r="AF18" s="113">
        <f>Y18/AE18</f>
        <v>0.8656502470863997</v>
      </c>
      <c r="AG18" s="114">
        <f t="shared" si="25"/>
        <v>0.26980988943154161</v>
      </c>
      <c r="AH18" s="114">
        <f t="shared" si="26"/>
        <v>0.43342525171618862</v>
      </c>
      <c r="AI18" s="114">
        <f t="shared" si="27"/>
        <v>0.79567491312142624</v>
      </c>
      <c r="AJ18" s="107">
        <f t="shared" si="28"/>
        <v>0.35083540561032756</v>
      </c>
    </row>
    <row r="19" spans="1:36" ht="15.75" thickBot="1" x14ac:dyDescent="0.3">
      <c r="A19" s="14" t="s">
        <v>8</v>
      </c>
      <c r="B19" s="89">
        <v>17.080107262196428</v>
      </c>
      <c r="C19" s="140">
        <v>18.829468757135029</v>
      </c>
      <c r="D19" s="140">
        <v>16.334545427690109</v>
      </c>
      <c r="E19" s="140">
        <v>20.029127413256312</v>
      </c>
      <c r="F19" s="140">
        <v>25.351502829675375</v>
      </c>
      <c r="G19" s="141">
        <v>15.620011579088498</v>
      </c>
      <c r="H19" s="40">
        <v>17.193754391437377</v>
      </c>
      <c r="I19" s="140">
        <v>18.679455758432681</v>
      </c>
      <c r="J19" s="140">
        <v>16.703259937780111</v>
      </c>
      <c r="K19" s="140">
        <v>19.641191558827348</v>
      </c>
      <c r="L19" s="140">
        <v>25.130995885897928</v>
      </c>
      <c r="M19" s="141">
        <v>16.814572838502347</v>
      </c>
      <c r="N19" s="35">
        <v>17.080107262196428</v>
      </c>
      <c r="O19" s="140">
        <v>18.829468757135029</v>
      </c>
      <c r="P19" s="140">
        <v>16.334545427690109</v>
      </c>
      <c r="Q19" s="140">
        <v>20.029127413256312</v>
      </c>
      <c r="R19" s="140">
        <v>25.351502829675375</v>
      </c>
      <c r="S19" s="141">
        <v>15.620011579088498</v>
      </c>
      <c r="T19" s="149">
        <f t="shared" si="29"/>
        <v>-0.15001299870234774</v>
      </c>
      <c r="U19" s="142">
        <f t="shared" si="14"/>
        <v>0.36871451009000111</v>
      </c>
      <c r="V19" s="142">
        <f t="shared" si="15"/>
        <v>-0.38793585442896372</v>
      </c>
      <c r="W19" s="142">
        <f t="shared" si="16"/>
        <v>-0.22050694377744762</v>
      </c>
      <c r="X19" s="143">
        <f t="shared" si="17"/>
        <v>1.1945612594138488</v>
      </c>
      <c r="Y19" s="142">
        <f t="shared" si="30"/>
        <v>0.900770099066033</v>
      </c>
      <c r="Z19" s="142">
        <f t="shared" si="18"/>
        <v>1.2753243649038717</v>
      </c>
      <c r="AA19" s="142">
        <f t="shared" si="19"/>
        <v>0.76481600140936556</v>
      </c>
      <c r="AB19" s="142">
        <f t="shared" si="20"/>
        <v>0.86424424805944744</v>
      </c>
      <c r="AC19" s="147">
        <f t="shared" si="21"/>
        <v>2.2423504681922761</v>
      </c>
      <c r="AD19" s="144">
        <f t="shared" si="22"/>
        <v>0.11364712924094889</v>
      </c>
      <c r="AE19" s="33">
        <f t="shared" si="23"/>
        <v>1.0815905977792406</v>
      </c>
      <c r="AF19" s="110">
        <f t="shared" si="24"/>
        <v>0.83281983119631908</v>
      </c>
      <c r="AG19" s="108">
        <f t="shared" si="25"/>
        <v>1.1791193151294139</v>
      </c>
      <c r="AH19" s="108">
        <f t="shared" si="26"/>
        <v>0.7071215328421977</v>
      </c>
      <c r="AI19" s="108">
        <f t="shared" si="27"/>
        <v>0.79904933514949539</v>
      </c>
      <c r="AJ19" s="109"/>
    </row>
    <row r="20" spans="1:36" x14ac:dyDescent="0.25">
      <c r="A20" s="14" t="s">
        <v>9</v>
      </c>
      <c r="B20" s="91">
        <v>17.362342080874026</v>
      </c>
      <c r="C20" s="85">
        <v>18.477621207862278</v>
      </c>
      <c r="D20" s="85">
        <v>16.592770508724712</v>
      </c>
      <c r="E20" s="85">
        <v>20.505275311355479</v>
      </c>
      <c r="F20" s="85">
        <v>25.834595436906579</v>
      </c>
      <c r="G20" s="146">
        <v>16.745326994948549</v>
      </c>
      <c r="H20" s="39">
        <v>18.166779179932924</v>
      </c>
      <c r="I20" s="135">
        <v>19.754490045857082</v>
      </c>
      <c r="J20" s="135">
        <v>17.276581711406308</v>
      </c>
      <c r="K20" s="135">
        <v>20.90283801119508</v>
      </c>
      <c r="L20" s="135">
        <v>26.345224410367628</v>
      </c>
      <c r="M20" s="136">
        <v>17.091122110268046</v>
      </c>
      <c r="N20" s="37">
        <v>17.362342080874026</v>
      </c>
      <c r="O20" s="145">
        <v>18.477621207862278</v>
      </c>
      <c r="P20" s="145">
        <v>16.592770508724712</v>
      </c>
      <c r="Q20" s="145">
        <v>20.505275311355479</v>
      </c>
      <c r="R20" s="145">
        <v>25.834595436906579</v>
      </c>
      <c r="S20" s="146">
        <v>16.745326994948549</v>
      </c>
      <c r="T20" s="137">
        <f t="shared" si="29"/>
        <v>1.2768688379948046</v>
      </c>
      <c r="U20" s="137">
        <f t="shared" si="14"/>
        <v>0.68381120268159634</v>
      </c>
      <c r="V20" s="137">
        <f t="shared" si="15"/>
        <v>0.39756269983960024</v>
      </c>
      <c r="W20" s="137">
        <f t="shared" si="16"/>
        <v>0.51062897346104918</v>
      </c>
      <c r="X20" s="138">
        <f t="shared" si="17"/>
        <v>0.34579511531949692</v>
      </c>
      <c r="Y20" s="154">
        <f t="shared" si="30"/>
        <v>2.4339593008123708</v>
      </c>
      <c r="Z20" s="155">
        <f t="shared" si="18"/>
        <v>1.5699367040739891</v>
      </c>
      <c r="AA20" s="155">
        <f t="shared" si="19"/>
        <v>1.3162325709077425</v>
      </c>
      <c r="AB20" s="155">
        <f t="shared" si="20"/>
        <v>1.4019456001521431</v>
      </c>
      <c r="AC20" s="158">
        <f t="shared" si="21"/>
        <v>1.2633385393351317</v>
      </c>
      <c r="AD20" s="139">
        <f t="shared" si="22"/>
        <v>0.80443709905889804</v>
      </c>
      <c r="AE20" s="32">
        <f t="shared" si="23"/>
        <v>1.742248235613203</v>
      </c>
      <c r="AF20" s="105">
        <f t="shared" si="24"/>
        <v>1.3970221068731419</v>
      </c>
      <c r="AG20" s="105">
        <f t="shared" si="25"/>
        <v>0.90109817417690374</v>
      </c>
      <c r="AH20" s="105">
        <f t="shared" si="26"/>
        <v>0.75547935363210761</v>
      </c>
      <c r="AI20" s="105">
        <f t="shared" si="27"/>
        <v>0.80467614860790104</v>
      </c>
      <c r="AJ20" s="107">
        <f t="shared" si="28"/>
        <v>0.72511971228398819</v>
      </c>
    </row>
    <row r="21" spans="1:36" x14ac:dyDescent="0.25">
      <c r="A21" s="14" t="s">
        <v>9</v>
      </c>
      <c r="B21" s="89">
        <v>22.938378450037828</v>
      </c>
      <c r="C21" s="85">
        <v>22.09408859595008</v>
      </c>
      <c r="D21" s="85">
        <v>22.82245885753866</v>
      </c>
      <c r="E21" s="85">
        <v>26.067224582749812</v>
      </c>
      <c r="F21" s="85">
        <v>31.770239973907181</v>
      </c>
      <c r="G21" s="146">
        <v>19.883719916063448</v>
      </c>
      <c r="H21" s="39">
        <v>18.121045752109879</v>
      </c>
      <c r="I21" s="135">
        <v>19.763737143117631</v>
      </c>
      <c r="J21" s="135">
        <v>17.72410666016961</v>
      </c>
      <c r="K21" s="135">
        <v>20.724343451518045</v>
      </c>
      <c r="L21" s="135">
        <v>26.481580763667729</v>
      </c>
      <c r="M21" s="136">
        <v>17.107398732268699</v>
      </c>
      <c r="N21" s="35">
        <v>22.938378450037828</v>
      </c>
      <c r="O21" s="145">
        <v>22.09408859595008</v>
      </c>
      <c r="P21" s="145">
        <v>22.82245885753866</v>
      </c>
      <c r="Q21" s="145">
        <v>26.067224582749812</v>
      </c>
      <c r="R21" s="145">
        <v>31.770239973907181</v>
      </c>
      <c r="S21" s="146">
        <v>19.883719916063448</v>
      </c>
      <c r="T21" s="137">
        <f t="shared" si="29"/>
        <v>-2.3303514528324492</v>
      </c>
      <c r="U21" s="137">
        <f t="shared" si="14"/>
        <v>-5.0983521973690493</v>
      </c>
      <c r="V21" s="137">
        <f t="shared" si="15"/>
        <v>-5.342881131231767</v>
      </c>
      <c r="W21" s="137">
        <f t="shared" si="16"/>
        <v>-5.2886592102394516</v>
      </c>
      <c r="X21" s="138">
        <f t="shared" si="17"/>
        <v>-2.7763211837947495</v>
      </c>
      <c r="Y21" s="153">
        <f t="shared" si="30"/>
        <v>0.19722333165252071</v>
      </c>
      <c r="Z21" s="87">
        <f t="shared" si="18"/>
        <v>3.4637299751700497E-2</v>
      </c>
      <c r="AA21" s="87">
        <f t="shared" si="19"/>
        <v>2.4904505953717997E-2</v>
      </c>
      <c r="AB21" s="87">
        <f t="shared" si="20"/>
        <v>3.0219259865871709E-2</v>
      </c>
      <c r="AC21" s="146">
        <f t="shared" si="21"/>
        <v>0.15307979510909261</v>
      </c>
      <c r="AD21" s="139">
        <f t="shared" si="22"/>
        <v>-4.8173326979279487</v>
      </c>
      <c r="AE21" s="32">
        <f t="shared" si="23"/>
        <v>3.5985224409603979E-2</v>
      </c>
      <c r="AF21" s="105">
        <f t="shared" si="24"/>
        <v>5.4806753296190207</v>
      </c>
      <c r="AG21" s="105">
        <f t="shared" si="25"/>
        <v>0.9625422745024278</v>
      </c>
      <c r="AH21" s="105">
        <f t="shared" si="26"/>
        <v>0.69207588287461996</v>
      </c>
      <c r="AI21" s="105">
        <f t="shared" si="27"/>
        <v>0.83976855394589645</v>
      </c>
      <c r="AJ21" s="107">
        <f t="shared" si="28"/>
        <v>4.2539624976810666</v>
      </c>
    </row>
    <row r="22" spans="1:36" x14ac:dyDescent="0.25">
      <c r="A22" s="14" t="s">
        <v>9</v>
      </c>
      <c r="B22" s="89">
        <v>16.636454273582029</v>
      </c>
      <c r="C22" s="85">
        <v>18.655193770725781</v>
      </c>
      <c r="D22" s="85">
        <v>16.351442303103358</v>
      </c>
      <c r="E22" s="85">
        <v>19.91992490982231</v>
      </c>
      <c r="F22" s="85">
        <v>25.219566640681929</v>
      </c>
      <c r="G22" s="146">
        <v>15.651089196907197</v>
      </c>
      <c r="H22" s="39">
        <v>19.167629959151178</v>
      </c>
      <c r="I22" s="135">
        <v>19.348205277010777</v>
      </c>
      <c r="J22" s="135">
        <v>17.762762006612711</v>
      </c>
      <c r="K22" s="135">
        <v>21.86908430186838</v>
      </c>
      <c r="L22" s="135">
        <v>26.98360905919813</v>
      </c>
      <c r="M22" s="136">
        <v>16.764836801590299</v>
      </c>
      <c r="N22" s="35">
        <v>16.636454273582029</v>
      </c>
      <c r="O22" s="145">
        <v>18.655193770725781</v>
      </c>
      <c r="P22" s="145">
        <v>16.351442303103358</v>
      </c>
      <c r="Q22" s="145">
        <v>19.91992490982231</v>
      </c>
      <c r="R22" s="145">
        <v>25.219566640681929</v>
      </c>
      <c r="S22" s="146">
        <v>15.651089196907197</v>
      </c>
      <c r="T22" s="137">
        <f t="shared" si="29"/>
        <v>0.69301150628499641</v>
      </c>
      <c r="U22" s="137">
        <f t="shared" si="14"/>
        <v>1.4113197035093528</v>
      </c>
      <c r="V22" s="137">
        <f t="shared" si="15"/>
        <v>1.9491593920460701</v>
      </c>
      <c r="W22" s="137">
        <f t="shared" si="16"/>
        <v>1.7640424185162011</v>
      </c>
      <c r="X22" s="138">
        <f t="shared" si="17"/>
        <v>1.1137476046831019</v>
      </c>
      <c r="Y22" s="153">
        <f t="shared" si="30"/>
        <v>1.6205737887692799</v>
      </c>
      <c r="Z22" s="87">
        <f t="shared" si="18"/>
        <v>2.5367733113137452</v>
      </c>
      <c r="AA22" s="87">
        <f t="shared" si="19"/>
        <v>3.8464556533162155</v>
      </c>
      <c r="AB22" s="87">
        <f t="shared" si="20"/>
        <v>3.2129520499068791</v>
      </c>
      <c r="AC22" s="146">
        <f t="shared" si="21"/>
        <v>2.123136589697145</v>
      </c>
      <c r="AD22" s="139">
        <f t="shared" si="22"/>
        <v>2.5311756855691492</v>
      </c>
      <c r="AE22" s="32">
        <f t="shared" si="23"/>
        <v>5.7366324086551135</v>
      </c>
      <c r="AF22" s="105">
        <f t="shared" si="24"/>
        <v>0.2824956652833896</v>
      </c>
      <c r="AG22" s="105">
        <f t="shared" si="25"/>
        <v>0.44220600704455143</v>
      </c>
      <c r="AH22" s="105">
        <f t="shared" si="26"/>
        <v>0.67050760434168588</v>
      </c>
      <c r="AI22" s="105">
        <f t="shared" si="27"/>
        <v>0.56007633416764768</v>
      </c>
      <c r="AJ22" s="107">
        <f t="shared" si="28"/>
        <v>0.37010155757825342</v>
      </c>
    </row>
    <row r="23" spans="1:36" x14ac:dyDescent="0.25">
      <c r="A23" s="14" t="s">
        <v>9</v>
      </c>
      <c r="B23" s="89">
        <v>21.425106340782126</v>
      </c>
      <c r="C23" s="85">
        <v>22.815337866812829</v>
      </c>
      <c r="D23" s="85">
        <v>21.858435792206762</v>
      </c>
      <c r="E23" s="85">
        <v>25.179172144902878</v>
      </c>
      <c r="F23" s="85">
        <v>29.854603574025077</v>
      </c>
      <c r="G23" s="146">
        <v>19.8040840816385</v>
      </c>
      <c r="H23" s="39">
        <v>19.452654139906176</v>
      </c>
      <c r="I23" s="135">
        <v>20.74737241869083</v>
      </c>
      <c r="J23" s="135">
        <v>18.528143503156457</v>
      </c>
      <c r="K23" s="135">
        <v>21.957988856246413</v>
      </c>
      <c r="L23" s="135">
        <v>27.775363153035578</v>
      </c>
      <c r="M23" s="136">
        <v>18.079681647153144</v>
      </c>
      <c r="N23" s="35">
        <v>21.425106340782126</v>
      </c>
      <c r="O23" s="145">
        <v>22.815337866812829</v>
      </c>
      <c r="P23" s="145">
        <v>21.858435792206762</v>
      </c>
      <c r="Q23" s="145">
        <v>25.179172144902878</v>
      </c>
      <c r="R23" s="145">
        <v>29.854603574025077</v>
      </c>
      <c r="S23" s="146">
        <v>19.8040840816385</v>
      </c>
      <c r="T23" s="137">
        <f t="shared" si="29"/>
        <v>-2.0679654481219991</v>
      </c>
      <c r="U23" s="137">
        <f t="shared" si="14"/>
        <v>-3.3302922890503055</v>
      </c>
      <c r="V23" s="137">
        <f t="shared" si="15"/>
        <v>-3.2211832886564657</v>
      </c>
      <c r="W23" s="137">
        <f t="shared" si="16"/>
        <v>-2.0792404209894997</v>
      </c>
      <c r="X23" s="138">
        <f t="shared" si="17"/>
        <v>-1.7244024344853557</v>
      </c>
      <c r="Y23" s="153">
        <f t="shared" si="30"/>
        <v>0.23677862120569246</v>
      </c>
      <c r="Z23" s="87">
        <f t="shared" si="18"/>
        <v>0.11117732685273679</v>
      </c>
      <c r="AA23" s="87">
        <f t="shared" si="19"/>
        <v>0.10792645057443415</v>
      </c>
      <c r="AB23" s="87">
        <f t="shared" si="20"/>
        <v>0.25265181393987357</v>
      </c>
      <c r="AC23" s="146">
        <f t="shared" si="21"/>
        <v>0.31170507596103442</v>
      </c>
      <c r="AD23" s="139">
        <f t="shared" si="22"/>
        <v>-1.9724522008759493</v>
      </c>
      <c r="AE23" s="32">
        <f t="shared" si="23"/>
        <v>0.25633414507764302</v>
      </c>
      <c r="AF23" s="105">
        <f t="shared" si="24"/>
        <v>0.92371081165941726</v>
      </c>
      <c r="AG23" s="105">
        <f t="shared" si="25"/>
        <v>0.43372031774799819</v>
      </c>
      <c r="AH23" s="105">
        <f t="shared" si="26"/>
        <v>0.42103813575730803</v>
      </c>
      <c r="AI23" s="105">
        <f t="shared" si="27"/>
        <v>0.98563464443391235</v>
      </c>
      <c r="AJ23" s="107">
        <f t="shared" si="28"/>
        <v>1.216010749822735</v>
      </c>
    </row>
    <row r="24" spans="1:36" ht="15.75" thickBot="1" x14ac:dyDescent="0.3">
      <c r="A24" s="14" t="s">
        <v>9</v>
      </c>
      <c r="B24" s="90">
        <v>20.364393166997726</v>
      </c>
      <c r="C24" s="147">
        <v>20.732670877111929</v>
      </c>
      <c r="D24" s="147">
        <v>18.383092565365459</v>
      </c>
      <c r="E24" s="147">
        <v>22.690745581627816</v>
      </c>
      <c r="F24" s="147">
        <v>28.136274103224579</v>
      </c>
      <c r="G24" s="148">
        <v>17.616426047730045</v>
      </c>
      <c r="H24" s="40">
        <v>17.193754391437377</v>
      </c>
      <c r="I24" s="140">
        <v>18.679455758432681</v>
      </c>
      <c r="J24" s="140">
        <v>16.703259937780111</v>
      </c>
      <c r="K24" s="140">
        <v>19.641191558827348</v>
      </c>
      <c r="L24" s="140">
        <v>25.130995885897928</v>
      </c>
      <c r="M24" s="141">
        <v>16.814572838502347</v>
      </c>
      <c r="N24" s="36">
        <v>20.364393166997726</v>
      </c>
      <c r="O24" s="147">
        <v>20.732670877111929</v>
      </c>
      <c r="P24" s="147">
        <v>18.383092565365459</v>
      </c>
      <c r="Q24" s="147">
        <v>22.690745581627816</v>
      </c>
      <c r="R24" s="147">
        <v>28.136274103224579</v>
      </c>
      <c r="S24" s="148">
        <v>17.616426047730045</v>
      </c>
      <c r="T24" s="137">
        <f t="shared" si="29"/>
        <v>-2.0532151186792476</v>
      </c>
      <c r="U24" s="87">
        <f t="shared" si="14"/>
        <v>-1.6798326275853483</v>
      </c>
      <c r="V24" s="87">
        <f t="shared" si="15"/>
        <v>-3.0495540228004678</v>
      </c>
      <c r="W24" s="87">
        <f t="shared" si="16"/>
        <v>-3.0052782173266515</v>
      </c>
      <c r="X24" s="138">
        <f t="shared" si="17"/>
        <v>-0.80185320922769776</v>
      </c>
      <c r="Y24" s="149">
        <f t="shared" si="30"/>
        <v>0.23922422741966223</v>
      </c>
      <c r="Z24" s="142">
        <f t="shared" si="18"/>
        <v>0.33021825320806297</v>
      </c>
      <c r="AA24" s="142">
        <f t="shared" si="19"/>
        <v>0.12151901121075949</v>
      </c>
      <c r="AB24" s="142">
        <f t="shared" si="20"/>
        <v>0.13690583745945226</v>
      </c>
      <c r="AC24" s="148">
        <f t="shared" si="21"/>
        <v>0.58155275509134396</v>
      </c>
      <c r="AD24" s="144">
        <f t="shared" si="22"/>
        <v>-3.1706387755603487</v>
      </c>
      <c r="AE24" s="33">
        <f t="shared" si="23"/>
        <v>0.11211915211063331</v>
      </c>
      <c r="AF24" s="105">
        <f t="shared" si="24"/>
        <v>2.1336606896884871</v>
      </c>
      <c r="AG24" s="114">
        <f t="shared" si="25"/>
        <v>2.9452439390749308</v>
      </c>
      <c r="AH24" s="114">
        <f t="shared" si="26"/>
        <v>1.0838381215267388</v>
      </c>
      <c r="AI24" s="114">
        <f t="shared" si="27"/>
        <v>1.2210744987115203</v>
      </c>
      <c r="AJ24" s="107">
        <f t="shared" si="28"/>
        <v>5.1869171693119673</v>
      </c>
    </row>
    <row r="25" spans="1:36" x14ac:dyDescent="0.25">
      <c r="A25" s="14" t="s">
        <v>10</v>
      </c>
      <c r="B25" s="89">
        <v>19.780512691515078</v>
      </c>
      <c r="C25" s="85">
        <v>19.841176082073829</v>
      </c>
      <c r="D25" s="85">
        <v>36.171413110379106</v>
      </c>
      <c r="E25" s="85">
        <v>29.594220413828211</v>
      </c>
      <c r="F25" s="85">
        <v>27.249661401670927</v>
      </c>
      <c r="G25" s="146">
        <v>18.086968468694348</v>
      </c>
      <c r="H25" s="39">
        <v>18.166779179932924</v>
      </c>
      <c r="I25" s="135">
        <v>19.754490045857082</v>
      </c>
      <c r="J25" s="135">
        <v>17.276581711406308</v>
      </c>
      <c r="K25" s="135">
        <v>20.90283801119508</v>
      </c>
      <c r="L25" s="135">
        <v>26.345224410367628</v>
      </c>
      <c r="M25" s="136">
        <v>17.091122110268046</v>
      </c>
      <c r="N25" s="35">
        <v>19.780512691515078</v>
      </c>
      <c r="O25" s="145">
        <v>19.841176082073829</v>
      </c>
      <c r="P25" s="145">
        <v>36.171413110379106</v>
      </c>
      <c r="Q25" s="145">
        <v>29.594220413828211</v>
      </c>
      <c r="R25" s="145">
        <v>27.249661401670927</v>
      </c>
      <c r="S25" s="146">
        <v>18.086968468694348</v>
      </c>
      <c r="T25" s="154">
        <f t="shared" si="29"/>
        <v>-8.6686036216747198E-2</v>
      </c>
      <c r="U25" s="155">
        <f t="shared" si="14"/>
        <v>-18.894831398972798</v>
      </c>
      <c r="V25" s="155">
        <f t="shared" si="15"/>
        <v>-8.6913824026331312</v>
      </c>
      <c r="W25" s="155">
        <f t="shared" si="16"/>
        <v>-0.90443699130329946</v>
      </c>
      <c r="X25" s="156">
        <f t="shared" si="17"/>
        <v>-0.9958463584263022</v>
      </c>
      <c r="Y25" s="137">
        <f t="shared" si="30"/>
        <v>0.94139820852419587</v>
      </c>
      <c r="Z25" s="137">
        <f t="shared" si="18"/>
        <v>3.8677046356700448E-6</v>
      </c>
      <c r="AA25" s="137">
        <f t="shared" si="19"/>
        <v>2.4614441787223057E-3</v>
      </c>
      <c r="AB25" s="137">
        <f t="shared" si="20"/>
        <v>0.54967580152807516</v>
      </c>
      <c r="AC25" s="145">
        <f t="shared" si="21"/>
        <v>0.51007721856331045</v>
      </c>
      <c r="AD25" s="139">
        <f t="shared" si="22"/>
        <v>-1.6137335115821543</v>
      </c>
      <c r="AE25" s="32">
        <f t="shared" si="23"/>
        <v>0.32833975876192739</v>
      </c>
      <c r="AF25" s="111">
        <f t="shared" si="24"/>
        <v>2.8671465559758329</v>
      </c>
      <c r="AG25" s="112">
        <f t="shared" si="25"/>
        <v>1.1779580548679273E-5</v>
      </c>
      <c r="AH25" s="112">
        <f t="shared" si="26"/>
        <v>7.4966375927292125E-3</v>
      </c>
      <c r="AI25" s="112">
        <f t="shared" si="27"/>
        <v>1.6741067350501226</v>
      </c>
      <c r="AJ25" s="106">
        <f t="shared" si="28"/>
        <v>1.5535042740076972</v>
      </c>
    </row>
    <row r="26" spans="1:36" x14ac:dyDescent="0.25">
      <c r="A26" s="14" t="s">
        <v>10</v>
      </c>
      <c r="B26" s="89">
        <v>15.656010540973728</v>
      </c>
      <c r="C26" s="85">
        <v>18.004969582420927</v>
      </c>
      <c r="D26" s="85">
        <v>15.53825046813366</v>
      </c>
      <c r="E26" s="85">
        <v>18.884401409991113</v>
      </c>
      <c r="F26" s="85">
        <v>24.09438585657368</v>
      </c>
      <c r="G26" s="146">
        <v>14.897161760003947</v>
      </c>
      <c r="H26" s="39">
        <v>18.121045752109879</v>
      </c>
      <c r="I26" s="135">
        <v>19.763737143117631</v>
      </c>
      <c r="J26" s="135">
        <v>17.72410666016961</v>
      </c>
      <c r="K26" s="135">
        <v>20.724343451518045</v>
      </c>
      <c r="L26" s="135">
        <v>26.481580763667729</v>
      </c>
      <c r="M26" s="136">
        <v>17.107398732268699</v>
      </c>
      <c r="N26" s="35">
        <v>15.656010540973728</v>
      </c>
      <c r="O26" s="145">
        <v>18.004969582420927</v>
      </c>
      <c r="P26" s="145">
        <v>15.53825046813366</v>
      </c>
      <c r="Q26" s="145">
        <v>18.884401409991113</v>
      </c>
      <c r="R26" s="145">
        <v>24.09438585657368</v>
      </c>
      <c r="S26" s="146">
        <v>14.897161760003947</v>
      </c>
      <c r="T26" s="153">
        <f t="shared" si="29"/>
        <v>1.7587675606967039</v>
      </c>
      <c r="U26" s="87">
        <f t="shared" si="14"/>
        <v>2.1858561920359509</v>
      </c>
      <c r="V26" s="87">
        <f t="shared" si="15"/>
        <v>1.8399420415269319</v>
      </c>
      <c r="W26" s="87">
        <f t="shared" si="16"/>
        <v>2.3871949070940488</v>
      </c>
      <c r="X26" s="138">
        <f t="shared" si="17"/>
        <v>2.2102369722647524</v>
      </c>
      <c r="Y26" s="137">
        <f t="shared" si="30"/>
        <v>3.4049481607568826</v>
      </c>
      <c r="Z26" s="137">
        <f t="shared" si="18"/>
        <v>4.2281720220043395</v>
      </c>
      <c r="AA26" s="137">
        <f t="shared" si="19"/>
        <v>3.5667937021727667</v>
      </c>
      <c r="AB26" s="137">
        <f t="shared" si="20"/>
        <v>4.8525437849686552</v>
      </c>
      <c r="AC26" s="145">
        <f t="shared" si="21"/>
        <v>4.4554249853145791</v>
      </c>
      <c r="AD26" s="139">
        <f t="shared" si="22"/>
        <v>2.4650352111361507</v>
      </c>
      <c r="AE26" s="32">
        <f t="shared" si="23"/>
        <v>5.4806624903507561</v>
      </c>
      <c r="AF26" s="113">
        <f t="shared" si="24"/>
        <v>0.62126579893427625</v>
      </c>
      <c r="AG26" s="114">
        <f t="shared" si="25"/>
        <v>0.77147097261479813</v>
      </c>
      <c r="AH26" s="114">
        <f t="shared" si="26"/>
        <v>0.65079608686950841</v>
      </c>
      <c r="AI26" s="114">
        <f t="shared" si="27"/>
        <v>0.8853936533242166</v>
      </c>
      <c r="AJ26" s="107">
        <f t="shared" si="28"/>
        <v>0.81293547872338279</v>
      </c>
    </row>
    <row r="27" spans="1:36" x14ac:dyDescent="0.25">
      <c r="A27" s="14" t="s">
        <v>10</v>
      </c>
      <c r="B27" s="89">
        <v>17.417174212326728</v>
      </c>
      <c r="C27" s="85">
        <v>20.077114528492928</v>
      </c>
      <c r="D27" s="85">
        <v>29.495719870064811</v>
      </c>
      <c r="E27" s="85">
        <v>24.896632029793444</v>
      </c>
      <c r="F27" s="85">
        <v>26.313917568528026</v>
      </c>
      <c r="G27" s="146">
        <v>16.849187311713798</v>
      </c>
      <c r="H27" s="39">
        <v>19.167629959151178</v>
      </c>
      <c r="I27" s="135">
        <v>19.348205277010777</v>
      </c>
      <c r="J27" s="135">
        <v>17.762762006612711</v>
      </c>
      <c r="K27" s="135">
        <v>21.86908430186838</v>
      </c>
      <c r="L27" s="135">
        <v>26.98360905919813</v>
      </c>
      <c r="M27" s="136">
        <v>16.764836801590299</v>
      </c>
      <c r="N27" s="35">
        <v>17.417174212326728</v>
      </c>
      <c r="O27" s="145">
        <v>20.077114528492928</v>
      </c>
      <c r="P27" s="145">
        <v>29.495719870064811</v>
      </c>
      <c r="Q27" s="145">
        <v>24.896632029793444</v>
      </c>
      <c r="R27" s="145">
        <v>26.313917568528026</v>
      </c>
      <c r="S27" s="146">
        <v>16.849187311713798</v>
      </c>
      <c r="T27" s="153">
        <f t="shared" si="29"/>
        <v>-0.72890925148215047</v>
      </c>
      <c r="U27" s="87">
        <f t="shared" si="14"/>
        <v>-11.7329578634521</v>
      </c>
      <c r="V27" s="87">
        <f t="shared" si="15"/>
        <v>-3.0275477279250644</v>
      </c>
      <c r="W27" s="87">
        <f t="shared" si="16"/>
        <v>0.66969149067010392</v>
      </c>
      <c r="X27" s="138">
        <f t="shared" si="17"/>
        <v>-8.4350510123499589E-2</v>
      </c>
      <c r="Y27" s="137">
        <f t="shared" si="30"/>
        <v>0.60182527254162843</v>
      </c>
      <c r="Z27" s="137">
        <f t="shared" si="18"/>
        <v>4.3553023614580668E-4</v>
      </c>
      <c r="AA27" s="137">
        <f t="shared" si="19"/>
        <v>0.12338138707235929</v>
      </c>
      <c r="AB27" s="137">
        <f t="shared" si="20"/>
        <v>1.5575370146405212</v>
      </c>
      <c r="AC27" s="145">
        <f t="shared" si="21"/>
        <v>0.944574203792508</v>
      </c>
      <c r="AD27" s="139">
        <f t="shared" si="22"/>
        <v>1.7504557468244499</v>
      </c>
      <c r="AE27" s="32">
        <f t="shared" si="23"/>
        <v>3.3469992746923385</v>
      </c>
      <c r="AF27" s="113">
        <f t="shared" si="24"/>
        <v>0.17981039825500086</v>
      </c>
      <c r="AG27" s="114">
        <f t="shared" si="25"/>
        <v>1.3012558426259035E-4</v>
      </c>
      <c r="AH27" s="114">
        <f t="shared" si="26"/>
        <v>3.6863284675704239E-2</v>
      </c>
      <c r="AI27" s="114">
        <f t="shared" si="27"/>
        <v>0.46535325729453364</v>
      </c>
      <c r="AJ27" s="107">
        <f t="shared" si="28"/>
        <v>0.28221524006136356</v>
      </c>
    </row>
    <row r="28" spans="1:36" x14ac:dyDescent="0.25">
      <c r="A28" s="14" t="s">
        <v>10</v>
      </c>
      <c r="B28" s="89">
        <v>23.001200381531525</v>
      </c>
      <c r="C28" s="85">
        <v>22.783727501825176</v>
      </c>
      <c r="D28" s="85">
        <v>21.825305668502558</v>
      </c>
      <c r="E28" s="85">
        <v>25.750271866391579</v>
      </c>
      <c r="F28" s="85">
        <v>30.250131813171777</v>
      </c>
      <c r="G28" s="146">
        <v>21.714749378834547</v>
      </c>
      <c r="H28" s="39">
        <v>19.452654139906176</v>
      </c>
      <c r="I28" s="135">
        <v>20.74737241869083</v>
      </c>
      <c r="J28" s="135">
        <v>18.528143503156457</v>
      </c>
      <c r="K28" s="135">
        <v>21.957988856246413</v>
      </c>
      <c r="L28" s="135">
        <v>27.775363153035578</v>
      </c>
      <c r="M28" s="136">
        <v>18.079681647153144</v>
      </c>
      <c r="N28" s="35">
        <v>23.001200381531525</v>
      </c>
      <c r="O28" s="145">
        <v>22.783727501825176</v>
      </c>
      <c r="P28" s="145">
        <v>21.825305668502558</v>
      </c>
      <c r="Q28" s="145">
        <v>25.750271866391579</v>
      </c>
      <c r="R28" s="145">
        <v>30.250131813171777</v>
      </c>
      <c r="S28" s="146">
        <v>21.714749378834547</v>
      </c>
      <c r="T28" s="153">
        <f t="shared" si="29"/>
        <v>-2.036355083134346</v>
      </c>
      <c r="U28" s="87">
        <f t="shared" si="14"/>
        <v>-3.2971621653461014</v>
      </c>
      <c r="V28" s="87">
        <f t="shared" si="15"/>
        <v>-3.7922830101451659</v>
      </c>
      <c r="W28" s="87">
        <f t="shared" si="16"/>
        <v>-2.4747686601361991</v>
      </c>
      <c r="X28" s="138">
        <f t="shared" si="17"/>
        <v>-3.6350677316814028</v>
      </c>
      <c r="Y28" s="137">
        <f t="shared" si="30"/>
        <v>0.24205057582798595</v>
      </c>
      <c r="Z28" s="137">
        <f t="shared" si="18"/>
        <v>0.11363354773575267</v>
      </c>
      <c r="AA28" s="137">
        <f t="shared" si="19"/>
        <v>7.2728778812636827E-2</v>
      </c>
      <c r="AB28" s="137">
        <f t="shared" si="20"/>
        <v>0.19447594429165765</v>
      </c>
      <c r="AC28" s="145">
        <f t="shared" si="21"/>
        <v>8.5665123147045677E-2</v>
      </c>
      <c r="AD28" s="139">
        <f t="shared" si="22"/>
        <v>-3.548546241625349</v>
      </c>
      <c r="AE28" s="32">
        <f t="shared" si="23"/>
        <v>8.6379648276238619E-2</v>
      </c>
      <c r="AF28" s="113">
        <f t="shared" si="24"/>
        <v>2.8021713523759439</v>
      </c>
      <c r="AG28" s="114">
        <f t="shared" si="25"/>
        <v>1.3155129709761861</v>
      </c>
      <c r="AH28" s="114">
        <f t="shared" si="26"/>
        <v>0.84196660051280992</v>
      </c>
      <c r="AI28" s="114">
        <f t="shared" si="27"/>
        <v>2.2514093096296417</v>
      </c>
      <c r="AJ28" s="107">
        <f t="shared" si="28"/>
        <v>0.99172808475779017</v>
      </c>
    </row>
    <row r="29" spans="1:36" ht="15.75" thickBot="1" x14ac:dyDescent="0.3">
      <c r="A29" s="14" t="s">
        <v>10</v>
      </c>
      <c r="B29" s="90">
        <v>17.118272343299374</v>
      </c>
      <c r="C29" s="147">
        <v>18.741792463334178</v>
      </c>
      <c r="D29" s="147">
        <v>16.148605267351009</v>
      </c>
      <c r="E29" s="147">
        <v>19.930667108756879</v>
      </c>
      <c r="F29" s="147">
        <v>25.290320810810329</v>
      </c>
      <c r="G29" s="148">
        <v>16.08882382259695</v>
      </c>
      <c r="H29" s="40">
        <v>17.193754391437377</v>
      </c>
      <c r="I29" s="140">
        <v>18.679455758432681</v>
      </c>
      <c r="J29" s="140">
        <v>16.703259937780111</v>
      </c>
      <c r="K29" s="140">
        <v>19.641191558827348</v>
      </c>
      <c r="L29" s="140">
        <v>25.130995885897928</v>
      </c>
      <c r="M29" s="141">
        <v>16.814572838502347</v>
      </c>
      <c r="N29" s="36">
        <v>17.118272343299374</v>
      </c>
      <c r="O29" s="147">
        <v>18.741792463334178</v>
      </c>
      <c r="P29" s="147">
        <v>16.148605267351009</v>
      </c>
      <c r="Q29" s="147">
        <v>19.930667108756879</v>
      </c>
      <c r="R29" s="147">
        <v>25.290320810810329</v>
      </c>
      <c r="S29" s="148">
        <v>16.08882382259695</v>
      </c>
      <c r="T29" s="149">
        <f t="shared" si="29"/>
        <v>-6.2336704901497342E-2</v>
      </c>
      <c r="U29" s="142">
        <f t="shared" si="14"/>
        <v>0.55465467042910177</v>
      </c>
      <c r="V29" s="142">
        <f t="shared" si="15"/>
        <v>-0.28947554992953073</v>
      </c>
      <c r="W29" s="142">
        <f t="shared" si="16"/>
        <v>-0.15932492491240069</v>
      </c>
      <c r="X29" s="143">
        <f t="shared" si="17"/>
        <v>0.72574901590539653</v>
      </c>
      <c r="Y29" s="142">
        <f t="shared" si="30"/>
        <v>0.95750311105283614</v>
      </c>
      <c r="Z29" s="142">
        <f t="shared" si="18"/>
        <v>1.4417316044976505</v>
      </c>
      <c r="AA29" s="142">
        <f t="shared" si="19"/>
        <v>0.81867374647141278</v>
      </c>
      <c r="AB29" s="142">
        <f t="shared" si="20"/>
        <v>0.89994792870488283</v>
      </c>
      <c r="AC29" s="147">
        <f t="shared" si="21"/>
        <v>1.6333074612433804</v>
      </c>
      <c r="AD29" s="144">
        <f t="shared" si="22"/>
        <v>7.5482048138002966E-2</v>
      </c>
      <c r="AE29" s="33">
        <f t="shared" si="23"/>
        <v>1.0534741138141597</v>
      </c>
      <c r="AF29" s="110">
        <f t="shared" si="24"/>
        <v>0.9089004641852515</v>
      </c>
      <c r="AG29" s="108">
        <f t="shared" si="25"/>
        <v>1.3685496260347429</v>
      </c>
      <c r="AH29" s="108">
        <f t="shared" si="26"/>
        <v>0.77711804754970248</v>
      </c>
      <c r="AI29" s="108">
        <f t="shared" si="27"/>
        <v>0.85426677020717001</v>
      </c>
      <c r="AJ29" s="109">
        <f t="shared" si="28"/>
        <v>1.550401134518534</v>
      </c>
    </row>
    <row r="30" spans="1:36" x14ac:dyDescent="0.25">
      <c r="A30" s="15" t="s">
        <v>11</v>
      </c>
      <c r="B30" s="25">
        <v>18.084710874774174</v>
      </c>
      <c r="C30" s="145">
        <v>19.750442447712381</v>
      </c>
      <c r="D30" s="145">
        <v>17.97946186221931</v>
      </c>
      <c r="E30" s="145">
        <v>21.105535551495677</v>
      </c>
      <c r="F30" s="145">
        <v>26.20382095318763</v>
      </c>
      <c r="G30" s="146">
        <v>17.551804744469496</v>
      </c>
      <c r="H30" s="39">
        <v>18.166779179932924</v>
      </c>
      <c r="I30" s="135">
        <v>19.754490045857082</v>
      </c>
      <c r="J30" s="135">
        <v>17.276581711406308</v>
      </c>
      <c r="K30" s="135">
        <v>20.90283801119508</v>
      </c>
      <c r="L30" s="135">
        <v>26.345224410367628</v>
      </c>
      <c r="M30" s="136">
        <v>17.091122110268046</v>
      </c>
      <c r="N30" s="38">
        <v>18.084710874774174</v>
      </c>
      <c r="O30" s="145">
        <v>19.750442447712381</v>
      </c>
      <c r="P30" s="145">
        <v>17.97946186221931</v>
      </c>
      <c r="Q30" s="145">
        <v>21.105535551495677</v>
      </c>
      <c r="R30" s="145">
        <v>26.20382095318763</v>
      </c>
      <c r="S30" s="146">
        <v>17.551804744469496</v>
      </c>
      <c r="T30" s="137">
        <f t="shared" si="29"/>
        <v>4.0475981447016807E-3</v>
      </c>
      <c r="U30" s="137">
        <f t="shared" si="14"/>
        <v>-0.70288015081300159</v>
      </c>
      <c r="V30" s="137">
        <f t="shared" si="15"/>
        <v>-0.20269754030059772</v>
      </c>
      <c r="W30" s="137">
        <f t="shared" si="16"/>
        <v>0.14140345717999736</v>
      </c>
      <c r="X30" s="138">
        <f t="shared" si="17"/>
        <v>-0.46068263420145072</v>
      </c>
      <c r="Y30" s="137">
        <f t="shared" si="30"/>
        <v>1.0028237022600506</v>
      </c>
      <c r="Z30" s="137">
        <f t="shared" si="18"/>
        <v>0.62900693447493361</v>
      </c>
      <c r="AA30" s="137">
        <f t="shared" si="19"/>
        <v>0.86927701718393402</v>
      </c>
      <c r="AB30" s="137">
        <f t="shared" si="20"/>
        <v>1.0980770552739536</v>
      </c>
      <c r="AC30" s="145">
        <f t="shared" si="21"/>
        <v>0.73240478608166049</v>
      </c>
      <c r="AD30" s="139">
        <f t="shared" si="22"/>
        <v>8.2068305158749411E-2</v>
      </c>
      <c r="AE30" s="32">
        <f t="shared" si="23"/>
        <v>1.0582735346327456</v>
      </c>
      <c r="AF30" s="105">
        <f t="shared" si="24"/>
        <v>0.94760349705623326</v>
      </c>
      <c r="AG30" s="105">
        <f t="shared" si="25"/>
        <v>0.59437084448418986</v>
      </c>
      <c r="AH30" s="105">
        <f t="shared" si="26"/>
        <v>0.82141052264488557</v>
      </c>
      <c r="AI30" s="105">
        <f t="shared" si="27"/>
        <v>1.0376117509685443</v>
      </c>
      <c r="AJ30" s="107">
        <f t="shared" si="28"/>
        <v>0.69207512246427672</v>
      </c>
    </row>
    <row r="31" spans="1:36" x14ac:dyDescent="0.25">
      <c r="A31" s="15" t="s">
        <v>11</v>
      </c>
      <c r="B31" s="24">
        <v>20.329590972506928</v>
      </c>
      <c r="C31" s="145">
        <v>20.455746195468826</v>
      </c>
      <c r="D31" s="145">
        <v>20.631862190276909</v>
      </c>
      <c r="E31" s="145">
        <v>23.13032927842918</v>
      </c>
      <c r="F31" s="145">
        <v>27.797662312162128</v>
      </c>
      <c r="G31" s="146">
        <v>18.645329645214247</v>
      </c>
      <c r="H31" s="39">
        <v>18.121045752109879</v>
      </c>
      <c r="I31" s="135">
        <v>19.763737143117631</v>
      </c>
      <c r="J31" s="135">
        <v>17.72410666016961</v>
      </c>
      <c r="K31" s="135">
        <v>20.724343451518045</v>
      </c>
      <c r="L31" s="135">
        <v>26.481580763667729</v>
      </c>
      <c r="M31" s="136">
        <v>17.107398732268699</v>
      </c>
      <c r="N31" s="35">
        <v>20.329590972506928</v>
      </c>
      <c r="O31" s="145">
        <v>20.455746195468826</v>
      </c>
      <c r="P31" s="145">
        <v>20.631862190276909</v>
      </c>
      <c r="Q31" s="145">
        <v>23.13032927842918</v>
      </c>
      <c r="R31" s="145">
        <v>27.797662312162128</v>
      </c>
      <c r="S31" s="146">
        <v>18.645329645214247</v>
      </c>
      <c r="T31" s="137">
        <f t="shared" si="29"/>
        <v>-0.69200905235119592</v>
      </c>
      <c r="U31" s="137">
        <f t="shared" si="14"/>
        <v>-2.9077555301072984</v>
      </c>
      <c r="V31" s="137">
        <f t="shared" si="15"/>
        <v>-2.4059858269111345</v>
      </c>
      <c r="W31" s="137">
        <f t="shared" si="16"/>
        <v>-1.3160815484943988</v>
      </c>
      <c r="X31" s="138">
        <f t="shared" si="17"/>
        <v>-1.5379309129455478</v>
      </c>
      <c r="Y31" s="137">
        <f t="shared" si="30"/>
        <v>0.61749647033621835</v>
      </c>
      <c r="Z31" s="137">
        <f t="shared" si="18"/>
        <v>0.14691110183309028</v>
      </c>
      <c r="AA31" s="137">
        <f t="shared" si="19"/>
        <v>0.18959112442913367</v>
      </c>
      <c r="AB31" s="137">
        <f t="shared" si="20"/>
        <v>0.41861906354216732</v>
      </c>
      <c r="AC31" s="145">
        <f t="shared" si="21"/>
        <v>0.35358093430479076</v>
      </c>
      <c r="AD31" s="139">
        <f t="shared" si="22"/>
        <v>-2.208545220397049</v>
      </c>
      <c r="AE31" s="32">
        <f t="shared" si="23"/>
        <v>0.21779276259626826</v>
      </c>
      <c r="AF31" s="105">
        <f t="shared" si="24"/>
        <v>2.8352478887505455</v>
      </c>
      <c r="AG31" s="105">
        <f t="shared" si="25"/>
        <v>0.674545380120944</v>
      </c>
      <c r="AH31" s="105">
        <f t="shared" si="26"/>
        <v>0.8705115917032874</v>
      </c>
      <c r="AI31" s="105">
        <f t="shared" si="27"/>
        <v>1.9220981383948894</v>
      </c>
      <c r="AJ31" s="107">
        <f t="shared" si="28"/>
        <v>1.623474215074074</v>
      </c>
    </row>
    <row r="32" spans="1:36" x14ac:dyDescent="0.25">
      <c r="A32" s="15" t="s">
        <v>11</v>
      </c>
      <c r="B32" s="24">
        <v>23.783266841792226</v>
      </c>
      <c r="C32" s="145">
        <v>24.817390176375778</v>
      </c>
      <c r="D32" s="145">
        <v>22.67286145972896</v>
      </c>
      <c r="E32" s="145">
        <v>25.48961923563558</v>
      </c>
      <c r="F32" s="145">
        <v>31.160006501496781</v>
      </c>
      <c r="G32" s="146">
        <v>21.514929087794197</v>
      </c>
      <c r="H32" s="39">
        <v>19.167629959151178</v>
      </c>
      <c r="I32" s="135">
        <v>19.348205277010777</v>
      </c>
      <c r="J32" s="135">
        <v>17.762762006612711</v>
      </c>
      <c r="K32" s="135">
        <v>21.86908430186838</v>
      </c>
      <c r="L32" s="135">
        <v>26.98360905919813</v>
      </c>
      <c r="M32" s="136">
        <v>16.764836801590299</v>
      </c>
      <c r="N32" s="35">
        <v>23.783266841792226</v>
      </c>
      <c r="O32" s="145">
        <v>24.817390176375778</v>
      </c>
      <c r="P32" s="145">
        <v>22.67286145972896</v>
      </c>
      <c r="Q32" s="145">
        <v>25.48961923563558</v>
      </c>
      <c r="R32" s="145">
        <v>31.160006501496781</v>
      </c>
      <c r="S32" s="146">
        <v>21.514929087794197</v>
      </c>
      <c r="T32" s="137">
        <f t="shared" si="29"/>
        <v>-5.4691848993650005</v>
      </c>
      <c r="U32" s="137">
        <f t="shared" si="14"/>
        <v>-4.9100994531162492</v>
      </c>
      <c r="V32" s="137">
        <f t="shared" si="15"/>
        <v>-3.6205349337671997</v>
      </c>
      <c r="W32" s="137">
        <f t="shared" si="16"/>
        <v>-4.1763974422986507</v>
      </c>
      <c r="X32" s="138">
        <f t="shared" si="17"/>
        <v>-4.7500922862038983</v>
      </c>
      <c r="Y32" s="137">
        <f t="shared" si="30"/>
        <v>2.2146876254849613E-2</v>
      </c>
      <c r="Z32" s="137">
        <f t="shared" si="18"/>
        <v>3.9216627635660486E-2</v>
      </c>
      <c r="AA32" s="137">
        <f t="shared" si="19"/>
        <v>8.1895170275846516E-2</v>
      </c>
      <c r="AB32" s="137">
        <f t="shared" si="20"/>
        <v>6.3080690499972628E-2</v>
      </c>
      <c r="AC32" s="145">
        <f t="shared" si="21"/>
        <v>4.0313566104942557E-2</v>
      </c>
      <c r="AD32" s="139">
        <f t="shared" si="22"/>
        <v>-4.6156368826410485</v>
      </c>
      <c r="AE32" s="32">
        <f t="shared" si="23"/>
        <v>4.1359713779001342E-2</v>
      </c>
      <c r="AF32" s="105">
        <f t="shared" si="24"/>
        <v>0.53546976589798745</v>
      </c>
      <c r="AG32" s="105">
        <f t="shared" si="25"/>
        <v>0.94818421242487139</v>
      </c>
      <c r="AH32" s="105">
        <f t="shared" si="26"/>
        <v>1.9800710109707129</v>
      </c>
      <c r="AI32" s="105">
        <f t="shared" si="27"/>
        <v>1.5251723171256373</v>
      </c>
      <c r="AJ32" s="107">
        <f t="shared" si="28"/>
        <v>0.97470611910786664</v>
      </c>
    </row>
    <row r="33" spans="1:36" x14ac:dyDescent="0.25">
      <c r="A33" s="15" t="s">
        <v>11</v>
      </c>
      <c r="B33" s="24">
        <v>15.142073808684977</v>
      </c>
      <c r="C33" s="145">
        <v>17.26688922435833</v>
      </c>
      <c r="D33" s="145">
        <v>17.26113711817111</v>
      </c>
      <c r="E33" s="145">
        <v>18.164441816363876</v>
      </c>
      <c r="F33" s="145">
        <v>23.36060874686223</v>
      </c>
      <c r="G33" s="146">
        <v>14.878581435392096</v>
      </c>
      <c r="H33" s="39">
        <v>19.452654139906176</v>
      </c>
      <c r="I33" s="135">
        <v>20.74737241869083</v>
      </c>
      <c r="J33" s="135">
        <v>18.528143503156457</v>
      </c>
      <c r="K33" s="135">
        <v>21.957988856246413</v>
      </c>
      <c r="L33" s="135">
        <v>27.775363153035578</v>
      </c>
      <c r="M33" s="136">
        <v>18.079681647153144</v>
      </c>
      <c r="N33" s="35">
        <v>15.142073808684977</v>
      </c>
      <c r="O33" s="145">
        <v>17.26688922435833</v>
      </c>
      <c r="P33" s="145">
        <v>17.26113711817111</v>
      </c>
      <c r="Q33" s="145">
        <v>18.164441816363876</v>
      </c>
      <c r="R33" s="145">
        <v>23.36060874686223</v>
      </c>
      <c r="S33" s="146">
        <v>14.878581435392096</v>
      </c>
      <c r="T33" s="137">
        <f t="shared" si="29"/>
        <v>3.4804831943324999</v>
      </c>
      <c r="U33" s="137">
        <f t="shared" si="14"/>
        <v>1.267006384985347</v>
      </c>
      <c r="V33" s="137">
        <f t="shared" si="15"/>
        <v>3.7935470398825366</v>
      </c>
      <c r="W33" s="137">
        <f t="shared" si="16"/>
        <v>4.4147544061733477</v>
      </c>
      <c r="X33" s="138">
        <f t="shared" si="17"/>
        <v>3.2011002117610481</v>
      </c>
      <c r="Y33" s="137">
        <f t="shared" si="30"/>
        <v>11.298246491912618</v>
      </c>
      <c r="Z33" s="137">
        <f t="shared" si="18"/>
        <v>2.3064400790562809</v>
      </c>
      <c r="AA33" s="137">
        <f t="shared" si="19"/>
        <v>13.76173264726855</v>
      </c>
      <c r="AB33" s="137">
        <f t="shared" si="20"/>
        <v>18.5607847491775</v>
      </c>
      <c r="AC33" s="145">
        <f t="shared" si="21"/>
        <v>8.7054303908390089</v>
      </c>
      <c r="AD33" s="139">
        <f t="shared" si="22"/>
        <v>4.3105803312211997</v>
      </c>
      <c r="AE33" s="32">
        <f t="shared" si="23"/>
        <v>19.587966540496133</v>
      </c>
      <c r="AF33" s="105">
        <f t="shared" si="24"/>
        <v>0.57679527216644155</v>
      </c>
      <c r="AG33" s="105">
        <f t="shared" si="25"/>
        <v>0.11774780574022066</v>
      </c>
      <c r="AH33" s="105">
        <f t="shared" si="26"/>
        <v>0.7025605551662325</v>
      </c>
      <c r="AI33" s="105">
        <f t="shared" si="27"/>
        <v>0.94756057045558872</v>
      </c>
      <c r="AJ33" s="107">
        <f t="shared" si="28"/>
        <v>0.44442746891778762</v>
      </c>
    </row>
    <row r="34" spans="1:36" ht="15.75" thickBot="1" x14ac:dyDescent="0.3">
      <c r="A34" s="15" t="s">
        <v>11</v>
      </c>
      <c r="B34" s="24">
        <v>17.038995725235878</v>
      </c>
      <c r="C34" s="147">
        <v>18.241317667226781</v>
      </c>
      <c r="D34" s="147">
        <v>18.034614398823507</v>
      </c>
      <c r="E34" s="147">
        <v>20.56658387987898</v>
      </c>
      <c r="F34" s="147">
        <v>24.852734667215028</v>
      </c>
      <c r="G34" s="148">
        <v>17.135227175206097</v>
      </c>
      <c r="H34" s="40">
        <v>17.193754391437377</v>
      </c>
      <c r="I34" s="140">
        <v>18.679455758432681</v>
      </c>
      <c r="J34" s="140">
        <v>16.703259937780111</v>
      </c>
      <c r="K34" s="140">
        <v>19.641191558827348</v>
      </c>
      <c r="L34" s="140">
        <v>25.130995885897928</v>
      </c>
      <c r="M34" s="141">
        <v>16.814572838502347</v>
      </c>
      <c r="N34" s="35">
        <v>17.038995725235878</v>
      </c>
      <c r="O34" s="147">
        <v>18.241317667226781</v>
      </c>
      <c r="P34" s="147">
        <v>18.034614398823507</v>
      </c>
      <c r="Q34" s="147">
        <v>20.56658387987898</v>
      </c>
      <c r="R34" s="147">
        <v>24.852734667215028</v>
      </c>
      <c r="S34" s="148">
        <v>17.135227175206097</v>
      </c>
      <c r="T34" s="149">
        <f t="shared" si="29"/>
        <v>0.43813809120590008</v>
      </c>
      <c r="U34" s="142">
        <f t="shared" si="14"/>
        <v>-1.3313544610433965</v>
      </c>
      <c r="V34" s="142">
        <f t="shared" si="15"/>
        <v>-0.92539232105163194</v>
      </c>
      <c r="W34" s="142">
        <f t="shared" si="16"/>
        <v>0.27826121868289988</v>
      </c>
      <c r="X34" s="143">
        <f t="shared" si="17"/>
        <v>-0.32065433670375043</v>
      </c>
      <c r="Y34" s="142">
        <f t="shared" si="30"/>
        <v>1.3569302624833715</v>
      </c>
      <c r="Z34" s="142">
        <f t="shared" si="18"/>
        <v>0.41555154478271888</v>
      </c>
      <c r="AA34" s="142">
        <f t="shared" si="19"/>
        <v>0.52751370108382589</v>
      </c>
      <c r="AB34" s="142">
        <f t="shared" si="20"/>
        <v>1.2021520766519553</v>
      </c>
      <c r="AC34" s="147">
        <f t="shared" si="21"/>
        <v>0.80512103467478147</v>
      </c>
      <c r="AD34" s="144">
        <f t="shared" si="22"/>
        <v>0.15475866620149858</v>
      </c>
      <c r="AE34" s="33">
        <f t="shared" si="23"/>
        <v>1.1127178758412199</v>
      </c>
      <c r="AF34" s="105">
        <f t="shared" si="24"/>
        <v>1.2194737695370679</v>
      </c>
      <c r="AG34" s="114">
        <f t="shared" si="25"/>
        <v>0.37345633947738993</v>
      </c>
      <c r="AH34" s="114">
        <f t="shared" si="26"/>
        <v>0.47407677411942634</v>
      </c>
      <c r="AI34" s="114">
        <f t="shared" si="27"/>
        <v>1.0803745520337962</v>
      </c>
      <c r="AJ34" s="107">
        <f t="shared" si="28"/>
        <v>0.72356259583419213</v>
      </c>
    </row>
    <row r="35" spans="1:36" x14ac:dyDescent="0.25">
      <c r="A35" s="15" t="s">
        <v>12</v>
      </c>
      <c r="B35" s="25">
        <v>22.888815651220376</v>
      </c>
      <c r="C35" s="145">
        <v>23.320990126833379</v>
      </c>
      <c r="D35" s="145">
        <v>22.597494462473911</v>
      </c>
      <c r="E35" s="145">
        <v>25.992977106653079</v>
      </c>
      <c r="F35" s="145">
        <v>30.242979978760079</v>
      </c>
      <c r="G35" s="146">
        <v>21.380126760628599</v>
      </c>
      <c r="H35" s="39">
        <v>18.166779179932924</v>
      </c>
      <c r="I35" s="135">
        <v>19.754490045857082</v>
      </c>
      <c r="J35" s="135">
        <v>17.276581711406308</v>
      </c>
      <c r="K35" s="135">
        <v>20.90283801119508</v>
      </c>
      <c r="L35" s="135">
        <v>26.345224410367628</v>
      </c>
      <c r="M35" s="136">
        <v>17.091122110268046</v>
      </c>
      <c r="N35" s="37">
        <v>22.888815651220376</v>
      </c>
      <c r="O35" s="145">
        <v>23.320990126833379</v>
      </c>
      <c r="P35" s="145">
        <v>22.597494462473911</v>
      </c>
      <c r="Q35" s="145">
        <v>25.992977106653079</v>
      </c>
      <c r="R35" s="145">
        <v>30.242979978760079</v>
      </c>
      <c r="S35" s="146">
        <v>21.380126760628599</v>
      </c>
      <c r="T35" s="137">
        <f t="shared" si="29"/>
        <v>-3.5665000809762972</v>
      </c>
      <c r="U35" s="137">
        <f t="shared" si="14"/>
        <v>-5.3209127510676026</v>
      </c>
      <c r="V35" s="137">
        <f t="shared" si="15"/>
        <v>-5.0901390954579995</v>
      </c>
      <c r="W35" s="137">
        <f t="shared" si="16"/>
        <v>-3.8977555683924514</v>
      </c>
      <c r="X35" s="138">
        <f t="shared" si="17"/>
        <v>-4.2890046503605532</v>
      </c>
      <c r="Y35" s="137">
        <f t="shared" si="30"/>
        <v>8.3361356200983783E-2</v>
      </c>
      <c r="Z35" s="137">
        <f t="shared" si="18"/>
        <v>2.9908189072990001E-2</v>
      </c>
      <c r="AA35" s="137">
        <f t="shared" si="19"/>
        <v>2.9657949131169991E-2</v>
      </c>
      <c r="AB35" s="137">
        <f t="shared" si="20"/>
        <v>7.5851684909072584E-2</v>
      </c>
      <c r="AC35" s="145">
        <f t="shared" si="21"/>
        <v>5.5057811597939994E-2</v>
      </c>
      <c r="AD35" s="139">
        <f t="shared" si="22"/>
        <v>-4.7220364712874527</v>
      </c>
      <c r="AE35" s="32">
        <f t="shared" si="23"/>
        <v>3.8431460713761238E-2</v>
      </c>
      <c r="AF35" s="111">
        <f t="shared" si="24"/>
        <v>2.1690915373178723</v>
      </c>
      <c r="AG35" s="112">
        <f t="shared" si="25"/>
        <v>0.77822150179893401</v>
      </c>
      <c r="AH35" s="112">
        <f t="shared" si="26"/>
        <v>0.77171017131155528</v>
      </c>
      <c r="AI35" s="112">
        <f t="shared" si="27"/>
        <v>1.9736872734039017</v>
      </c>
      <c r="AJ35" s="106">
        <f t="shared" si="28"/>
        <v>1.4326234437980996</v>
      </c>
    </row>
    <row r="36" spans="1:36" x14ac:dyDescent="0.25">
      <c r="A36" s="15" t="s">
        <v>12</v>
      </c>
      <c r="B36" s="24">
        <v>17.672101209316079</v>
      </c>
      <c r="C36" s="145">
        <v>19.659830441032781</v>
      </c>
      <c r="D36" s="145">
        <v>21.304299480659409</v>
      </c>
      <c r="E36" s="145">
        <v>22.852178015517378</v>
      </c>
      <c r="F36" s="145">
        <v>26.025146473673232</v>
      </c>
      <c r="G36" s="146">
        <v>16.526592028838195</v>
      </c>
      <c r="H36" s="39">
        <v>18.121045752109879</v>
      </c>
      <c r="I36" s="135">
        <v>19.763737143117631</v>
      </c>
      <c r="J36" s="135">
        <v>17.72410666016961</v>
      </c>
      <c r="K36" s="135">
        <v>20.724343451518045</v>
      </c>
      <c r="L36" s="135">
        <v>26.481580763667729</v>
      </c>
      <c r="M36" s="136">
        <v>17.107398732268699</v>
      </c>
      <c r="N36" s="35">
        <v>17.672101209316079</v>
      </c>
      <c r="O36" s="145">
        <v>19.659830441032781</v>
      </c>
      <c r="P36" s="145">
        <v>21.304299480659409</v>
      </c>
      <c r="Q36" s="145">
        <v>22.852178015517378</v>
      </c>
      <c r="R36" s="145">
        <v>26.025146473673232</v>
      </c>
      <c r="S36" s="146">
        <v>16.526592028838195</v>
      </c>
      <c r="T36" s="137">
        <f t="shared" si="29"/>
        <v>0.1039067020848492</v>
      </c>
      <c r="U36" s="137">
        <f t="shared" si="14"/>
        <v>-3.580192820489799</v>
      </c>
      <c r="V36" s="137">
        <f t="shared" si="15"/>
        <v>-2.1278345639993326</v>
      </c>
      <c r="W36" s="137">
        <f t="shared" si="16"/>
        <v>0.45643428999449753</v>
      </c>
      <c r="X36" s="138">
        <f t="shared" si="17"/>
        <v>0.580806703430504</v>
      </c>
      <c r="Y36" s="137">
        <f t="shared" si="30"/>
        <v>1.0750698928827525</v>
      </c>
      <c r="Z36" s="137">
        <f t="shared" si="18"/>
        <v>9.428239445951285E-2</v>
      </c>
      <c r="AA36" s="137">
        <f t="shared" si="19"/>
        <v>0.22977778293302062</v>
      </c>
      <c r="AB36" s="137">
        <f t="shared" si="20"/>
        <v>1.3525649069595524</v>
      </c>
      <c r="AC36" s="145">
        <f t="shared" si="21"/>
        <v>1.4808643312980296</v>
      </c>
      <c r="AD36" s="139">
        <f t="shared" si="22"/>
        <v>0.44894454279380014</v>
      </c>
      <c r="AE36" s="32">
        <f t="shared" si="23"/>
        <v>1.3632012392092681</v>
      </c>
      <c r="AF36" s="113">
        <f t="shared" si="24"/>
        <v>0.78863623503331926</v>
      </c>
      <c r="AG36" s="114">
        <f t="shared" si="25"/>
        <v>6.9162491749348645E-2</v>
      </c>
      <c r="AH36" s="114">
        <f t="shared" si="26"/>
        <v>0.16855749270467538</v>
      </c>
      <c r="AI36" s="114">
        <f t="shared" si="27"/>
        <v>0.9921975333180556</v>
      </c>
      <c r="AJ36" s="107">
        <f t="shared" si="28"/>
        <v>1.0863138095128293</v>
      </c>
    </row>
    <row r="37" spans="1:36" x14ac:dyDescent="0.25">
      <c r="A37" s="15" t="s">
        <v>12</v>
      </c>
      <c r="B37" s="24">
        <v>20.215493949914524</v>
      </c>
      <c r="C37" s="145">
        <v>21.268574500559179</v>
      </c>
      <c r="D37" s="145">
        <v>23.513058327341209</v>
      </c>
      <c r="E37" s="145">
        <v>25.061585595651149</v>
      </c>
      <c r="F37" s="145">
        <v>28.035464049036879</v>
      </c>
      <c r="G37" s="146">
        <v>19.979899692945594</v>
      </c>
      <c r="H37" s="39">
        <v>19.167629959151178</v>
      </c>
      <c r="I37" s="135">
        <v>19.348205277010777</v>
      </c>
      <c r="J37" s="135">
        <v>17.762762006612711</v>
      </c>
      <c r="K37" s="135">
        <v>21.86908430186838</v>
      </c>
      <c r="L37" s="135">
        <v>26.98360905919813</v>
      </c>
      <c r="M37" s="136">
        <v>16.764836801590299</v>
      </c>
      <c r="N37" s="35">
        <v>20.215493949914524</v>
      </c>
      <c r="O37" s="145">
        <v>21.268574500559179</v>
      </c>
      <c r="P37" s="145">
        <v>23.513058327341209</v>
      </c>
      <c r="Q37" s="145">
        <v>25.061585595651149</v>
      </c>
      <c r="R37" s="145">
        <v>28.035464049036879</v>
      </c>
      <c r="S37" s="146">
        <v>19.979899692945594</v>
      </c>
      <c r="T37" s="137">
        <f t="shared" si="29"/>
        <v>-1.920369223548402</v>
      </c>
      <c r="U37" s="137">
        <f t="shared" si="14"/>
        <v>-5.7502963207284985</v>
      </c>
      <c r="V37" s="137">
        <f t="shared" si="15"/>
        <v>-3.1925012937827688</v>
      </c>
      <c r="W37" s="137">
        <f t="shared" si="16"/>
        <v>-1.0518549898387484</v>
      </c>
      <c r="X37" s="138">
        <f t="shared" si="17"/>
        <v>-3.215062891355295</v>
      </c>
      <c r="Y37" s="137">
        <f t="shared" si="30"/>
        <v>0.26242024535587155</v>
      </c>
      <c r="Z37" s="137">
        <f t="shared" si="18"/>
        <v>2.2531516124048644E-2</v>
      </c>
      <c r="AA37" s="137">
        <f t="shared" si="19"/>
        <v>0.11008726884372128</v>
      </c>
      <c r="AB37" s="137">
        <f t="shared" si="20"/>
        <v>0.49859222321767599</v>
      </c>
      <c r="AC37" s="145">
        <f t="shared" si="21"/>
        <v>0.11379168810389743</v>
      </c>
      <c r="AD37" s="139">
        <f t="shared" si="22"/>
        <v>-1.0478639907633465</v>
      </c>
      <c r="AE37" s="32">
        <f t="shared" si="23"/>
        <v>0.48520895101171257</v>
      </c>
      <c r="AF37" s="113">
        <f t="shared" si="24"/>
        <v>0.54083966260040595</v>
      </c>
      <c r="AG37" s="114">
        <f t="shared" si="25"/>
        <v>4.6436728088111362E-2</v>
      </c>
      <c r="AH37" s="114">
        <f t="shared" si="26"/>
        <v>0.22688631076194604</v>
      </c>
      <c r="AI37" s="114">
        <f t="shared" si="27"/>
        <v>1.0275824924046801</v>
      </c>
      <c r="AJ37" s="107">
        <f t="shared" si="28"/>
        <v>0.23452099938929319</v>
      </c>
    </row>
    <row r="38" spans="1:36" x14ac:dyDescent="0.25">
      <c r="A38" s="15" t="s">
        <v>12</v>
      </c>
      <c r="B38" s="24">
        <v>18.350039643473327</v>
      </c>
      <c r="C38" s="145">
        <v>19.495198869195029</v>
      </c>
      <c r="D38" s="145">
        <v>20.664154466036358</v>
      </c>
      <c r="E38" s="145">
        <v>22.294756005410346</v>
      </c>
      <c r="F38" s="145">
        <v>25.95133009198728</v>
      </c>
      <c r="G38" s="146">
        <v>17.988745463041948</v>
      </c>
      <c r="H38" s="39">
        <v>19.452654139906176</v>
      </c>
      <c r="I38" s="135">
        <v>20.74737241869083</v>
      </c>
      <c r="J38" s="135">
        <v>18.528143503156457</v>
      </c>
      <c r="K38" s="135">
        <v>21.957988856246413</v>
      </c>
      <c r="L38" s="135">
        <v>27.775363153035578</v>
      </c>
      <c r="M38" s="136">
        <v>18.079681647153144</v>
      </c>
      <c r="N38" s="35">
        <v>18.350039643473327</v>
      </c>
      <c r="O38" s="145">
        <v>19.495198869195029</v>
      </c>
      <c r="P38" s="145">
        <v>20.664154466036358</v>
      </c>
      <c r="Q38" s="145">
        <v>22.294756005410346</v>
      </c>
      <c r="R38" s="145">
        <v>25.95133009198728</v>
      </c>
      <c r="S38" s="146">
        <v>17.988745463041948</v>
      </c>
      <c r="T38" s="137">
        <f t="shared" si="29"/>
        <v>1.2521735494958008</v>
      </c>
      <c r="U38" s="137">
        <f t="shared" si="14"/>
        <v>-2.1360109628799009</v>
      </c>
      <c r="V38" s="137">
        <f t="shared" si="15"/>
        <v>-0.3367671491639328</v>
      </c>
      <c r="W38" s="137">
        <f t="shared" si="16"/>
        <v>1.8240330610482971</v>
      </c>
      <c r="X38" s="138">
        <f t="shared" si="17"/>
        <v>9.0936184111196638E-2</v>
      </c>
      <c r="Y38" s="137">
        <f t="shared" si="30"/>
        <v>2.3924441998201438</v>
      </c>
      <c r="Z38" s="137">
        <f t="shared" si="18"/>
        <v>0.24441386584465857</v>
      </c>
      <c r="AA38" s="137">
        <f t="shared" si="19"/>
        <v>0.79234768188612603</v>
      </c>
      <c r="AB38" s="137">
        <f t="shared" si="20"/>
        <v>3.3430493035515929</v>
      </c>
      <c r="AC38" s="145">
        <f t="shared" si="21"/>
        <v>1.063401734707585</v>
      </c>
      <c r="AD38" s="139">
        <f t="shared" si="22"/>
        <v>1.1026144964328495</v>
      </c>
      <c r="AE38" s="32">
        <f t="shared" si="23"/>
        <v>2.1403327642245698</v>
      </c>
      <c r="AF38" s="113">
        <f t="shared" si="24"/>
        <v>1.1177907659078015</v>
      </c>
      <c r="AG38" s="114">
        <f t="shared" si="25"/>
        <v>0.11419432993318135</v>
      </c>
      <c r="AH38" s="114">
        <f t="shared" si="26"/>
        <v>0.37019836126892586</v>
      </c>
      <c r="AI38" s="114">
        <f t="shared" si="27"/>
        <v>1.5619296959007027</v>
      </c>
      <c r="AJ38" s="107">
        <f t="shared" si="28"/>
        <v>0.49683944126924084</v>
      </c>
    </row>
    <row r="39" spans="1:36" ht="15.75" thickBot="1" x14ac:dyDescent="0.3">
      <c r="A39" s="15" t="s">
        <v>12</v>
      </c>
      <c r="B39" s="24">
        <v>17.654787454153627</v>
      </c>
      <c r="C39" s="147">
        <v>18.541468562441779</v>
      </c>
      <c r="D39" s="147">
        <v>19.78451761542501</v>
      </c>
      <c r="E39" s="147">
        <v>21.344257761528112</v>
      </c>
      <c r="F39" s="147">
        <v>24.290346597472876</v>
      </c>
      <c r="G39" s="148">
        <v>15.601045117493147</v>
      </c>
      <c r="H39" s="40">
        <v>17.193754391437377</v>
      </c>
      <c r="I39" s="140">
        <v>18.679455758432681</v>
      </c>
      <c r="J39" s="140">
        <v>16.703259937780111</v>
      </c>
      <c r="K39" s="140">
        <v>19.641191558827348</v>
      </c>
      <c r="L39" s="140">
        <v>25.130995885897928</v>
      </c>
      <c r="M39" s="141">
        <v>16.814572838502347</v>
      </c>
      <c r="N39" s="35">
        <v>17.654787454153627</v>
      </c>
      <c r="O39" s="147">
        <v>18.541468562441779</v>
      </c>
      <c r="P39" s="147">
        <v>19.78451761542501</v>
      </c>
      <c r="Q39" s="147">
        <v>21.344257761528112</v>
      </c>
      <c r="R39" s="147">
        <v>24.290346597472876</v>
      </c>
      <c r="S39" s="148">
        <v>15.601045117493147</v>
      </c>
      <c r="T39" s="149">
        <f t="shared" si="29"/>
        <v>0.13798719599090248</v>
      </c>
      <c r="U39" s="142">
        <f t="shared" si="14"/>
        <v>-3.0812576776448992</v>
      </c>
      <c r="V39" s="142">
        <f t="shared" si="15"/>
        <v>-1.7030662027007644</v>
      </c>
      <c r="W39" s="142">
        <f t="shared" si="16"/>
        <v>0.84064928842505182</v>
      </c>
      <c r="X39" s="143">
        <f t="shared" si="17"/>
        <v>1.2135277210091999</v>
      </c>
      <c r="Y39" s="142">
        <f t="shared" si="30"/>
        <v>1.1008994723844918</v>
      </c>
      <c r="Z39" s="142">
        <f t="shared" si="18"/>
        <v>0.13102488985269756</v>
      </c>
      <c r="AA39" s="142">
        <f t="shared" si="19"/>
        <v>0.30818162026233586</v>
      </c>
      <c r="AB39" s="142">
        <f t="shared" si="20"/>
        <v>1.7440693284166466</v>
      </c>
      <c r="AC39" s="147">
        <f t="shared" si="21"/>
        <v>2.2712855193697528</v>
      </c>
      <c r="AD39" s="144">
        <f t="shared" si="22"/>
        <v>-0.46103306271625044</v>
      </c>
      <c r="AE39" s="33">
        <f t="shared" si="23"/>
        <v>0.72747285774715875</v>
      </c>
      <c r="AF39" s="110">
        <f t="shared" si="24"/>
        <v>1.513320339941977</v>
      </c>
      <c r="AG39" s="108">
        <f t="shared" si="25"/>
        <v>0.1801096610785673</v>
      </c>
      <c r="AH39" s="108">
        <f t="shared" si="26"/>
        <v>0.42363315274292723</v>
      </c>
      <c r="AI39" s="108">
        <f t="shared" si="27"/>
        <v>2.3974356016768632</v>
      </c>
      <c r="AJ39" s="109">
        <f t="shared" si="28"/>
        <v>3.1221584354411243</v>
      </c>
    </row>
    <row r="40" spans="1:36" x14ac:dyDescent="0.25">
      <c r="A40" s="15" t="s">
        <v>13</v>
      </c>
      <c r="B40" s="25">
        <v>21.087883972758526</v>
      </c>
      <c r="C40" s="145">
        <v>21.51448765869613</v>
      </c>
      <c r="D40" s="145">
        <v>22.124295891763111</v>
      </c>
      <c r="E40" s="145">
        <v>24.34387195758358</v>
      </c>
      <c r="F40" s="145">
        <v>28.219933507931579</v>
      </c>
      <c r="G40" s="146">
        <v>17.667683436804296</v>
      </c>
      <c r="H40" s="39">
        <v>18.166779179932924</v>
      </c>
      <c r="I40" s="135">
        <v>19.754490045857082</v>
      </c>
      <c r="J40" s="135">
        <v>17.276581711406308</v>
      </c>
      <c r="K40" s="135">
        <v>20.90283801119508</v>
      </c>
      <c r="L40" s="135">
        <v>26.345224410367628</v>
      </c>
      <c r="M40" s="136">
        <v>17.091122110268046</v>
      </c>
      <c r="N40" s="37">
        <v>21.087883972758526</v>
      </c>
      <c r="O40" s="145">
        <v>21.51448765869613</v>
      </c>
      <c r="P40" s="145">
        <v>22.124295891763111</v>
      </c>
      <c r="Q40" s="145">
        <v>24.34387195758358</v>
      </c>
      <c r="R40" s="145">
        <v>28.219933507931579</v>
      </c>
      <c r="S40" s="146">
        <v>17.667683436804296</v>
      </c>
      <c r="T40" s="137">
        <f t="shared" si="29"/>
        <v>-1.7599976128390473</v>
      </c>
      <c r="U40" s="137">
        <f t="shared" si="14"/>
        <v>-4.8477141803568031</v>
      </c>
      <c r="V40" s="137">
        <f t="shared" si="15"/>
        <v>-3.4410339463885009</v>
      </c>
      <c r="W40" s="137">
        <f t="shared" si="16"/>
        <v>-1.8747090975639509</v>
      </c>
      <c r="X40" s="138">
        <f>M40-S40</f>
        <v>-0.57656132653625036</v>
      </c>
      <c r="Y40" s="137">
        <f t="shared" si="30"/>
        <v>0.29343867073019936</v>
      </c>
      <c r="Z40" s="137">
        <f t="shared" si="18"/>
        <v>4.0864003196266097E-2</v>
      </c>
      <c r="AA40" s="137">
        <f t="shared" si="19"/>
        <v>9.2712310210267102E-2</v>
      </c>
      <c r="AB40" s="137">
        <f t="shared" si="20"/>
        <v>0.28926458656449244</v>
      </c>
      <c r="AC40" s="145">
        <f>$G$5^X40</f>
        <v>0.67722206549769426</v>
      </c>
      <c r="AD40" s="139">
        <f>H40-N40</f>
        <v>-2.9211047928256022</v>
      </c>
      <c r="AE40" s="32">
        <f>$B$5^AD40</f>
        <v>0.13318993782709182</v>
      </c>
      <c r="AF40" s="111">
        <f t="shared" si="24"/>
        <v>2.203159454216006</v>
      </c>
      <c r="AG40" s="112">
        <f t="shared" si="25"/>
        <v>0.3068099877733711</v>
      </c>
      <c r="AH40" s="112">
        <f t="shared" si="26"/>
        <v>0.69609094893209511</v>
      </c>
      <c r="AI40" s="112">
        <f t="shared" si="27"/>
        <v>2.1718201185739563</v>
      </c>
      <c r="AJ40" s="106">
        <f>AC40/AE40</f>
        <v>5.0846338435630853</v>
      </c>
    </row>
    <row r="41" spans="1:36" x14ac:dyDescent="0.25">
      <c r="A41" s="15" t="s">
        <v>13</v>
      </c>
      <c r="B41" s="24">
        <v>20.782513184561829</v>
      </c>
      <c r="C41" s="145">
        <v>21.57699568574008</v>
      </c>
      <c r="D41" s="145">
        <v>23.575951577465908</v>
      </c>
      <c r="E41" s="145">
        <v>25.552522045332648</v>
      </c>
      <c r="F41" s="145">
        <v>28.059354191756778</v>
      </c>
      <c r="G41" s="146">
        <v>20.5758259734191</v>
      </c>
      <c r="H41" s="39">
        <v>18.121045752109879</v>
      </c>
      <c r="I41" s="135">
        <v>19.763737143117631</v>
      </c>
      <c r="J41" s="135">
        <v>17.72410666016961</v>
      </c>
      <c r="K41" s="135">
        <v>20.724343451518045</v>
      </c>
      <c r="L41" s="135">
        <v>26.481580763667729</v>
      </c>
      <c r="M41" s="136">
        <v>17.107398732268699</v>
      </c>
      <c r="N41" s="35">
        <v>20.782513184561829</v>
      </c>
      <c r="O41" s="145">
        <v>21.57699568574008</v>
      </c>
      <c r="P41" s="145">
        <v>23.575951577465908</v>
      </c>
      <c r="Q41" s="145">
        <v>25.552522045332648</v>
      </c>
      <c r="R41" s="145">
        <v>28.059354191756778</v>
      </c>
      <c r="S41" s="146">
        <v>20.5758259734191</v>
      </c>
      <c r="T41" s="137">
        <f t="shared" si="29"/>
        <v>-1.8132585426224495</v>
      </c>
      <c r="U41" s="137">
        <f t="shared" si="14"/>
        <v>-5.8518449172962974</v>
      </c>
      <c r="V41" s="137">
        <f t="shared" si="15"/>
        <v>-4.8281785938146022</v>
      </c>
      <c r="W41" s="137">
        <f t="shared" si="16"/>
        <v>-1.5777734280890492</v>
      </c>
      <c r="X41" s="138">
        <f t="shared" si="17"/>
        <v>-3.4684272411504011</v>
      </c>
      <c r="Y41" s="137">
        <f t="shared" si="30"/>
        <v>0.28275050697224069</v>
      </c>
      <c r="Z41" s="137">
        <f t="shared" si="18"/>
        <v>2.1071777093498903E-2</v>
      </c>
      <c r="AA41" s="137">
        <f t="shared" si="19"/>
        <v>3.5544410899736124E-2</v>
      </c>
      <c r="AB41" s="137">
        <f t="shared" si="20"/>
        <v>0.35206337904991492</v>
      </c>
      <c r="AC41" s="145">
        <f t="shared" si="21"/>
        <v>9.5879761318499249E-2</v>
      </c>
      <c r="AD41" s="139">
        <f t="shared" si="22"/>
        <v>-2.6614674324519498</v>
      </c>
      <c r="AE41" s="32">
        <f t="shared" si="23"/>
        <v>0.15932769161684573</v>
      </c>
      <c r="AF41" s="113">
        <f t="shared" si="24"/>
        <v>1.774647608980644</v>
      </c>
      <c r="AG41" s="114">
        <f t="shared" si="25"/>
        <v>0.13225432992635525</v>
      </c>
      <c r="AH41" s="114">
        <f t="shared" si="26"/>
        <v>0.22308997600501237</v>
      </c>
      <c r="AI41" s="114">
        <f t="shared" si="27"/>
        <v>2.209681038350594</v>
      </c>
      <c r="AJ41" s="107">
        <f t="shared" ref="AJ41:AJ42" si="31">AC41/AE41</f>
        <v>0.60177713205732453</v>
      </c>
    </row>
    <row r="42" spans="1:36" x14ac:dyDescent="0.25">
      <c r="A42" s="15" t="s">
        <v>13</v>
      </c>
      <c r="B42" s="24">
        <v>21.549851464187377</v>
      </c>
      <c r="C42" s="145">
        <v>21.690016615029929</v>
      </c>
      <c r="D42" s="145">
        <v>22.638956938309057</v>
      </c>
      <c r="E42" s="145">
        <v>24.262298468443944</v>
      </c>
      <c r="F42" s="145">
        <v>28.269074627173126</v>
      </c>
      <c r="G42" s="146">
        <v>20.455845224093697</v>
      </c>
      <c r="H42" s="39">
        <v>19.167629959151178</v>
      </c>
      <c r="I42" s="135">
        <v>19.348205277010777</v>
      </c>
      <c r="J42" s="135">
        <v>17.762762006612711</v>
      </c>
      <c r="K42" s="135">
        <v>21.86908430186838</v>
      </c>
      <c r="L42" s="135">
        <v>26.98360905919813</v>
      </c>
      <c r="M42" s="136">
        <v>16.764836801590299</v>
      </c>
      <c r="N42" s="35">
        <v>21.549851464187377</v>
      </c>
      <c r="O42" s="145">
        <v>21.690016615029929</v>
      </c>
      <c r="P42" s="145">
        <v>22.638956938309057</v>
      </c>
      <c r="Q42" s="145">
        <v>24.262298468443944</v>
      </c>
      <c r="R42" s="145">
        <v>28.269074627173126</v>
      </c>
      <c r="S42" s="146">
        <v>20.455845224093697</v>
      </c>
      <c r="T42" s="137">
        <f t="shared" si="29"/>
        <v>-2.3418113380191521</v>
      </c>
      <c r="U42" s="137">
        <f t="shared" si="14"/>
        <v>-4.8761949316963467</v>
      </c>
      <c r="V42" s="137">
        <f t="shared" si="15"/>
        <v>-2.3932141665755644</v>
      </c>
      <c r="W42" s="137">
        <f t="shared" si="16"/>
        <v>-1.2854655679749953</v>
      </c>
      <c r="X42" s="138">
        <f t="shared" si="17"/>
        <v>-3.6910084225033977</v>
      </c>
      <c r="Y42" s="137">
        <f t="shared" si="30"/>
        <v>0.19565508197790929</v>
      </c>
      <c r="Z42" s="137">
        <f t="shared" si="18"/>
        <v>4.0103512660047046E-2</v>
      </c>
      <c r="AA42" s="137">
        <f t="shared" si="19"/>
        <v>0.19127206681639186</v>
      </c>
      <c r="AB42" s="137">
        <f t="shared" si="20"/>
        <v>0.4271856144727097</v>
      </c>
      <c r="AC42" s="145">
        <f t="shared" si="21"/>
        <v>8.2486101639606665E-2</v>
      </c>
      <c r="AD42" s="139">
        <f t="shared" si="22"/>
        <v>-2.382221505036199</v>
      </c>
      <c r="AE42" s="32">
        <f t="shared" si="23"/>
        <v>0.19319162370942433</v>
      </c>
      <c r="AF42" s="113">
        <f t="shared" si="24"/>
        <v>1.0127513720376935</v>
      </c>
      <c r="AG42" s="114">
        <f t="shared" si="25"/>
        <v>0.20758411720979134</v>
      </c>
      <c r="AH42" s="114">
        <f t="shared" si="26"/>
        <v>0.99006397453380468</v>
      </c>
      <c r="AI42" s="114">
        <f t="shared" si="27"/>
        <v>2.2112015328119559</v>
      </c>
      <c r="AJ42" s="107">
        <f t="shared" si="31"/>
        <v>0.42696520716484254</v>
      </c>
    </row>
    <row r="43" spans="1:36" x14ac:dyDescent="0.25">
      <c r="A43" s="15" t="s">
        <v>13</v>
      </c>
      <c r="B43" s="24">
        <v>19.352046779993028</v>
      </c>
      <c r="C43" s="145">
        <v>19.178051661895079</v>
      </c>
      <c r="D43" s="145">
        <v>20.621921301749161</v>
      </c>
      <c r="E43" s="145">
        <v>21.894090130231483</v>
      </c>
      <c r="F43" s="145">
        <v>25.663279485084228</v>
      </c>
      <c r="G43" s="146">
        <v>17.503747082035645</v>
      </c>
      <c r="H43" s="39">
        <v>19.452654139906176</v>
      </c>
      <c r="I43" s="135">
        <v>20.74737241869083</v>
      </c>
      <c r="J43" s="135">
        <v>18.528143503156457</v>
      </c>
      <c r="K43" s="135">
        <v>21.957988856246413</v>
      </c>
      <c r="L43" s="135">
        <v>27.775363153035578</v>
      </c>
      <c r="M43" s="136">
        <v>18.079681647153144</v>
      </c>
      <c r="N43" s="35">
        <v>19.352046779993028</v>
      </c>
      <c r="O43" s="145">
        <v>19.178051661895079</v>
      </c>
      <c r="P43" s="145">
        <v>20.621921301749161</v>
      </c>
      <c r="Q43" s="145">
        <v>21.894090130231483</v>
      </c>
      <c r="R43" s="145">
        <v>25.663279485084228</v>
      </c>
      <c r="S43" s="146">
        <v>17.503747082035645</v>
      </c>
      <c r="T43" s="137">
        <f t="shared" si="29"/>
        <v>1.5693207567957508</v>
      </c>
      <c r="U43" s="137">
        <f t="shared" si="14"/>
        <v>-2.0937777985927042</v>
      </c>
      <c r="V43" s="137">
        <f t="shared" si="15"/>
        <v>6.3898726014929963E-2</v>
      </c>
      <c r="W43" s="137">
        <f t="shared" si="16"/>
        <v>2.1120836679513495</v>
      </c>
      <c r="X43" s="138">
        <f t="shared" si="17"/>
        <v>0.57593456511749963</v>
      </c>
      <c r="Y43" s="137">
        <f t="shared" si="30"/>
        <v>2.9839660081196677</v>
      </c>
      <c r="Z43" s="137">
        <f t="shared" si="18"/>
        <v>0.25131812063071918</v>
      </c>
      <c r="AA43" s="137">
        <f t="shared" si="19"/>
        <v>1.0451530106350315</v>
      </c>
      <c r="AB43" s="137">
        <f t="shared" si="20"/>
        <v>4.0449691180806058</v>
      </c>
      <c r="AC43" s="145">
        <f t="shared" si="21"/>
        <v>1.475995023361298</v>
      </c>
      <c r="AD43" s="139">
        <f t="shared" si="22"/>
        <v>0.10060735991314829</v>
      </c>
      <c r="AE43" s="32">
        <f t="shared" si="23"/>
        <v>1.0719007047012432</v>
      </c>
      <c r="AF43" s="113">
        <f t="shared" si="24"/>
        <v>2.7838082343190074</v>
      </c>
      <c r="AG43" s="114">
        <f t="shared" si="25"/>
        <v>0.23446026253034863</v>
      </c>
      <c r="AH43" s="114">
        <f t="shared" si="26"/>
        <v>0.97504648149880013</v>
      </c>
      <c r="AI43" s="114">
        <f t="shared" si="27"/>
        <v>3.7736416258892254</v>
      </c>
      <c r="AJ43" s="107">
        <f t="shared" si="28"/>
        <v>1.3769885744899129</v>
      </c>
    </row>
    <row r="44" spans="1:36" ht="15.75" thickBot="1" x14ac:dyDescent="0.3">
      <c r="A44" s="15" t="s">
        <v>13</v>
      </c>
      <c r="B44" s="24">
        <v>21.386688592320478</v>
      </c>
      <c r="C44" s="147">
        <v>21.930032120394131</v>
      </c>
      <c r="D44" s="147">
        <v>24.060448661785408</v>
      </c>
      <c r="E44" s="147">
        <v>25.33205900788208</v>
      </c>
      <c r="F44" s="147">
        <v>28.100743183301127</v>
      </c>
      <c r="G44" s="148">
        <v>20.439635406600196</v>
      </c>
      <c r="H44" s="40">
        <v>17.193754391437377</v>
      </c>
      <c r="I44" s="140">
        <v>18.679455758432681</v>
      </c>
      <c r="J44" s="140">
        <v>16.703259937780111</v>
      </c>
      <c r="K44" s="140">
        <v>19.641191558827348</v>
      </c>
      <c r="L44" s="140">
        <v>25.130995885897928</v>
      </c>
      <c r="M44" s="141">
        <v>16.814572838502347</v>
      </c>
      <c r="N44" s="35">
        <v>21.386688592320478</v>
      </c>
      <c r="O44" s="147">
        <v>21.930032120394131</v>
      </c>
      <c r="P44" s="147">
        <v>24.060448661785408</v>
      </c>
      <c r="Q44" s="147">
        <v>25.33205900788208</v>
      </c>
      <c r="R44" s="147">
        <v>28.100743183301127</v>
      </c>
      <c r="S44" s="148">
        <v>20.439635406600196</v>
      </c>
      <c r="T44" s="149">
        <f t="shared" si="29"/>
        <v>-3.2505763619614498</v>
      </c>
      <c r="U44" s="142">
        <f t="shared" si="14"/>
        <v>-7.3571887240052973</v>
      </c>
      <c r="V44" s="142">
        <f t="shared" si="15"/>
        <v>-5.690867449054732</v>
      </c>
      <c r="W44" s="142">
        <f t="shared" si="16"/>
        <v>-2.9697472974031989</v>
      </c>
      <c r="X44" s="143">
        <f t="shared" si="17"/>
        <v>-3.6250625680978494</v>
      </c>
      <c r="Y44" s="142">
        <f t="shared" si="30"/>
        <v>0.10388352137125097</v>
      </c>
      <c r="Z44" s="142">
        <f t="shared" si="18"/>
        <v>7.8070271710974012E-3</v>
      </c>
      <c r="AA44" s="142">
        <f t="shared" si="19"/>
        <v>1.9580607899095336E-2</v>
      </c>
      <c r="AB44" s="142">
        <f t="shared" si="20"/>
        <v>0.14016252417980157</v>
      </c>
      <c r="AC44" s="147">
        <f t="shared" si="21"/>
        <v>8.6246483074392047E-2</v>
      </c>
      <c r="AD44" s="144">
        <f t="shared" si="22"/>
        <v>-4.1929342008831014</v>
      </c>
      <c r="AE44" s="33">
        <f t="shared" si="23"/>
        <v>5.5369697523366783E-2</v>
      </c>
      <c r="AF44" s="110">
        <f t="shared" si="24"/>
        <v>1.8761800410307583</v>
      </c>
      <c r="AG44" s="108">
        <f t="shared" si="25"/>
        <v>0.14099819071257752</v>
      </c>
      <c r="AH44" s="108">
        <f t="shared" si="26"/>
        <v>0.35363400514933369</v>
      </c>
      <c r="AI44" s="108">
        <f t="shared" si="27"/>
        <v>2.5313940738190062</v>
      </c>
      <c r="AJ44" s="109">
        <f t="shared" si="28"/>
        <v>1.5576477194587315</v>
      </c>
    </row>
    <row r="45" spans="1:36" x14ac:dyDescent="0.25">
      <c r="A45" s="15" t="s">
        <v>14</v>
      </c>
      <c r="B45" s="25">
        <v>21.961444933990126</v>
      </c>
      <c r="C45" s="145">
        <v>21.399904840000779</v>
      </c>
      <c r="D45" s="145">
        <v>23.31838911643576</v>
      </c>
      <c r="E45" s="145">
        <v>25.472125245615445</v>
      </c>
      <c r="F45" s="145">
        <v>29.055170646222827</v>
      </c>
      <c r="G45" s="146">
        <v>19.366568715096349</v>
      </c>
      <c r="H45" s="39">
        <v>18.166779179932924</v>
      </c>
      <c r="I45" s="135">
        <v>19.754490045857082</v>
      </c>
      <c r="J45" s="135">
        <v>17.276581711406308</v>
      </c>
      <c r="K45" s="135">
        <v>20.90283801119508</v>
      </c>
      <c r="L45" s="135">
        <v>26.345224410367628</v>
      </c>
      <c r="M45" s="136">
        <v>17.091122110268046</v>
      </c>
      <c r="N45" s="37">
        <v>21.961444933990126</v>
      </c>
      <c r="O45" s="145">
        <v>21.399904840000779</v>
      </c>
      <c r="P45" s="145">
        <v>23.31838911643576</v>
      </c>
      <c r="Q45" s="145">
        <v>25.472125245615445</v>
      </c>
      <c r="R45" s="145">
        <v>29.055170646222827</v>
      </c>
      <c r="S45" s="146">
        <v>19.366568715096349</v>
      </c>
      <c r="T45" s="137">
        <f t="shared" si="29"/>
        <v>-1.6454147941436972</v>
      </c>
      <c r="U45" s="137">
        <f t="shared" si="14"/>
        <v>-6.0418074050294521</v>
      </c>
      <c r="V45" s="137">
        <f t="shared" si="15"/>
        <v>-4.569287234420365</v>
      </c>
      <c r="W45" s="137">
        <f t="shared" si="16"/>
        <v>-2.7099462358551989</v>
      </c>
      <c r="X45" s="138">
        <f t="shared" si="17"/>
        <v>-2.2754466048283035</v>
      </c>
      <c r="Y45" s="137">
        <f t="shared" si="30"/>
        <v>0.31782208863004502</v>
      </c>
      <c r="Z45" s="137">
        <f t="shared" si="18"/>
        <v>1.8590247846877482E-2</v>
      </c>
      <c r="AA45" s="137">
        <f t="shared" si="19"/>
        <v>4.2508941435570435E-2</v>
      </c>
      <c r="AB45" s="137">
        <f t="shared" si="20"/>
        <v>0.16645112135376885</v>
      </c>
      <c r="AC45" s="145">
        <f t="shared" si="21"/>
        <v>0.2147664265063581</v>
      </c>
      <c r="AD45" s="139">
        <f t="shared" si="22"/>
        <v>-3.7946657540572026</v>
      </c>
      <c r="AE45" s="79">
        <f t="shared" si="23"/>
        <v>7.2885849942531791E-2</v>
      </c>
      <c r="AF45" s="111">
        <f t="shared" si="24"/>
        <v>4.360545824472621</v>
      </c>
      <c r="AG45" s="112">
        <f t="shared" si="25"/>
        <v>0.25505976621710952</v>
      </c>
      <c r="AH45" s="112">
        <f t="shared" si="26"/>
        <v>0.58322625679864337</v>
      </c>
      <c r="AI45" s="112">
        <f t="shared" si="27"/>
        <v>2.2837234042685974</v>
      </c>
      <c r="AJ45" s="106">
        <f t="shared" si="28"/>
        <v>2.9466134603039507</v>
      </c>
    </row>
    <row r="46" spans="1:36" x14ac:dyDescent="0.25">
      <c r="A46" s="15" t="s">
        <v>14</v>
      </c>
      <c r="B46" s="24">
        <v>18.748301048740977</v>
      </c>
      <c r="C46" s="145">
        <v>19.266068197635427</v>
      </c>
      <c r="D46" s="145">
        <v>20.841665261934757</v>
      </c>
      <c r="E46" s="145">
        <v>22.568798164419682</v>
      </c>
      <c r="F46" s="145">
        <v>26.210277637797528</v>
      </c>
      <c r="G46" s="146">
        <v>16.719280696944047</v>
      </c>
      <c r="H46" s="39">
        <v>18.121045752109879</v>
      </c>
      <c r="I46" s="135">
        <v>19.763737143117631</v>
      </c>
      <c r="J46" s="135">
        <v>17.72410666016961</v>
      </c>
      <c r="K46" s="135">
        <v>20.724343451518045</v>
      </c>
      <c r="L46" s="135">
        <v>26.481580763667729</v>
      </c>
      <c r="M46" s="136">
        <v>17.107398732268699</v>
      </c>
      <c r="N46" s="35">
        <v>18.748301048740977</v>
      </c>
      <c r="O46" s="145">
        <v>19.266068197635427</v>
      </c>
      <c r="P46" s="145">
        <v>20.841665261934757</v>
      </c>
      <c r="Q46" s="145">
        <v>22.568798164419682</v>
      </c>
      <c r="R46" s="145">
        <v>26.210277637797528</v>
      </c>
      <c r="S46" s="146">
        <v>16.719280696944047</v>
      </c>
      <c r="T46" s="137">
        <f t="shared" si="29"/>
        <v>0.49766894548220364</v>
      </c>
      <c r="U46" s="137">
        <f t="shared" si="14"/>
        <v>-3.1175586017651469</v>
      </c>
      <c r="V46" s="137">
        <f t="shared" si="15"/>
        <v>-1.8444547129016371</v>
      </c>
      <c r="W46" s="137">
        <f t="shared" si="16"/>
        <v>0.271303125870201</v>
      </c>
      <c r="X46" s="138">
        <f t="shared" si="17"/>
        <v>0.38811803532465206</v>
      </c>
      <c r="Y46" s="137">
        <f t="shared" si="30"/>
        <v>1.4143875727016713</v>
      </c>
      <c r="Z46" s="137">
        <f t="shared" si="18"/>
        <v>0.12792492431767089</v>
      </c>
      <c r="AA46" s="137">
        <f t="shared" si="19"/>
        <v>0.27949077825363322</v>
      </c>
      <c r="AB46" s="137">
        <f t="shared" si="20"/>
        <v>1.1966302484949445</v>
      </c>
      <c r="AC46" s="145">
        <f t="shared" si="21"/>
        <v>1.300005101160431</v>
      </c>
      <c r="AD46" s="139">
        <f t="shared" si="22"/>
        <v>-0.62725529663109825</v>
      </c>
      <c r="AE46" s="79">
        <f t="shared" si="23"/>
        <v>0.64862817511785897</v>
      </c>
      <c r="AF46" s="113">
        <f t="shared" si="24"/>
        <v>2.1805830011079461</v>
      </c>
      <c r="AG46" s="114">
        <f t="shared" si="25"/>
        <v>0.19722381670273001</v>
      </c>
      <c r="AH46" s="114">
        <f t="shared" si="26"/>
        <v>0.43089521697519284</v>
      </c>
      <c r="AI46" s="114">
        <f t="shared" si="27"/>
        <v>1.8448631965108682</v>
      </c>
      <c r="AJ46" s="107">
        <f t="shared" si="28"/>
        <v>2.004237791434536</v>
      </c>
    </row>
    <row r="47" spans="1:36" x14ac:dyDescent="0.25">
      <c r="A47" s="15" t="s">
        <v>14</v>
      </c>
      <c r="B47" s="24">
        <v>22.902596743283027</v>
      </c>
      <c r="C47" s="145">
        <v>22.084287523836927</v>
      </c>
      <c r="D47" s="145">
        <v>24.20336305477371</v>
      </c>
      <c r="E47" s="145">
        <v>26.507419519524046</v>
      </c>
      <c r="F47" s="145">
        <v>30.717236520819476</v>
      </c>
      <c r="G47" s="146">
        <v>20.306373986892446</v>
      </c>
      <c r="H47" s="39">
        <v>19.167629959151178</v>
      </c>
      <c r="I47" s="135">
        <v>19.348205277010777</v>
      </c>
      <c r="J47" s="135">
        <v>17.762762006612711</v>
      </c>
      <c r="K47" s="135">
        <v>21.86908430186838</v>
      </c>
      <c r="L47" s="135">
        <v>26.98360905919813</v>
      </c>
      <c r="M47" s="136">
        <v>16.764836801590299</v>
      </c>
      <c r="N47" s="35">
        <v>22.902596743283027</v>
      </c>
      <c r="O47" s="145">
        <v>22.084287523836927</v>
      </c>
      <c r="P47" s="145">
        <v>24.20336305477371</v>
      </c>
      <c r="Q47" s="145">
        <v>26.507419519524046</v>
      </c>
      <c r="R47" s="145">
        <v>30.717236520819476</v>
      </c>
      <c r="S47" s="146">
        <v>20.306373986892446</v>
      </c>
      <c r="T47" s="137">
        <f t="shared" si="29"/>
        <v>-2.7360822468261503</v>
      </c>
      <c r="U47" s="137">
        <f t="shared" si="14"/>
        <v>-6.4406010481609997</v>
      </c>
      <c r="V47" s="137">
        <f t="shared" si="15"/>
        <v>-4.6383352176556656</v>
      </c>
      <c r="W47" s="137">
        <f t="shared" si="16"/>
        <v>-3.7336274616213458</v>
      </c>
      <c r="X47" s="138">
        <f t="shared" si="17"/>
        <v>-3.5415371853021469</v>
      </c>
      <c r="Y47" s="137">
        <f t="shared" si="30"/>
        <v>0.14866389437161559</v>
      </c>
      <c r="Z47" s="137">
        <f t="shared" si="18"/>
        <v>1.4290524232048143E-2</v>
      </c>
      <c r="AA47" s="137">
        <f t="shared" si="19"/>
        <v>4.0527966224226761E-2</v>
      </c>
      <c r="AB47" s="137">
        <f t="shared" si="20"/>
        <v>8.4552813430356866E-2</v>
      </c>
      <c r="AC47" s="145">
        <f t="shared" si="21"/>
        <v>9.1256344904099798E-2</v>
      </c>
      <c r="AD47" s="139">
        <f t="shared" si="22"/>
        <v>-3.7349667841318492</v>
      </c>
      <c r="AE47" s="79">
        <f t="shared" si="23"/>
        <v>7.5951526263073624E-2</v>
      </c>
      <c r="AF47" s="113">
        <f t="shared" si="24"/>
        <v>1.9573522967357868</v>
      </c>
      <c r="AG47" s="114">
        <f t="shared" si="25"/>
        <v>0.18815322002286028</v>
      </c>
      <c r="AH47" s="114">
        <f t="shared" si="26"/>
        <v>0.53360305208153258</v>
      </c>
      <c r="AI47" s="114">
        <f t="shared" si="27"/>
        <v>1.1132470615204089</v>
      </c>
      <c r="AJ47" s="107">
        <f t="shared" si="28"/>
        <v>1.2015077167510078</v>
      </c>
    </row>
    <row r="48" spans="1:36" x14ac:dyDescent="0.25">
      <c r="A48" s="15" t="s">
        <v>14</v>
      </c>
      <c r="B48" s="24">
        <v>20.792495447260578</v>
      </c>
      <c r="C48" s="145">
        <v>20.008974203017729</v>
      </c>
      <c r="D48" s="145">
        <v>22.179809843491007</v>
      </c>
      <c r="E48" s="145">
        <v>25.262162868729277</v>
      </c>
      <c r="F48" s="145">
        <v>27.982512472479229</v>
      </c>
      <c r="G48" s="146">
        <v>17.984894380789598</v>
      </c>
      <c r="H48" s="39">
        <v>19.452654139906176</v>
      </c>
      <c r="I48" s="135">
        <v>20.74737241869083</v>
      </c>
      <c r="J48" s="135">
        <v>18.528143503156457</v>
      </c>
      <c r="K48" s="135">
        <v>21.957988856246413</v>
      </c>
      <c r="L48" s="135">
        <v>27.775363153035578</v>
      </c>
      <c r="M48" s="136">
        <v>18.079681647153144</v>
      </c>
      <c r="N48" s="35">
        <v>20.792495447260578</v>
      </c>
      <c r="O48" s="145">
        <v>20.008974203017729</v>
      </c>
      <c r="P48" s="145">
        <v>22.179809843491007</v>
      </c>
      <c r="Q48" s="145">
        <v>25.262162868729277</v>
      </c>
      <c r="R48" s="145">
        <v>27.982512472479229</v>
      </c>
      <c r="S48" s="146">
        <v>17.984894380789598</v>
      </c>
      <c r="T48" s="137">
        <f t="shared" si="29"/>
        <v>0.73839821567310082</v>
      </c>
      <c r="U48" s="137">
        <f t="shared" si="14"/>
        <v>-3.6516663403345504</v>
      </c>
      <c r="V48" s="137">
        <f t="shared" si="15"/>
        <v>-3.3041740124828642</v>
      </c>
      <c r="W48" s="137">
        <f t="shared" si="16"/>
        <v>-0.20714931944365134</v>
      </c>
      <c r="X48" s="138">
        <f t="shared" si="17"/>
        <v>9.4787266363546507E-2</v>
      </c>
      <c r="Y48" s="137">
        <f t="shared" si="30"/>
        <v>1.6726321492701359</v>
      </c>
      <c r="Z48" s="137">
        <f t="shared" si="18"/>
        <v>8.9940759671812309E-2</v>
      </c>
      <c r="AA48" s="137">
        <f t="shared" si="19"/>
        <v>0.10191012968126635</v>
      </c>
      <c r="AB48" s="137">
        <f t="shared" si="20"/>
        <v>0.87191643030632171</v>
      </c>
      <c r="AC48" s="145">
        <f t="shared" si="21"/>
        <v>1.0661737328891332</v>
      </c>
      <c r="AD48" s="139">
        <f t="shared" si="22"/>
        <v>-1.3398413073544013</v>
      </c>
      <c r="AE48" s="79">
        <f t="shared" si="23"/>
        <v>0.39665767126034468</v>
      </c>
      <c r="AF48" s="113">
        <f t="shared" si="24"/>
        <v>4.2168153308506433</v>
      </c>
      <c r="AG48" s="114">
        <f t="shared" si="25"/>
        <v>0.22674655298114743</v>
      </c>
      <c r="AH48" s="114">
        <f t="shared" si="26"/>
        <v>0.25692211966418277</v>
      </c>
      <c r="AI48" s="114">
        <f t="shared" si="27"/>
        <v>2.1981584965592229</v>
      </c>
      <c r="AJ48" s="107">
        <f t="shared" si="28"/>
        <v>2.6878938947568072</v>
      </c>
    </row>
    <row r="49" spans="1:47" ht="15.75" thickBot="1" x14ac:dyDescent="0.3">
      <c r="A49" s="15" t="s">
        <v>14</v>
      </c>
      <c r="B49" s="26">
        <v>20.10050765037348</v>
      </c>
      <c r="C49" s="147">
        <v>20.54886552444183</v>
      </c>
      <c r="D49" s="147">
        <v>22.237324248741459</v>
      </c>
      <c r="E49" s="147">
        <v>23.826894408349844</v>
      </c>
      <c r="F49" s="147">
        <v>27.729166724612579</v>
      </c>
      <c r="G49" s="148">
        <v>18.041494790204595</v>
      </c>
      <c r="H49" s="40">
        <v>17.193754391437377</v>
      </c>
      <c r="I49" s="140">
        <v>18.679455758432681</v>
      </c>
      <c r="J49" s="140">
        <v>16.703259937780111</v>
      </c>
      <c r="K49" s="140">
        <v>19.641191558827348</v>
      </c>
      <c r="L49" s="140">
        <v>25.130995885897928</v>
      </c>
      <c r="M49" s="141">
        <v>16.814572838502347</v>
      </c>
      <c r="N49" s="36">
        <v>20.10050765037348</v>
      </c>
      <c r="O49" s="147">
        <v>20.54886552444183</v>
      </c>
      <c r="P49" s="147">
        <v>22.237324248741459</v>
      </c>
      <c r="Q49" s="147">
        <v>23.826894408349844</v>
      </c>
      <c r="R49" s="147">
        <v>27.729166724612579</v>
      </c>
      <c r="S49" s="148">
        <v>18.041494790204595</v>
      </c>
      <c r="T49" s="149">
        <f t="shared" si="29"/>
        <v>-1.8694097660091487</v>
      </c>
      <c r="U49" s="142">
        <f t="shared" si="14"/>
        <v>-5.5340643109613481</v>
      </c>
      <c r="V49" s="142">
        <f t="shared" si="15"/>
        <v>-4.1857028495224959</v>
      </c>
      <c r="W49" s="142">
        <f t="shared" si="16"/>
        <v>-2.5981708387146512</v>
      </c>
      <c r="X49" s="143">
        <f t="shared" si="17"/>
        <v>-1.2269219517022485</v>
      </c>
      <c r="Y49" s="142">
        <f t="shared" si="30"/>
        <v>0.27190361847742978</v>
      </c>
      <c r="Z49" s="142">
        <f t="shared" si="18"/>
        <v>2.5985523718896845E-2</v>
      </c>
      <c r="AA49" s="142">
        <f t="shared" si="19"/>
        <v>5.5413704591412996E-2</v>
      </c>
      <c r="AB49" s="142">
        <f t="shared" si="20"/>
        <v>0.17922797887034791</v>
      </c>
      <c r="AC49" s="147">
        <f t="shared" si="21"/>
        <v>0.43631077932825674</v>
      </c>
      <c r="AD49" s="144">
        <f t="shared" si="22"/>
        <v>-2.9067532589361029</v>
      </c>
      <c r="AE49" s="11">
        <f t="shared" si="23"/>
        <v>0.13451568634655323</v>
      </c>
      <c r="AF49" s="110">
        <f t="shared" si="24"/>
        <v>2.0213524969639862</v>
      </c>
      <c r="AG49" s="108">
        <f t="shared" si="25"/>
        <v>0.19317839000538756</v>
      </c>
      <c r="AH49" s="108">
        <f t="shared" si="26"/>
        <v>0.41194975914296328</v>
      </c>
      <c r="AI49" s="108">
        <f t="shared" si="27"/>
        <v>1.3323946354375522</v>
      </c>
      <c r="AJ49" s="109">
        <f>AC49/AE49</f>
        <v>3.2435680267369547</v>
      </c>
    </row>
    <row r="50" spans="1:47" x14ac:dyDescent="0.25"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159"/>
      <c r="AD50" s="67"/>
    </row>
    <row r="51" spans="1:47" x14ac:dyDescent="0.25"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159"/>
      <c r="AD51" s="67"/>
    </row>
    <row r="52" spans="1:47" x14ac:dyDescent="0.25"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159"/>
      <c r="AD52" s="67"/>
    </row>
    <row r="55" spans="1:47" x14ac:dyDescent="0.25">
      <c r="A55" s="14"/>
      <c r="B55" s="24"/>
      <c r="C55" s="85"/>
      <c r="D55" s="85"/>
      <c r="E55" s="85"/>
      <c r="F55" s="85"/>
      <c r="G55" s="85"/>
      <c r="H55" s="24"/>
      <c r="I55" s="86"/>
      <c r="J55" s="86"/>
      <c r="K55" s="86"/>
      <c r="L55" s="86"/>
      <c r="M55" s="86"/>
      <c r="N55" s="24"/>
      <c r="O55" s="85"/>
      <c r="P55" s="85"/>
      <c r="Q55" s="85"/>
      <c r="R55" s="85"/>
      <c r="S55" s="85"/>
      <c r="T55" s="87"/>
      <c r="U55" s="87"/>
      <c r="V55" s="87"/>
      <c r="W55" s="87"/>
      <c r="X55" s="87"/>
      <c r="Y55" s="87"/>
      <c r="Z55" s="87"/>
      <c r="AA55" s="87"/>
      <c r="AB55" s="87"/>
      <c r="AC55" s="85"/>
      <c r="AD55" s="86"/>
      <c r="AE55" s="86"/>
      <c r="AF55" s="84"/>
      <c r="AG55" s="84"/>
      <c r="AH55" s="84"/>
      <c r="AI55" s="84"/>
      <c r="AJ55" s="84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</row>
    <row r="56" spans="1:47" x14ac:dyDescent="0.25">
      <c r="A56" s="14"/>
      <c r="B56" s="24"/>
      <c r="C56" s="85"/>
      <c r="D56" s="85"/>
      <c r="E56" s="85"/>
      <c r="F56" s="85"/>
      <c r="G56" s="85"/>
      <c r="H56" s="24"/>
      <c r="I56" s="86"/>
      <c r="J56" s="86"/>
      <c r="K56" s="86"/>
      <c r="L56" s="86"/>
      <c r="M56" s="86"/>
      <c r="N56" s="24"/>
      <c r="O56" s="85"/>
      <c r="P56" s="85"/>
      <c r="Q56" s="85"/>
      <c r="R56" s="85"/>
      <c r="S56" s="85"/>
      <c r="T56" s="87"/>
      <c r="U56" s="87"/>
      <c r="V56" s="87"/>
      <c r="W56" s="87"/>
      <c r="X56" s="87"/>
      <c r="Y56" s="87"/>
      <c r="Z56" s="87"/>
      <c r="AA56" s="87"/>
      <c r="AB56" s="87"/>
      <c r="AC56" s="85"/>
      <c r="AD56" s="86"/>
      <c r="AE56" s="86"/>
      <c r="AF56" s="84"/>
      <c r="AG56" s="84"/>
      <c r="AH56" s="84"/>
      <c r="AI56" s="84"/>
      <c r="AJ56" s="84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</row>
    <row r="57" spans="1:47" x14ac:dyDescent="0.25">
      <c r="A57" s="14"/>
      <c r="B57" s="24"/>
      <c r="C57" s="85"/>
      <c r="D57" s="85"/>
      <c r="E57" s="85"/>
      <c r="F57" s="85"/>
      <c r="G57" s="85"/>
      <c r="H57" s="24"/>
      <c r="I57" s="86"/>
      <c r="J57" s="86"/>
      <c r="K57" s="86"/>
      <c r="L57" s="86"/>
      <c r="M57" s="86"/>
      <c r="N57" s="24"/>
      <c r="O57" s="85"/>
      <c r="P57" s="85"/>
      <c r="Q57" s="85"/>
      <c r="R57" s="85"/>
      <c r="S57" s="85"/>
      <c r="T57" s="87"/>
      <c r="U57" s="87"/>
      <c r="V57" s="87"/>
      <c r="W57" s="87"/>
      <c r="X57" s="87"/>
      <c r="Y57" s="87"/>
      <c r="Z57" s="87"/>
      <c r="AA57" s="87"/>
      <c r="AB57" s="87"/>
      <c r="AC57" s="85"/>
      <c r="AD57" s="86"/>
      <c r="AE57" s="86"/>
      <c r="AF57" s="84"/>
      <c r="AG57" s="84"/>
      <c r="AH57" s="84"/>
      <c r="AI57" s="84"/>
      <c r="AJ57" s="84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</row>
    <row r="58" spans="1:47" x14ac:dyDescent="0.25">
      <c r="A58" s="14"/>
      <c r="B58" s="24"/>
      <c r="C58" s="85"/>
      <c r="D58" s="85"/>
      <c r="E58" s="85"/>
      <c r="F58" s="85"/>
      <c r="G58" s="85"/>
      <c r="H58" s="24"/>
      <c r="I58" s="86"/>
      <c r="J58" s="86"/>
      <c r="K58" s="86"/>
      <c r="L58" s="86"/>
      <c r="M58" s="86"/>
      <c r="N58" s="24"/>
      <c r="O58" s="85"/>
      <c r="P58" s="85"/>
      <c r="Q58" s="85"/>
      <c r="R58" s="85"/>
      <c r="S58" s="85"/>
      <c r="T58" s="87"/>
      <c r="U58" s="87"/>
      <c r="V58" s="87"/>
      <c r="W58" s="87"/>
      <c r="X58" s="87"/>
      <c r="Y58" s="87"/>
      <c r="Z58" s="87"/>
      <c r="AA58" s="87"/>
      <c r="AB58" s="87"/>
      <c r="AC58" s="85"/>
      <c r="AD58" s="86"/>
      <c r="AE58" s="86"/>
      <c r="AF58" s="84"/>
      <c r="AG58" s="84"/>
      <c r="AH58" s="84"/>
      <c r="AI58" s="84"/>
      <c r="AJ58" s="84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</row>
    <row r="59" spans="1:47" x14ac:dyDescent="0.25">
      <c r="A59" s="14"/>
      <c r="B59" s="24"/>
      <c r="C59" s="85"/>
      <c r="D59" s="85"/>
      <c r="E59" s="85"/>
      <c r="F59" s="85"/>
      <c r="G59" s="85"/>
      <c r="H59" s="24"/>
      <c r="I59" s="86"/>
      <c r="J59" s="86"/>
      <c r="K59" s="86"/>
      <c r="L59" s="86"/>
      <c r="M59" s="86"/>
      <c r="N59" s="24"/>
      <c r="O59" s="85"/>
      <c r="P59" s="85"/>
      <c r="Q59" s="85"/>
      <c r="R59" s="85"/>
      <c r="S59" s="85"/>
      <c r="T59" s="87"/>
      <c r="U59" s="87"/>
      <c r="V59" s="87"/>
      <c r="W59" s="87"/>
      <c r="X59" s="87"/>
      <c r="Y59" s="87"/>
      <c r="Z59" s="87"/>
      <c r="AA59" s="87"/>
      <c r="AB59" s="87"/>
      <c r="AC59" s="85"/>
      <c r="AD59" s="86"/>
      <c r="AE59" s="86"/>
      <c r="AF59" s="84"/>
      <c r="AG59" s="84"/>
      <c r="AH59" s="84"/>
      <c r="AI59" s="84"/>
      <c r="AJ59" s="84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</row>
    <row r="70" spans="2:2" x14ac:dyDescent="0.25">
      <c r="B70" s="16"/>
    </row>
  </sheetData>
  <mergeCells count="7">
    <mergeCell ref="AF5:AJ5"/>
    <mergeCell ref="I5:M5"/>
    <mergeCell ref="O5:S5"/>
    <mergeCell ref="T5:X5"/>
    <mergeCell ref="T4:X4"/>
    <mergeCell ref="Y5:AC5"/>
    <mergeCell ref="Y4:A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4"/>
  <sheetViews>
    <sheetView tabSelected="1" zoomScale="90" zoomScaleNormal="90" workbookViewId="0">
      <selection activeCell="U17" sqref="U17"/>
    </sheetView>
  </sheetViews>
  <sheetFormatPr baseColWidth="10" defaultRowHeight="15" x14ac:dyDescent="0.25"/>
  <sheetData>
    <row r="1" spans="1:21" ht="31.5" x14ac:dyDescent="0.5">
      <c r="A1" s="77" t="s">
        <v>77</v>
      </c>
      <c r="Q1" s="16"/>
      <c r="R1" s="16"/>
      <c r="S1" s="16"/>
      <c r="T1" s="16"/>
      <c r="U1" s="16"/>
    </row>
    <row r="2" spans="1:21" x14ac:dyDescent="0.25">
      <c r="Q2" s="16"/>
      <c r="R2" s="16"/>
      <c r="S2" s="16"/>
      <c r="T2" s="16"/>
      <c r="U2" s="16"/>
    </row>
    <row r="3" spans="1:21" x14ac:dyDescent="0.25">
      <c r="A3" s="70" t="s">
        <v>4</v>
      </c>
      <c r="Q3" s="16"/>
      <c r="R3" s="16"/>
      <c r="S3" s="16"/>
      <c r="T3" s="16"/>
      <c r="U3" s="16"/>
    </row>
    <row r="4" spans="1:21" ht="21" x14ac:dyDescent="0.35">
      <c r="A4" t="s">
        <v>63</v>
      </c>
      <c r="D4" s="127" t="s">
        <v>35</v>
      </c>
      <c r="E4" s="127"/>
      <c r="F4" s="127" t="s">
        <v>19</v>
      </c>
      <c r="G4" s="127"/>
      <c r="H4" s="127" t="s">
        <v>20</v>
      </c>
      <c r="I4" s="127"/>
      <c r="J4" s="127" t="s">
        <v>21</v>
      </c>
      <c r="K4" s="127"/>
      <c r="L4" s="127" t="s">
        <v>22</v>
      </c>
      <c r="M4" s="127"/>
      <c r="N4" s="74"/>
      <c r="O4" s="74"/>
      <c r="Q4" s="81" t="s">
        <v>64</v>
      </c>
      <c r="S4" s="16"/>
      <c r="T4" s="16"/>
      <c r="U4" s="16"/>
    </row>
    <row r="5" spans="1:21" ht="15.75" x14ac:dyDescent="0.25">
      <c r="A5" s="118" t="s">
        <v>38</v>
      </c>
      <c r="D5" t="s">
        <v>2</v>
      </c>
      <c r="E5" t="s">
        <v>18</v>
      </c>
      <c r="F5" t="s">
        <v>2</v>
      </c>
      <c r="G5" t="s">
        <v>18</v>
      </c>
      <c r="H5" t="s">
        <v>2</v>
      </c>
      <c r="I5" t="s">
        <v>18</v>
      </c>
      <c r="J5" t="s">
        <v>2</v>
      </c>
      <c r="K5" t="s">
        <v>18</v>
      </c>
      <c r="L5" t="s">
        <v>2</v>
      </c>
      <c r="M5" t="s">
        <v>18</v>
      </c>
      <c r="P5" s="73" t="s">
        <v>4</v>
      </c>
      <c r="Q5" s="16" t="s">
        <v>63</v>
      </c>
      <c r="R5" s="16" t="s">
        <v>36</v>
      </c>
      <c r="S5" s="16"/>
      <c r="T5" s="16"/>
      <c r="U5" s="16"/>
    </row>
    <row r="6" spans="1:21" x14ac:dyDescent="0.25">
      <c r="D6" s="5">
        <v>1</v>
      </c>
      <c r="E6" s="5">
        <v>1</v>
      </c>
      <c r="F6" s="5">
        <v>0.56772159828591706</v>
      </c>
      <c r="G6" s="5">
        <v>0.56912321948491895</v>
      </c>
      <c r="H6" s="5">
        <v>1.3970221068731419</v>
      </c>
      <c r="I6" s="5">
        <v>0.62126579893427625</v>
      </c>
      <c r="J6" s="5">
        <v>0.94760349705623326</v>
      </c>
      <c r="K6" s="5">
        <v>0.78863623503331926</v>
      </c>
      <c r="L6" s="5">
        <v>2.203159454216006</v>
      </c>
      <c r="M6" s="5">
        <v>2.1805830011079461</v>
      </c>
      <c r="P6" t="s">
        <v>23</v>
      </c>
      <c r="Q6" s="79">
        <v>1</v>
      </c>
      <c r="R6" s="16">
        <f>LOG10(Q6)</f>
        <v>0</v>
      </c>
      <c r="S6" s="16"/>
    </row>
    <row r="7" spans="1:21" x14ac:dyDescent="0.25">
      <c r="D7" s="5">
        <v>1</v>
      </c>
      <c r="E7" s="5">
        <v>1</v>
      </c>
      <c r="F7" s="5">
        <v>0.48663528226417657</v>
      </c>
      <c r="G7" s="5">
        <v>0.8656502470863997</v>
      </c>
      <c r="H7" s="5">
        <v>0.2824956652833896</v>
      </c>
      <c r="I7" s="5">
        <v>0.17981039825500086</v>
      </c>
      <c r="J7" s="5">
        <v>0.53546976589798745</v>
      </c>
      <c r="K7" s="5">
        <v>0.54083966260040595</v>
      </c>
      <c r="L7" s="5">
        <v>1.774647608980644</v>
      </c>
      <c r="M7" s="5">
        <v>1.9573522967357868</v>
      </c>
      <c r="P7" t="s">
        <v>23</v>
      </c>
      <c r="Q7" s="79">
        <v>1</v>
      </c>
      <c r="R7" s="16">
        <f t="shared" ref="R7:R20" si="0">LOG10(Q7)</f>
        <v>0</v>
      </c>
      <c r="S7" s="16"/>
    </row>
    <row r="8" spans="1:21" ht="15.75" thickBot="1" x14ac:dyDescent="0.3">
      <c r="D8" s="11">
        <v>1</v>
      </c>
      <c r="E8" s="11">
        <v>1</v>
      </c>
      <c r="F8" s="11">
        <v>0.77655688920734212</v>
      </c>
      <c r="G8" s="11">
        <v>0.83281983119631908</v>
      </c>
      <c r="H8" s="11">
        <v>0.92371081165941726</v>
      </c>
      <c r="I8" s="11">
        <v>0.9089004641852515</v>
      </c>
      <c r="J8" s="11">
        <v>0.57679527216644155</v>
      </c>
      <c r="K8" s="11">
        <v>1.1177907659078015</v>
      </c>
      <c r="L8" s="11">
        <v>1.8761800410307583</v>
      </c>
      <c r="M8" s="11">
        <v>2.0213524969639862</v>
      </c>
      <c r="P8" t="s">
        <v>23</v>
      </c>
      <c r="Q8" s="79">
        <v>1</v>
      </c>
      <c r="R8" s="16">
        <f t="shared" si="0"/>
        <v>0</v>
      </c>
      <c r="S8" s="16"/>
    </row>
    <row r="9" spans="1:21" x14ac:dyDescent="0.25">
      <c r="C9" s="80" t="s">
        <v>44</v>
      </c>
      <c r="D9" s="1">
        <f t="shared" ref="D9:M9" si="1">AVERAGE(D6:D8)</f>
        <v>1</v>
      </c>
      <c r="E9" s="1">
        <f t="shared" si="1"/>
        <v>1</v>
      </c>
      <c r="F9" s="1">
        <f t="shared" si="1"/>
        <v>0.61030458991914527</v>
      </c>
      <c r="G9" s="1">
        <f t="shared" si="1"/>
        <v>0.75586443258921265</v>
      </c>
      <c r="H9" s="1">
        <f t="shared" si="1"/>
        <v>0.86774286127198297</v>
      </c>
      <c r="I9" s="1">
        <f t="shared" si="1"/>
        <v>0.56999222045817621</v>
      </c>
      <c r="J9" s="1">
        <f t="shared" si="1"/>
        <v>0.68662284504022075</v>
      </c>
      <c r="K9" s="1">
        <f t="shared" si="1"/>
        <v>0.81575555451384218</v>
      </c>
      <c r="L9" s="1">
        <f t="shared" si="1"/>
        <v>1.9513290347424694</v>
      </c>
      <c r="M9" s="1">
        <f t="shared" si="1"/>
        <v>2.0530959316025732</v>
      </c>
      <c r="P9" s="16" t="s">
        <v>28</v>
      </c>
      <c r="Q9" s="79">
        <v>1</v>
      </c>
      <c r="R9">
        <f>LOG10(Q9)</f>
        <v>0</v>
      </c>
      <c r="S9" s="16"/>
    </row>
    <row r="10" spans="1:21" x14ac:dyDescent="0.25">
      <c r="C10" s="123" t="s">
        <v>72</v>
      </c>
      <c r="D10" s="1">
        <f t="shared" ref="D10:M10" si="2">_xlfn.STDEV.S(D6:D8)</f>
        <v>0</v>
      </c>
      <c r="E10" s="1">
        <f t="shared" si="2"/>
        <v>0</v>
      </c>
      <c r="F10" s="1">
        <f t="shared" si="2"/>
        <v>0.14957813317946392</v>
      </c>
      <c r="G10" s="1">
        <f t="shared" si="2"/>
        <v>0.16255358979618426</v>
      </c>
      <c r="H10" s="1">
        <f t="shared" si="2"/>
        <v>0.55936714763525974</v>
      </c>
      <c r="I10" s="1">
        <f t="shared" si="2"/>
        <v>0.36723945314583628</v>
      </c>
      <c r="J10" s="1">
        <f t="shared" si="2"/>
        <v>0.22695842110861</v>
      </c>
      <c r="K10" s="1">
        <f t="shared" si="2"/>
        <v>0.28943002093549397</v>
      </c>
      <c r="L10" s="1">
        <f t="shared" si="2"/>
        <v>0.22392214901314655</v>
      </c>
      <c r="M10" s="1">
        <f t="shared" si="2"/>
        <v>0.11495095073818777</v>
      </c>
      <c r="P10" s="16" t="s">
        <v>28</v>
      </c>
      <c r="Q10" s="79">
        <v>1</v>
      </c>
      <c r="R10">
        <f>LOG10(Q10)</f>
        <v>0</v>
      </c>
      <c r="S10" s="16"/>
    </row>
    <row r="11" spans="1:21" x14ac:dyDescent="0.25">
      <c r="C11" s="123" t="s">
        <v>73</v>
      </c>
      <c r="D11" s="1">
        <f t="shared" ref="D11:M11" si="3">D10/SQRT(3)</f>
        <v>0</v>
      </c>
      <c r="E11" s="1">
        <f t="shared" si="3"/>
        <v>0</v>
      </c>
      <c r="F11" s="1">
        <f t="shared" si="3"/>
        <v>8.6358975456045192E-2</v>
      </c>
      <c r="G11" s="1">
        <f t="shared" si="3"/>
        <v>9.385035882656699E-2</v>
      </c>
      <c r="H11" s="1">
        <f t="shared" si="3"/>
        <v>0.32295077326305038</v>
      </c>
      <c r="I11" s="1">
        <f t="shared" si="3"/>
        <v>0.21202579713079955</v>
      </c>
      <c r="J11" s="1">
        <f t="shared" si="3"/>
        <v>0.13103450552190843</v>
      </c>
      <c r="K11" s="1">
        <f t="shared" si="3"/>
        <v>0.16710250049866648</v>
      </c>
      <c r="L11" s="1">
        <f t="shared" si="3"/>
        <v>0.12928151301025967</v>
      </c>
      <c r="M11" s="1">
        <f t="shared" si="3"/>
        <v>6.6366962352296124E-2</v>
      </c>
      <c r="P11" s="16" t="s">
        <v>28</v>
      </c>
      <c r="Q11" s="79">
        <v>1</v>
      </c>
      <c r="R11">
        <f>LOG10(Q11)</f>
        <v>0</v>
      </c>
      <c r="S11" s="16"/>
    </row>
    <row r="12" spans="1:21" x14ac:dyDescent="0.25">
      <c r="P12" t="s">
        <v>24</v>
      </c>
      <c r="Q12" s="79">
        <v>0.56772159828591695</v>
      </c>
      <c r="R12" s="16">
        <f>LOG10(Q12)</f>
        <v>-0.24586458324866797</v>
      </c>
      <c r="S12" s="16"/>
    </row>
    <row r="13" spans="1:21" x14ac:dyDescent="0.25">
      <c r="P13" t="s">
        <v>24</v>
      </c>
      <c r="Q13" s="79">
        <v>0.48663528226417657</v>
      </c>
      <c r="R13" s="16">
        <f>LOG10(Q13)</f>
        <v>-0.31279640683727256</v>
      </c>
      <c r="S13" s="16"/>
    </row>
    <row r="14" spans="1:21" x14ac:dyDescent="0.25">
      <c r="C14" s="76"/>
      <c r="D14" s="76">
        <v>0</v>
      </c>
      <c r="E14" s="76">
        <v>6</v>
      </c>
      <c r="F14" s="76">
        <v>12</v>
      </c>
      <c r="G14" s="76">
        <v>24</v>
      </c>
      <c r="H14" s="76">
        <v>48</v>
      </c>
      <c r="I14" s="76"/>
      <c r="J14" s="76"/>
      <c r="K14" s="76"/>
      <c r="L14" s="76"/>
      <c r="M14" s="76"/>
      <c r="P14" t="s">
        <v>24</v>
      </c>
      <c r="Q14" s="79">
        <v>0.77655688920734212</v>
      </c>
      <c r="R14" s="16">
        <f>LOG10(Q14)</f>
        <v>-0.10982672311143989</v>
      </c>
      <c r="S14" s="16"/>
    </row>
    <row r="15" spans="1:21" x14ac:dyDescent="0.25">
      <c r="C15" s="76" t="s">
        <v>2</v>
      </c>
      <c r="D15" s="1">
        <v>1</v>
      </c>
      <c r="E15" s="1">
        <v>0.61030458991914505</v>
      </c>
      <c r="F15" s="1">
        <v>0.86774286127198297</v>
      </c>
      <c r="G15" s="1">
        <v>0.68662284504022075</v>
      </c>
      <c r="H15" s="1">
        <v>1.9513290347424694</v>
      </c>
      <c r="I15" s="1">
        <v>0</v>
      </c>
      <c r="J15" s="1">
        <v>0.14957813317946392</v>
      </c>
      <c r="K15" s="1">
        <v>0.55936714763525974</v>
      </c>
      <c r="L15" s="1">
        <v>0.22695842110861</v>
      </c>
      <c r="M15" s="1">
        <v>0.22392214901314655</v>
      </c>
      <c r="P15" s="16" t="s">
        <v>29</v>
      </c>
      <c r="Q15" s="79">
        <v>0.56912321948491895</v>
      </c>
      <c r="R15">
        <f>LOG10(Q15)</f>
        <v>-0.2447936953819031</v>
      </c>
      <c r="S15" s="16"/>
    </row>
    <row r="16" spans="1:21" x14ac:dyDescent="0.25">
      <c r="C16" s="76" t="s">
        <v>42</v>
      </c>
      <c r="D16" s="1">
        <v>1</v>
      </c>
      <c r="E16" s="1">
        <v>0.75586443258921265</v>
      </c>
      <c r="F16" s="1">
        <v>0.56999222045817621</v>
      </c>
      <c r="G16" s="1">
        <v>0.81575555451384218</v>
      </c>
      <c r="H16" s="1">
        <v>2.0530959316025732</v>
      </c>
      <c r="I16" s="1">
        <v>0</v>
      </c>
      <c r="J16" s="1">
        <v>0.16255358979618426</v>
      </c>
      <c r="K16" s="1">
        <v>0.36723945314583628</v>
      </c>
      <c r="L16" s="1">
        <v>0.28943002093549397</v>
      </c>
      <c r="M16" s="1">
        <v>0.11495095073818777</v>
      </c>
      <c r="P16" s="16" t="s">
        <v>29</v>
      </c>
      <c r="Q16" s="79">
        <v>0.8656502470863997</v>
      </c>
      <c r="R16">
        <f>LOG10(Q16)</f>
        <v>-6.2657542673032987E-2</v>
      </c>
      <c r="S16" s="16"/>
    </row>
    <row r="17" spans="16:19" x14ac:dyDescent="0.25">
      <c r="P17" s="16" t="s">
        <v>29</v>
      </c>
      <c r="Q17" s="79">
        <v>0.83281983119631908</v>
      </c>
      <c r="R17">
        <f>LOG10(Q17)</f>
        <v>-7.9448941906996404E-2</v>
      </c>
      <c r="S17" s="16"/>
    </row>
    <row r="18" spans="16:19" x14ac:dyDescent="0.25">
      <c r="P18" t="s">
        <v>25</v>
      </c>
      <c r="Q18" s="79">
        <v>1.3970221068731419</v>
      </c>
      <c r="R18" s="16">
        <f>LOG10(Q18)</f>
        <v>0.14520327856733412</v>
      </c>
      <c r="S18" s="16"/>
    </row>
    <row r="19" spans="16:19" x14ac:dyDescent="0.25">
      <c r="P19" t="s">
        <v>25</v>
      </c>
      <c r="Q19" s="79">
        <v>0.2824956652833896</v>
      </c>
      <c r="R19" s="16">
        <f>LOG10(Q19)</f>
        <v>-0.54898821176648127</v>
      </c>
      <c r="S19" s="16"/>
    </row>
    <row r="20" spans="16:19" x14ac:dyDescent="0.25">
      <c r="P20" t="s">
        <v>25</v>
      </c>
      <c r="Q20" s="79">
        <v>0.92371081165941726</v>
      </c>
      <c r="R20" s="16">
        <f>LOG10(Q20)</f>
        <v>-3.4463973107088694E-2</v>
      </c>
      <c r="S20" s="16"/>
    </row>
    <row r="21" spans="16:19" x14ac:dyDescent="0.25">
      <c r="P21" s="16" t="s">
        <v>30</v>
      </c>
      <c r="Q21" s="79">
        <v>0.62126579893427625</v>
      </c>
      <c r="R21">
        <f>LOG10(Q21)</f>
        <v>-0.2067225539081374</v>
      </c>
    </row>
    <row r="22" spans="16:19" x14ac:dyDescent="0.25">
      <c r="P22" s="16" t="s">
        <v>30</v>
      </c>
      <c r="Q22" s="79">
        <v>0.17981039825500086</v>
      </c>
      <c r="R22">
        <f>LOG10(Q22)</f>
        <v>-0.74518519706224129</v>
      </c>
    </row>
    <row r="23" spans="16:19" x14ac:dyDescent="0.25">
      <c r="P23" s="16" t="s">
        <v>30</v>
      </c>
      <c r="Q23" s="79">
        <v>0.9089004641852515</v>
      </c>
      <c r="R23">
        <f>LOG10(Q23)</f>
        <v>-4.1483674778035141E-2</v>
      </c>
    </row>
    <row r="24" spans="16:19" x14ac:dyDescent="0.25">
      <c r="P24" t="s">
        <v>26</v>
      </c>
      <c r="Q24" s="79">
        <v>0.94760349705623326</v>
      </c>
      <c r="R24" s="16">
        <f>LOG10(Q24)</f>
        <v>-2.3373345216661099E-2</v>
      </c>
    </row>
    <row r="25" spans="16:19" x14ac:dyDescent="0.25">
      <c r="P25" t="s">
        <v>26</v>
      </c>
      <c r="Q25" s="79">
        <v>0.53546976589798745</v>
      </c>
      <c r="R25" s="16">
        <f>LOG10(Q25)</f>
        <v>-0.27126504560589704</v>
      </c>
    </row>
    <row r="26" spans="16:19" x14ac:dyDescent="0.25">
      <c r="P26" t="s">
        <v>26</v>
      </c>
      <c r="Q26" s="79">
        <v>0.57679527216644155</v>
      </c>
      <c r="R26" s="16">
        <f>LOG10(Q26)</f>
        <v>-0.23897830806747763</v>
      </c>
    </row>
    <row r="27" spans="16:19" x14ac:dyDescent="0.25">
      <c r="P27" s="16" t="s">
        <v>31</v>
      </c>
      <c r="Q27" s="79">
        <v>0.78863623503331926</v>
      </c>
      <c r="R27">
        <f>LOG10(Q27)</f>
        <v>-0.10312327251578264</v>
      </c>
    </row>
    <row r="28" spans="16:19" x14ac:dyDescent="0.25">
      <c r="P28" s="16" t="s">
        <v>31</v>
      </c>
      <c r="Q28" s="79">
        <v>0.54083966260040595</v>
      </c>
      <c r="R28">
        <f>LOG10(Q28)</f>
        <v>-0.26693146681333241</v>
      </c>
    </row>
    <row r="29" spans="16:19" x14ac:dyDescent="0.25">
      <c r="P29" s="16" t="s">
        <v>31</v>
      </c>
      <c r="Q29" s="79">
        <v>1.1177907659078015</v>
      </c>
      <c r="R29">
        <f>LOG10(Q29)</f>
        <v>4.8360517579177892E-2</v>
      </c>
    </row>
    <row r="30" spans="16:19" x14ac:dyDescent="0.25">
      <c r="P30" t="s">
        <v>27</v>
      </c>
      <c r="Q30" s="79">
        <v>2.203159454216006</v>
      </c>
      <c r="R30" s="16">
        <f>LOG10(Q30)</f>
        <v>0.34304593045992376</v>
      </c>
    </row>
    <row r="31" spans="16:19" x14ac:dyDescent="0.25">
      <c r="P31" t="s">
        <v>27</v>
      </c>
      <c r="Q31" s="79">
        <v>1.774647608980644</v>
      </c>
      <c r="R31" s="16">
        <f>LOG10(Q31)</f>
        <v>0.24911212828189419</v>
      </c>
    </row>
    <row r="32" spans="16:19" x14ac:dyDescent="0.25">
      <c r="P32" t="s">
        <v>27</v>
      </c>
      <c r="Q32" s="79">
        <v>1.8761800410307583</v>
      </c>
      <c r="R32" s="16">
        <f>LOG10(Q32)</f>
        <v>0.27327451158803523</v>
      </c>
    </row>
    <row r="33" spans="3:18" x14ac:dyDescent="0.25">
      <c r="P33" s="16" t="s">
        <v>32</v>
      </c>
      <c r="Q33" s="79">
        <v>2.1805830011079461</v>
      </c>
      <c r="R33">
        <f>LOG10(Q33)</f>
        <v>0.33857262218904816</v>
      </c>
    </row>
    <row r="34" spans="3:18" x14ac:dyDescent="0.25">
      <c r="P34" s="16" t="s">
        <v>32</v>
      </c>
      <c r="Q34" s="79">
        <v>1.9573522967357868</v>
      </c>
      <c r="R34">
        <f>LOG10(Q34)</f>
        <v>0.29166899978090033</v>
      </c>
    </row>
    <row r="35" spans="3:18" x14ac:dyDescent="0.25">
      <c r="P35" s="16" t="s">
        <v>32</v>
      </c>
      <c r="Q35" s="79">
        <v>2.0213524969639862</v>
      </c>
      <c r="R35">
        <f>LOG10(Q35)</f>
        <v>0.30564205529529465</v>
      </c>
    </row>
    <row r="44" spans="3:18" x14ac:dyDescent="0.25">
      <c r="C44" s="76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5"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3"/>
  <sheetViews>
    <sheetView workbookViewId="0">
      <selection activeCell="C9" sqref="C9"/>
    </sheetView>
  </sheetViews>
  <sheetFormatPr baseColWidth="10" defaultRowHeight="15" x14ac:dyDescent="0.25"/>
  <cols>
    <col min="15" max="15" width="11.42578125" style="104"/>
    <col min="19" max="19" width="11.42578125" style="104"/>
  </cols>
  <sheetData>
    <row r="1" spans="1:23" ht="31.5" x14ac:dyDescent="0.5">
      <c r="A1" s="77" t="s">
        <v>76</v>
      </c>
    </row>
    <row r="3" spans="1:23" ht="21" x14ac:dyDescent="0.35">
      <c r="A3" s="70" t="s">
        <v>43</v>
      </c>
      <c r="P3" s="81" t="s">
        <v>64</v>
      </c>
      <c r="R3" s="83"/>
      <c r="S3" s="80"/>
      <c r="T3" s="16"/>
      <c r="U3" s="16"/>
    </row>
    <row r="4" spans="1:23" x14ac:dyDescent="0.25">
      <c r="A4" t="s">
        <v>45</v>
      </c>
      <c r="C4" s="14" t="s">
        <v>40</v>
      </c>
      <c r="D4" s="14" t="s">
        <v>39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O4" s="121" t="s">
        <v>43</v>
      </c>
      <c r="P4" s="104" t="s">
        <v>63</v>
      </c>
      <c r="Q4" s="104" t="s">
        <v>36</v>
      </c>
      <c r="R4" s="80"/>
      <c r="S4" s="121"/>
      <c r="T4" s="80"/>
      <c r="U4" s="80"/>
      <c r="V4" s="104"/>
      <c r="W4" s="104"/>
    </row>
    <row r="5" spans="1:23" x14ac:dyDescent="0.25">
      <c r="A5" t="s">
        <v>38</v>
      </c>
      <c r="C5" s="1">
        <v>1</v>
      </c>
      <c r="D5" s="1">
        <v>1</v>
      </c>
      <c r="E5" s="1">
        <v>0.48472155987704996</v>
      </c>
      <c r="F5" s="1">
        <v>0.9864163885294106</v>
      </c>
      <c r="G5" s="1">
        <v>0.72511971228398819</v>
      </c>
      <c r="H5" s="1">
        <v>1.5535042740076972</v>
      </c>
      <c r="I5" s="1">
        <v>0.69207512246427672</v>
      </c>
      <c r="J5" s="1">
        <v>1.0863138095128293</v>
      </c>
      <c r="K5" s="1">
        <v>5.0846338435630853</v>
      </c>
      <c r="L5" s="1">
        <v>2.9466134603039507</v>
      </c>
      <c r="O5" s="104" t="s">
        <v>23</v>
      </c>
      <c r="P5" s="79">
        <v>1</v>
      </c>
      <c r="Q5" s="119">
        <f>LOG10(P5)</f>
        <v>0</v>
      </c>
    </row>
    <row r="6" spans="1:23" x14ac:dyDescent="0.25">
      <c r="C6" s="1">
        <v>1</v>
      </c>
      <c r="D6" s="1">
        <v>1</v>
      </c>
      <c r="E6" s="1">
        <v>0.88313875436581857</v>
      </c>
      <c r="F6" s="1">
        <v>0.32800072493578725</v>
      </c>
      <c r="G6" s="1">
        <v>0.37010155757825342</v>
      </c>
      <c r="H6" s="1">
        <v>0.99172808475779017</v>
      </c>
      <c r="I6" s="1">
        <v>0.44442746891778762</v>
      </c>
      <c r="J6" s="1">
        <v>0.23452099938929319</v>
      </c>
      <c r="K6" s="1">
        <v>1.3769885744899129</v>
      </c>
      <c r="L6" s="1">
        <v>2.004237791434536</v>
      </c>
      <c r="O6" s="104" t="s">
        <v>23</v>
      </c>
      <c r="P6" s="79">
        <v>1</v>
      </c>
      <c r="Q6" s="119">
        <f t="shared" ref="Q6:Q19" si="0">LOG10(P6)</f>
        <v>0</v>
      </c>
    </row>
    <row r="7" spans="1:23" ht="15.75" thickBot="1" x14ac:dyDescent="0.3">
      <c r="B7" s="4"/>
      <c r="C7" s="22">
        <v>1</v>
      </c>
      <c r="D7" s="22">
        <v>1</v>
      </c>
      <c r="E7" s="22">
        <v>0.85010147703185812</v>
      </c>
      <c r="F7" s="22">
        <v>0.35083540561032756</v>
      </c>
      <c r="G7" s="22">
        <v>1.216010749822735</v>
      </c>
      <c r="H7" s="22">
        <v>1.550401134518534</v>
      </c>
      <c r="I7" s="22">
        <v>0.72356259583419213</v>
      </c>
      <c r="J7" s="22">
        <v>0.49683944126924084</v>
      </c>
      <c r="K7" s="22">
        <v>1.5576477194587315</v>
      </c>
      <c r="L7" s="22">
        <v>2.6878938947568072</v>
      </c>
      <c r="O7" s="104" t="s">
        <v>23</v>
      </c>
      <c r="P7" s="79">
        <v>1</v>
      </c>
      <c r="Q7" s="119">
        <f t="shared" si="0"/>
        <v>0</v>
      </c>
    </row>
    <row r="8" spans="1:23" x14ac:dyDescent="0.25">
      <c r="B8" s="80" t="s">
        <v>44</v>
      </c>
      <c r="C8" s="72">
        <f t="shared" ref="C8:L8" si="1">AVERAGE(C5:C7)</f>
        <v>1</v>
      </c>
      <c r="D8" s="72">
        <f t="shared" si="1"/>
        <v>1</v>
      </c>
      <c r="E8" s="72">
        <f>AVERAGE(E5:E7)</f>
        <v>0.73932059709157549</v>
      </c>
      <c r="F8" s="72">
        <f t="shared" si="1"/>
        <v>0.5550841730251751</v>
      </c>
      <c r="G8" s="72">
        <f t="shared" si="1"/>
        <v>0.77041067322832557</v>
      </c>
      <c r="H8" s="72">
        <f t="shared" si="1"/>
        <v>1.3652111644280069</v>
      </c>
      <c r="I8" s="72">
        <f t="shared" si="1"/>
        <v>0.62002172907208541</v>
      </c>
      <c r="J8" s="72">
        <f t="shared" si="1"/>
        <v>0.60589141672378777</v>
      </c>
      <c r="K8" s="72">
        <f t="shared" si="1"/>
        <v>2.6730900458372435</v>
      </c>
      <c r="L8" s="72">
        <f t="shared" si="1"/>
        <v>2.5462483821650976</v>
      </c>
      <c r="O8" s="80" t="s">
        <v>28</v>
      </c>
      <c r="P8" s="79">
        <v>1</v>
      </c>
      <c r="Q8" s="120">
        <f>LOG10(P8)</f>
        <v>0</v>
      </c>
    </row>
    <row r="9" spans="1:23" x14ac:dyDescent="0.25">
      <c r="B9" s="123" t="s">
        <v>72</v>
      </c>
      <c r="C9" s="1">
        <f t="shared" ref="C9:L9" si="2">_xlfn.STDEV.S(C5:C7)</f>
        <v>0</v>
      </c>
      <c r="D9" s="1">
        <f t="shared" si="2"/>
        <v>0</v>
      </c>
      <c r="E9" s="1">
        <f t="shared" si="2"/>
        <v>0.22110714085332675</v>
      </c>
      <c r="F9" s="1">
        <f t="shared" si="2"/>
        <v>0.37371910007279691</v>
      </c>
      <c r="G9" s="1">
        <f t="shared" si="2"/>
        <v>0.42476940066155189</v>
      </c>
      <c r="H9" s="1">
        <f t="shared" si="2"/>
        <v>0.32344955629685934</v>
      </c>
      <c r="I9" s="1">
        <f t="shared" si="2"/>
        <v>0.15288189361123417</v>
      </c>
      <c r="J9" s="1">
        <f t="shared" si="2"/>
        <v>0.43624190291332854</v>
      </c>
      <c r="K9" s="1">
        <f t="shared" si="2"/>
        <v>2.0904107366562426</v>
      </c>
      <c r="L9" s="1">
        <f t="shared" si="2"/>
        <v>0.48689379103383229</v>
      </c>
      <c r="O9" s="80" t="s">
        <v>28</v>
      </c>
      <c r="P9" s="79">
        <v>1</v>
      </c>
      <c r="Q9" s="120">
        <f>LOG10(P9)</f>
        <v>0</v>
      </c>
    </row>
    <row r="10" spans="1:23" x14ac:dyDescent="0.25">
      <c r="B10" s="123" t="s">
        <v>73</v>
      </c>
      <c r="C10" s="1">
        <f>C9/SQRT(3)</f>
        <v>0</v>
      </c>
      <c r="D10" s="1">
        <f>D9/SQRT(3)</f>
        <v>0</v>
      </c>
      <c r="E10" s="1">
        <f t="shared" ref="E10:F10" si="3">E9/SQRT(3)</f>
        <v>0.12765626729141671</v>
      </c>
      <c r="F10" s="1">
        <f t="shared" si="3"/>
        <v>0.215766823028334</v>
      </c>
      <c r="G10" s="1">
        <f t="shared" ref="G10:L10" si="4">G9/SQRT(3)</f>
        <v>0.24524072781546299</v>
      </c>
      <c r="H10" s="1">
        <f t="shared" si="4"/>
        <v>0.18674368839725677</v>
      </c>
      <c r="I10" s="1">
        <f>I9/SQRT(3)</f>
        <v>8.8266402430665775E-2</v>
      </c>
      <c r="J10" s="1">
        <f t="shared" si="4"/>
        <v>0.25186438007880485</v>
      </c>
      <c r="K10" s="1">
        <f t="shared" si="4"/>
        <v>1.2068992015253657</v>
      </c>
      <c r="L10" s="1">
        <f t="shared" si="4"/>
        <v>0.2811082613201405</v>
      </c>
      <c r="O10" s="80" t="s">
        <v>28</v>
      </c>
      <c r="P10" s="79">
        <v>1</v>
      </c>
      <c r="Q10" s="120">
        <f>LOG10(P10)</f>
        <v>0</v>
      </c>
    </row>
    <row r="11" spans="1:23" x14ac:dyDescent="0.25">
      <c r="O11" s="104" t="s">
        <v>24</v>
      </c>
      <c r="P11" s="72">
        <v>0.48472155987704996</v>
      </c>
      <c r="Q11" s="119">
        <f>LOG10(P11)</f>
        <v>-0.31450766291104548</v>
      </c>
    </row>
    <row r="12" spans="1:23" x14ac:dyDescent="0.25">
      <c r="O12" s="104" t="s">
        <v>24</v>
      </c>
      <c r="P12" s="72">
        <v>0.88313875436581857</v>
      </c>
      <c r="Q12" s="119">
        <f>LOG10(P12)</f>
        <v>-5.3971056873992757E-2</v>
      </c>
    </row>
    <row r="13" spans="1:23" x14ac:dyDescent="0.25">
      <c r="B13" s="76"/>
      <c r="C13" s="76">
        <v>0</v>
      </c>
      <c r="D13" s="76">
        <v>6</v>
      </c>
      <c r="E13" s="76">
        <v>12</v>
      </c>
      <c r="F13" s="76">
        <v>24</v>
      </c>
      <c r="G13" s="76">
        <v>48</v>
      </c>
      <c r="H13" s="76"/>
      <c r="I13" s="76"/>
      <c r="J13" s="76"/>
      <c r="K13" s="76"/>
      <c r="L13" s="76"/>
      <c r="O13" s="104" t="s">
        <v>24</v>
      </c>
      <c r="P13" s="72">
        <v>0.85010147703185812</v>
      </c>
      <c r="Q13" s="119">
        <f>LOG10(P13)</f>
        <v>-7.0529229245133357E-2</v>
      </c>
    </row>
    <row r="14" spans="1:23" x14ac:dyDescent="0.25">
      <c r="A14" s="16"/>
      <c r="B14" s="76" t="s">
        <v>2</v>
      </c>
      <c r="C14" s="72">
        <v>1</v>
      </c>
      <c r="D14" s="72">
        <v>0.73932059709157549</v>
      </c>
      <c r="E14" s="72">
        <v>0.77041067322832557</v>
      </c>
      <c r="F14" s="72">
        <v>0.62002172907208541</v>
      </c>
      <c r="G14" s="72">
        <v>2.6730900458372435</v>
      </c>
      <c r="H14" s="1">
        <v>0</v>
      </c>
      <c r="I14" s="1">
        <v>0.12765626729141671</v>
      </c>
      <c r="J14" s="1">
        <v>0.24524072781546299</v>
      </c>
      <c r="K14" s="1">
        <v>8.8266402430665775E-2</v>
      </c>
      <c r="L14" s="1">
        <v>1.21</v>
      </c>
      <c r="M14" s="16"/>
      <c r="N14" s="16"/>
      <c r="O14" s="80" t="s">
        <v>29</v>
      </c>
      <c r="P14" s="72">
        <v>0.9864163885294106</v>
      </c>
      <c r="Q14" s="120">
        <f>LOG10(P14)</f>
        <v>-5.9397208924912162E-3</v>
      </c>
    </row>
    <row r="15" spans="1:23" x14ac:dyDescent="0.25">
      <c r="A15" s="16"/>
      <c r="B15" s="76" t="s">
        <v>42</v>
      </c>
      <c r="C15" s="72">
        <v>1</v>
      </c>
      <c r="D15" s="72">
        <v>0.5550841730251751</v>
      </c>
      <c r="E15" s="72">
        <v>1.3652111644280069</v>
      </c>
      <c r="F15" s="72">
        <v>0.60589141672378777</v>
      </c>
      <c r="G15" s="72">
        <v>2.5462483821650976</v>
      </c>
      <c r="H15" s="1">
        <v>0</v>
      </c>
      <c r="I15" s="1">
        <v>0.215766823028334</v>
      </c>
      <c r="J15" s="1">
        <v>0.18674368839725677</v>
      </c>
      <c r="K15" s="1">
        <v>0.25186438007880485</v>
      </c>
      <c r="L15" s="1">
        <v>0.2811082613201405</v>
      </c>
      <c r="M15" s="82"/>
      <c r="N15" s="82"/>
      <c r="O15" s="80" t="s">
        <v>29</v>
      </c>
      <c r="P15" s="72">
        <v>0.32800072493578725</v>
      </c>
      <c r="Q15" s="120">
        <f>LOG10(P15)</f>
        <v>-0.48412519642471052</v>
      </c>
    </row>
    <row r="16" spans="1:23" x14ac:dyDescent="0.25">
      <c r="A16" s="16"/>
      <c r="B16" s="76"/>
      <c r="C16" s="1"/>
      <c r="D16" s="72"/>
      <c r="E16" s="1"/>
      <c r="F16" s="1"/>
      <c r="G16" s="1"/>
      <c r="H16" s="1"/>
      <c r="I16" s="1"/>
      <c r="J16" s="1"/>
      <c r="K16" s="1"/>
      <c r="L16" s="1"/>
      <c r="M16" s="16"/>
      <c r="N16" s="16"/>
      <c r="O16" s="80" t="s">
        <v>29</v>
      </c>
      <c r="P16" s="72">
        <v>0.35083540561032756</v>
      </c>
      <c r="Q16" s="120">
        <f>LOG10(P16)</f>
        <v>-0.45489658496025404</v>
      </c>
    </row>
    <row r="17" spans="1:17" x14ac:dyDescent="0.25">
      <c r="A17" s="16"/>
      <c r="B17" s="16"/>
      <c r="C17" s="79"/>
      <c r="D17" s="79"/>
      <c r="E17" s="79"/>
      <c r="F17" s="72"/>
      <c r="G17" s="72"/>
      <c r="H17" s="16"/>
      <c r="I17" s="72"/>
      <c r="J17" s="72"/>
      <c r="K17" s="72"/>
      <c r="L17" s="72"/>
      <c r="M17" s="16"/>
      <c r="N17" s="16"/>
      <c r="O17" s="104" t="s">
        <v>25</v>
      </c>
      <c r="P17" s="72">
        <v>0.72511971228398819</v>
      </c>
      <c r="Q17" s="119">
        <f>LOG10(P17)</f>
        <v>-0.1395902884738501</v>
      </c>
    </row>
    <row r="18" spans="1:17" x14ac:dyDescent="0.25">
      <c r="A18" s="16"/>
      <c r="B18" s="16"/>
      <c r="C18" s="79"/>
      <c r="D18" s="79"/>
      <c r="E18" s="79"/>
      <c r="F18" s="72"/>
      <c r="G18" s="72"/>
      <c r="H18" s="72"/>
      <c r="I18" s="72"/>
      <c r="J18" s="72"/>
      <c r="K18" s="79"/>
      <c r="L18" s="79"/>
      <c r="M18" s="79"/>
      <c r="N18" s="79"/>
      <c r="O18" s="104" t="s">
        <v>25</v>
      </c>
      <c r="P18" s="72">
        <v>0.37010155757825342</v>
      </c>
      <c r="Q18" s="119">
        <f>LOG10(P18)</f>
        <v>-0.43167908716585235</v>
      </c>
    </row>
    <row r="19" spans="1:17" x14ac:dyDescent="0.25">
      <c r="A19" s="16"/>
      <c r="B19" s="16"/>
      <c r="C19" s="79"/>
      <c r="D19" s="79"/>
      <c r="E19" s="79"/>
      <c r="F19" s="72"/>
      <c r="G19" s="72"/>
      <c r="H19" s="72"/>
      <c r="I19" s="72"/>
      <c r="J19" s="72"/>
      <c r="K19" s="72"/>
      <c r="L19" s="72"/>
      <c r="M19" s="72"/>
      <c r="N19" s="72"/>
      <c r="O19" s="104" t="s">
        <v>25</v>
      </c>
      <c r="P19" s="72">
        <v>1.216010749822735</v>
      </c>
      <c r="Q19" s="119">
        <f>LOG10(P19)</f>
        <v>8.4937414219659793E-2</v>
      </c>
    </row>
    <row r="20" spans="1:17" x14ac:dyDescent="0.25">
      <c r="A20" s="16"/>
      <c r="B20" s="16"/>
      <c r="C20" s="79"/>
      <c r="D20" s="79"/>
      <c r="E20" s="79"/>
      <c r="F20" s="72"/>
      <c r="G20" s="72"/>
      <c r="H20" s="72"/>
      <c r="I20" s="72"/>
      <c r="J20" s="72"/>
      <c r="K20" s="72"/>
      <c r="L20" s="72"/>
      <c r="M20" s="72"/>
      <c r="N20" s="72"/>
      <c r="O20" s="80" t="s">
        <v>30</v>
      </c>
      <c r="P20" s="72">
        <v>1.5535042740076972</v>
      </c>
      <c r="Q20" s="120">
        <f>LOG10(P20)</f>
        <v>0.1913124524254993</v>
      </c>
    </row>
    <row r="21" spans="1:17" x14ac:dyDescent="0.25">
      <c r="A21" s="16"/>
      <c r="B21" s="16"/>
      <c r="C21" s="79"/>
      <c r="D21" s="79"/>
      <c r="E21" s="79"/>
      <c r="F21" s="72"/>
      <c r="G21" s="72"/>
      <c r="H21" s="72"/>
      <c r="I21" s="72"/>
      <c r="J21" s="72"/>
      <c r="K21" s="72"/>
      <c r="L21" s="72"/>
      <c r="M21" s="72"/>
      <c r="N21" s="72"/>
      <c r="O21" s="80" t="s">
        <v>30</v>
      </c>
      <c r="P21" s="72">
        <v>0.99172808475779017</v>
      </c>
      <c r="Q21" s="120">
        <f>LOG10(P21)</f>
        <v>-3.6073878025604622E-3</v>
      </c>
    </row>
    <row r="22" spans="1:17" x14ac:dyDescent="0.25">
      <c r="A22" s="16"/>
      <c r="B22" s="16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80" t="s">
        <v>30</v>
      </c>
      <c r="P22" s="72">
        <v>1.550401134518534</v>
      </c>
      <c r="Q22" s="120">
        <f>LOG10(P22)</f>
        <v>0.19044407750529604</v>
      </c>
    </row>
    <row r="23" spans="1:17" x14ac:dyDescent="0.25">
      <c r="A23" s="16"/>
      <c r="B23" s="1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104" t="s">
        <v>26</v>
      </c>
      <c r="P23" s="72">
        <v>0.69207512246427672</v>
      </c>
      <c r="Q23" s="119">
        <f>LOG10(P23)</f>
        <v>-0.15984676175573403</v>
      </c>
    </row>
    <row r="24" spans="1:17" x14ac:dyDescent="0.25">
      <c r="A24" s="16"/>
      <c r="B24" s="16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104" t="s">
        <v>26</v>
      </c>
      <c r="P24" s="72">
        <v>0.44442746891778762</v>
      </c>
      <c r="Q24" s="119">
        <f>LOG10(P24)</f>
        <v>-0.35219910627765399</v>
      </c>
    </row>
    <row r="25" spans="1:17" x14ac:dyDescent="0.25">
      <c r="C25" s="14"/>
      <c r="O25" s="104" t="s">
        <v>26</v>
      </c>
      <c r="P25" s="72">
        <v>0.72356259583419213</v>
      </c>
      <c r="Q25" s="119">
        <f>LOG10(P25)</f>
        <v>-0.14052389184356234</v>
      </c>
    </row>
    <row r="26" spans="1:17" x14ac:dyDescent="0.25">
      <c r="C26" s="14"/>
      <c r="O26" s="80" t="s">
        <v>31</v>
      </c>
      <c r="P26" s="79">
        <v>1.0863138095128293</v>
      </c>
      <c r="Q26" s="120">
        <f>LOG10(P26)</f>
        <v>3.5955300439830792E-2</v>
      </c>
    </row>
    <row r="27" spans="1:17" x14ac:dyDescent="0.25">
      <c r="C27" s="14"/>
      <c r="O27" s="80" t="s">
        <v>31</v>
      </c>
      <c r="P27" s="72">
        <v>0.23452099938929319</v>
      </c>
      <c r="Q27" s="120">
        <f>LOG10(P27)</f>
        <v>-0.62981826377800221</v>
      </c>
    </row>
    <row r="28" spans="1:17" x14ac:dyDescent="0.25">
      <c r="C28" s="14"/>
      <c r="O28" s="80" t="s">
        <v>31</v>
      </c>
      <c r="P28" s="72">
        <v>0.49683944126924084</v>
      </c>
      <c r="Q28" s="120">
        <f>LOG10(P28)</f>
        <v>-0.30378393528381031</v>
      </c>
    </row>
    <row r="29" spans="1:17" x14ac:dyDescent="0.25">
      <c r="C29" s="14"/>
      <c r="O29" s="104" t="s">
        <v>27</v>
      </c>
      <c r="P29" s="72">
        <v>5.0846338435630853</v>
      </c>
      <c r="Q29" s="119">
        <f>LOG10(P29)</f>
        <v>0.7062596838181302</v>
      </c>
    </row>
    <row r="30" spans="1:17" x14ac:dyDescent="0.25">
      <c r="O30" s="104" t="s">
        <v>27</v>
      </c>
      <c r="P30" s="72">
        <v>1.3769885744899129</v>
      </c>
      <c r="Q30" s="119">
        <f>LOG10(P30)</f>
        <v>0.13893033673000293</v>
      </c>
    </row>
    <row r="31" spans="1:17" x14ac:dyDescent="0.25">
      <c r="O31" s="104" t="s">
        <v>27</v>
      </c>
      <c r="P31" s="72">
        <v>1.5576477194587315</v>
      </c>
      <c r="Q31" s="119">
        <f>LOG10(P31)</f>
        <v>0.19246924358397879</v>
      </c>
    </row>
    <row r="32" spans="1:17" x14ac:dyDescent="0.25">
      <c r="O32" s="80" t="s">
        <v>32</v>
      </c>
      <c r="P32" s="72">
        <v>2.9466134603039507</v>
      </c>
      <c r="Q32" s="120">
        <f>LOG10(P32)</f>
        <v>0.46932316840256805</v>
      </c>
    </row>
    <row r="33" spans="3:36" x14ac:dyDescent="0.25">
      <c r="O33" s="80" t="s">
        <v>32</v>
      </c>
      <c r="P33" s="72">
        <v>2.004237791434536</v>
      </c>
      <c r="Q33" s="120">
        <f>LOG10(P33)</f>
        <v>0.30194924682661106</v>
      </c>
    </row>
    <row r="34" spans="3:36" x14ac:dyDescent="0.25">
      <c r="O34" s="80" t="s">
        <v>32</v>
      </c>
      <c r="P34" s="72">
        <v>2.6878938947568072</v>
      </c>
      <c r="Q34" s="120">
        <f>LOG10(P34)</f>
        <v>0.42941212084341884</v>
      </c>
    </row>
    <row r="38" spans="3:36" x14ac:dyDescent="0.25">
      <c r="S38" s="80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3:36" x14ac:dyDescent="0.25">
      <c r="S39" s="80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16"/>
      <c r="AJ39" s="16"/>
    </row>
    <row r="40" spans="3:36" x14ac:dyDescent="0.25">
      <c r="S40" s="80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3:36" x14ac:dyDescent="0.25">
      <c r="C41" s="14"/>
      <c r="S41" s="80"/>
      <c r="T41" s="79"/>
      <c r="U41" s="79"/>
      <c r="V41" s="79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3:36" x14ac:dyDescent="0.25">
      <c r="C42" s="14"/>
      <c r="S42" s="80"/>
      <c r="T42" s="79"/>
      <c r="U42" s="79"/>
      <c r="V42" s="79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3:36" x14ac:dyDescent="0.25">
      <c r="C43" s="14"/>
      <c r="S43" s="80"/>
      <c r="T43" s="79"/>
      <c r="U43" s="79"/>
      <c r="V43" s="79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3:36" x14ac:dyDescent="0.25">
      <c r="C44" s="14"/>
      <c r="S44" s="80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3:36" x14ac:dyDescent="0.25">
      <c r="C45" s="14"/>
      <c r="S45" s="80"/>
      <c r="T45" s="16"/>
      <c r="U45" s="16"/>
      <c r="V45" s="16"/>
      <c r="W45" s="72"/>
      <c r="X45" s="72"/>
      <c r="Y45" s="72"/>
      <c r="Z45" s="72"/>
      <c r="AA45" s="72"/>
      <c r="AB45" s="16"/>
      <c r="AC45" s="16"/>
      <c r="AD45" s="72"/>
      <c r="AE45" s="72"/>
      <c r="AF45" s="72"/>
      <c r="AG45" s="16"/>
      <c r="AH45" s="72"/>
      <c r="AI45" s="16"/>
      <c r="AJ45" s="16"/>
    </row>
    <row r="46" spans="3:36" x14ac:dyDescent="0.25">
      <c r="C46" s="14"/>
      <c r="S46" s="80"/>
      <c r="T46" s="82"/>
      <c r="U46" s="16"/>
      <c r="V46" s="16"/>
      <c r="W46" s="82"/>
      <c r="X46" s="16"/>
      <c r="Y46" s="82"/>
      <c r="Z46" s="82"/>
      <c r="AA46" s="16"/>
      <c r="AB46" s="82"/>
      <c r="AC46" s="16"/>
      <c r="AD46" s="16"/>
      <c r="AE46" s="16"/>
      <c r="AF46" s="16"/>
      <c r="AG46" s="16"/>
      <c r="AH46" s="16"/>
      <c r="AI46" s="16"/>
      <c r="AJ46" s="16"/>
    </row>
    <row r="47" spans="3:36" x14ac:dyDescent="0.25">
      <c r="C47" s="14"/>
      <c r="Y47" s="16"/>
    </row>
    <row r="48" spans="3:36" x14ac:dyDescent="0.25">
      <c r="C48" s="14"/>
      <c r="Y48" s="16"/>
    </row>
    <row r="49" spans="3:25" x14ac:dyDescent="0.25">
      <c r="C49" s="14"/>
      <c r="Y49" s="16"/>
    </row>
    <row r="50" spans="3:25" x14ac:dyDescent="0.25">
      <c r="C50" s="14"/>
      <c r="Y50" s="16"/>
    </row>
    <row r="51" spans="3:25" x14ac:dyDescent="0.25">
      <c r="C51" s="14"/>
      <c r="Y51" s="16"/>
    </row>
    <row r="52" spans="3:25" x14ac:dyDescent="0.25">
      <c r="C52" s="14"/>
      <c r="Y52" s="16"/>
    </row>
    <row r="53" spans="3:25" x14ac:dyDescent="0.25">
      <c r="C53" s="14"/>
      <c r="Y53" s="16"/>
    </row>
    <row r="54" spans="3:25" x14ac:dyDescent="0.25">
      <c r="C54" s="14"/>
      <c r="Y54" s="16"/>
    </row>
    <row r="55" spans="3:25" x14ac:dyDescent="0.25">
      <c r="C55" s="14"/>
      <c r="Y55" s="16"/>
    </row>
    <row r="56" spans="3:25" x14ac:dyDescent="0.25">
      <c r="C56" s="14"/>
      <c r="Y56" s="16"/>
    </row>
    <row r="57" spans="3:25" x14ac:dyDescent="0.25">
      <c r="C57" s="14"/>
      <c r="Y57" s="16"/>
    </row>
    <row r="58" spans="3:25" x14ac:dyDescent="0.25">
      <c r="C58" s="14"/>
      <c r="Y58" s="16"/>
    </row>
    <row r="59" spans="3:25" x14ac:dyDescent="0.25">
      <c r="C59" s="14"/>
      <c r="Y59" s="16"/>
    </row>
    <row r="60" spans="3:25" x14ac:dyDescent="0.25">
      <c r="C60" s="14"/>
      <c r="Y60" s="16"/>
    </row>
    <row r="61" spans="3:25" x14ac:dyDescent="0.25">
      <c r="C61" s="14"/>
      <c r="Y61" s="16"/>
    </row>
    <row r="62" spans="3:25" x14ac:dyDescent="0.25">
      <c r="C62" s="14"/>
      <c r="Y62" s="16"/>
    </row>
    <row r="63" spans="3:25" x14ac:dyDescent="0.25">
      <c r="Y63" s="1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45"/>
  <sheetViews>
    <sheetView workbookViewId="0">
      <selection activeCell="B8" sqref="B8:B10"/>
    </sheetView>
  </sheetViews>
  <sheetFormatPr baseColWidth="10" defaultRowHeight="15" x14ac:dyDescent="0.25"/>
  <sheetData>
    <row r="1" spans="1:22" ht="31.5" x14ac:dyDescent="0.5">
      <c r="A1" s="77" t="s">
        <v>75</v>
      </c>
    </row>
    <row r="2" spans="1:22" ht="21" x14ac:dyDescent="0.35">
      <c r="Q2" s="16"/>
      <c r="R2" s="81" t="s">
        <v>64</v>
      </c>
      <c r="S2" s="82"/>
      <c r="T2" s="16"/>
      <c r="U2" s="16"/>
      <c r="V2" s="16"/>
    </row>
    <row r="3" spans="1:22" x14ac:dyDescent="0.25">
      <c r="A3" s="70" t="s">
        <v>16</v>
      </c>
      <c r="P3" s="73" t="s">
        <v>16</v>
      </c>
      <c r="Q3" s="16" t="s">
        <v>63</v>
      </c>
      <c r="R3" s="16" t="s">
        <v>36</v>
      </c>
      <c r="S3" s="16"/>
      <c r="T3" s="78" t="s">
        <v>16</v>
      </c>
      <c r="U3" s="16" t="s">
        <v>33</v>
      </c>
      <c r="V3" s="16" t="s">
        <v>36</v>
      </c>
    </row>
    <row r="4" spans="1:22" x14ac:dyDescent="0.25">
      <c r="A4" t="s">
        <v>63</v>
      </c>
      <c r="C4" s="14" t="s">
        <v>40</v>
      </c>
      <c r="D4" s="14" t="s">
        <v>39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/>
      <c r="P4" t="s">
        <v>23</v>
      </c>
      <c r="Q4" s="79">
        <v>1</v>
      </c>
      <c r="R4" s="16">
        <f>LOG10(Q4)</f>
        <v>0</v>
      </c>
      <c r="S4" s="16"/>
      <c r="T4" s="16" t="s">
        <v>28</v>
      </c>
      <c r="U4" s="79">
        <v>1</v>
      </c>
      <c r="V4" s="16">
        <f>LOG10(U4)</f>
        <v>0</v>
      </c>
    </row>
    <row r="5" spans="1:22" x14ac:dyDescent="0.25">
      <c r="A5" t="s">
        <v>38</v>
      </c>
      <c r="C5" s="1">
        <v>1</v>
      </c>
      <c r="D5" s="1">
        <v>1</v>
      </c>
      <c r="E5" s="1">
        <v>0.74692464567759398</v>
      </c>
      <c r="F5" s="1">
        <v>0.70659635768382867</v>
      </c>
      <c r="G5" s="1">
        <v>0.80467614860790104</v>
      </c>
      <c r="H5" s="1">
        <v>0.8853936533242166</v>
      </c>
      <c r="I5" s="1">
        <v>1.0376117509685443</v>
      </c>
      <c r="J5" s="1">
        <v>0.9921975333180556</v>
      </c>
      <c r="K5" s="1">
        <v>2.1718201185739563</v>
      </c>
      <c r="L5" s="1">
        <v>2.2837234042685974</v>
      </c>
      <c r="M5" s="1"/>
      <c r="P5" t="s">
        <v>23</v>
      </c>
      <c r="Q5" s="79">
        <v>1</v>
      </c>
      <c r="R5" s="16">
        <f t="shared" ref="R5:R18" si="0">LOG10(Q5)</f>
        <v>0</v>
      </c>
      <c r="S5" s="16"/>
      <c r="T5" s="16" t="s">
        <v>28</v>
      </c>
      <c r="U5" s="79">
        <v>1</v>
      </c>
      <c r="V5" s="16">
        <f t="shared" ref="V5:V18" si="1">LOG10(U5)</f>
        <v>0</v>
      </c>
    </row>
    <row r="6" spans="1:22" x14ac:dyDescent="0.25">
      <c r="C6" s="1">
        <v>1</v>
      </c>
      <c r="D6" s="1">
        <v>1</v>
      </c>
      <c r="E6" s="1">
        <v>0.65545745355918095</v>
      </c>
      <c r="F6" s="1">
        <v>0.79567491312142624</v>
      </c>
      <c r="G6" s="1">
        <v>0.83976855394589645</v>
      </c>
      <c r="H6" s="1">
        <v>0.46535325729453364</v>
      </c>
      <c r="I6" s="1">
        <v>0.94756057045558872</v>
      </c>
      <c r="J6" s="1">
        <v>1.0275824924046801</v>
      </c>
      <c r="K6" s="1">
        <v>2.209681038350594</v>
      </c>
      <c r="L6" s="1">
        <v>1.8448631965108682</v>
      </c>
      <c r="M6" s="1"/>
      <c r="P6" t="s">
        <v>23</v>
      </c>
      <c r="Q6" s="79">
        <v>1</v>
      </c>
      <c r="R6" s="16">
        <f t="shared" si="0"/>
        <v>0</v>
      </c>
      <c r="S6" s="16"/>
      <c r="T6" s="16" t="s">
        <v>28</v>
      </c>
      <c r="U6" s="79">
        <v>1</v>
      </c>
      <c r="V6" s="16">
        <f t="shared" si="1"/>
        <v>0</v>
      </c>
    </row>
    <row r="7" spans="1:22" ht="15.75" thickBot="1" x14ac:dyDescent="0.3">
      <c r="B7" s="4"/>
      <c r="C7" s="22">
        <v>1</v>
      </c>
      <c r="D7" s="22">
        <v>1</v>
      </c>
      <c r="E7" s="22">
        <v>0.70596242722900437</v>
      </c>
      <c r="F7" s="22">
        <v>0.79904933514949539</v>
      </c>
      <c r="G7" s="22">
        <v>0.98563464443391235</v>
      </c>
      <c r="H7" s="22">
        <v>0.85426677020717001</v>
      </c>
      <c r="I7" s="22">
        <v>1.0803745520337962</v>
      </c>
      <c r="J7" s="22">
        <v>1.5619296959007027</v>
      </c>
      <c r="K7" s="22">
        <v>2.2112015328119559</v>
      </c>
      <c r="L7" s="22">
        <v>2.1981584965592229</v>
      </c>
      <c r="M7" s="72"/>
      <c r="P7" t="s">
        <v>24</v>
      </c>
      <c r="Q7" s="72">
        <v>0.74692464567759398</v>
      </c>
      <c r="R7" s="16">
        <f t="shared" si="0"/>
        <v>-0.12672321025575345</v>
      </c>
      <c r="S7" s="16"/>
      <c r="T7" s="16" t="s">
        <v>29</v>
      </c>
      <c r="U7" s="72">
        <v>0.70659635768382867</v>
      </c>
      <c r="V7" s="16">
        <f t="shared" si="1"/>
        <v>-0.15082860556787517</v>
      </c>
    </row>
    <row r="8" spans="1:22" x14ac:dyDescent="0.25">
      <c r="B8" s="80" t="s">
        <v>44</v>
      </c>
      <c r="C8" s="72">
        <f t="shared" ref="C8:L8" si="2">AVERAGE(C5:C7)</f>
        <v>1</v>
      </c>
      <c r="D8" s="72">
        <f t="shared" si="2"/>
        <v>1</v>
      </c>
      <c r="E8" s="72">
        <f t="shared" si="2"/>
        <v>0.70278150882192636</v>
      </c>
      <c r="F8" s="72">
        <f t="shared" si="2"/>
        <v>0.76710686865158351</v>
      </c>
      <c r="G8" s="72">
        <f t="shared" si="2"/>
        <v>0.87669311566257002</v>
      </c>
      <c r="H8" s="72">
        <f t="shared" si="2"/>
        <v>0.7350045602753067</v>
      </c>
      <c r="I8" s="72">
        <f t="shared" si="2"/>
        <v>1.0218489578193097</v>
      </c>
      <c r="J8" s="72">
        <f t="shared" si="2"/>
        <v>1.193903240541146</v>
      </c>
      <c r="K8" s="72">
        <f t="shared" si="2"/>
        <v>2.1975675632455016</v>
      </c>
      <c r="L8" s="72">
        <f t="shared" si="2"/>
        <v>2.1089150324462298</v>
      </c>
      <c r="M8" s="72"/>
      <c r="P8" t="s">
        <v>24</v>
      </c>
      <c r="Q8" s="72">
        <v>0.65545745355918095</v>
      </c>
      <c r="R8" s="16">
        <f t="shared" si="0"/>
        <v>-0.1834554935759754</v>
      </c>
      <c r="S8" s="16"/>
      <c r="T8" s="16" t="s">
        <v>29</v>
      </c>
      <c r="U8" s="72">
        <v>0.79567491312142624</v>
      </c>
      <c r="V8" s="16">
        <f t="shared" si="1"/>
        <v>-9.9264334617928815E-2</v>
      </c>
    </row>
    <row r="9" spans="1:22" x14ac:dyDescent="0.25">
      <c r="B9" s="123" t="s">
        <v>72</v>
      </c>
      <c r="C9" s="1">
        <f t="shared" ref="C9:L9" si="3">_xlfn.STDEV.S(C5:C7)</f>
        <v>0</v>
      </c>
      <c r="D9" s="1">
        <f t="shared" si="3"/>
        <v>0</v>
      </c>
      <c r="E9" s="1">
        <f t="shared" si="3"/>
        <v>4.5816487097343414E-2</v>
      </c>
      <c r="F9" s="1">
        <f t="shared" si="3"/>
        <v>5.2430793758915732E-2</v>
      </c>
      <c r="G9" s="1">
        <f t="shared" si="3"/>
        <v>9.5963856458457633E-2</v>
      </c>
      <c r="H9" s="1">
        <f t="shared" si="3"/>
        <v>0.23404292258593762</v>
      </c>
      <c r="I9" s="1">
        <f t="shared" si="3"/>
        <v>6.7795557830607714E-2</v>
      </c>
      <c r="J9" s="1">
        <f t="shared" si="3"/>
        <v>0.31921094548241935</v>
      </c>
      <c r="K9" s="1">
        <f t="shared" si="3"/>
        <v>2.23108977001709E-2</v>
      </c>
      <c r="L9" s="1">
        <f t="shared" si="3"/>
        <v>0.23264321912201671</v>
      </c>
      <c r="M9" s="1"/>
      <c r="P9" t="s">
        <v>24</v>
      </c>
      <c r="Q9" s="72">
        <v>0.70596242722900437</v>
      </c>
      <c r="R9" s="16">
        <f t="shared" si="0"/>
        <v>-0.15121841237784903</v>
      </c>
      <c r="S9" s="16"/>
      <c r="T9" s="16" t="s">
        <v>29</v>
      </c>
      <c r="U9" s="72">
        <v>0.79904933514949539</v>
      </c>
      <c r="V9" s="16">
        <f t="shared" si="1"/>
        <v>-9.742640551488059E-2</v>
      </c>
    </row>
    <row r="10" spans="1:22" x14ac:dyDescent="0.25">
      <c r="B10" s="123" t="s">
        <v>73</v>
      </c>
      <c r="C10" s="1">
        <f>C9/SQRT(3)</f>
        <v>0</v>
      </c>
      <c r="D10" s="1">
        <f>D9/SQRT(3)</f>
        <v>0</v>
      </c>
      <c r="E10" s="1">
        <f t="shared" ref="E10:F10" si="4">E9/SQRT(3)</f>
        <v>2.6452161158974238E-2</v>
      </c>
      <c r="F10" s="1">
        <f t="shared" si="4"/>
        <v>3.027093289053575E-2</v>
      </c>
      <c r="G10" s="1">
        <f t="shared" ref="G10:L10" si="5">G9/SQRT(3)</f>
        <v>5.5404758358765127E-2</v>
      </c>
      <c r="H10" s="1">
        <f t="shared" si="5"/>
        <v>0.13512474435691785</v>
      </c>
      <c r="I10" s="1">
        <f t="shared" si="5"/>
        <v>3.9141783563362204E-2</v>
      </c>
      <c r="J10" s="1">
        <f t="shared" si="5"/>
        <v>0.18429652530254978</v>
      </c>
      <c r="K10" s="1">
        <f t="shared" si="5"/>
        <v>1.2881202793055872E-2</v>
      </c>
      <c r="L10" s="1">
        <f t="shared" si="5"/>
        <v>0.13431662518523746</v>
      </c>
      <c r="M10" s="1"/>
      <c r="P10" t="s">
        <v>25</v>
      </c>
      <c r="Q10" s="72">
        <v>0.80467614860790104</v>
      </c>
      <c r="R10" s="16">
        <f t="shared" si="0"/>
        <v>-9.4378871397652248E-2</v>
      </c>
      <c r="S10" s="16"/>
      <c r="T10" s="16" t="s">
        <v>30</v>
      </c>
      <c r="U10" s="79">
        <v>0.8853936533242166</v>
      </c>
      <c r="V10" s="16">
        <f t="shared" si="1"/>
        <v>-5.2863595454245731E-2</v>
      </c>
    </row>
    <row r="11" spans="1:22" x14ac:dyDescent="0.25">
      <c r="P11" t="s">
        <v>25</v>
      </c>
      <c r="Q11" s="72">
        <v>0.83976855394589645</v>
      </c>
      <c r="R11" s="16">
        <f t="shared" si="0"/>
        <v>-7.5840392026573347E-2</v>
      </c>
      <c r="S11" s="16"/>
      <c r="T11" s="16" t="s">
        <v>30</v>
      </c>
      <c r="U11" s="72">
        <v>0.46535325729453364</v>
      </c>
      <c r="V11" s="16">
        <f t="shared" si="1"/>
        <v>-0.33221724184548002</v>
      </c>
    </row>
    <row r="12" spans="1:22" x14ac:dyDescent="0.25">
      <c r="C12" s="14"/>
      <c r="P12" t="s">
        <v>25</v>
      </c>
      <c r="Q12" s="72">
        <v>0.98563464443391235</v>
      </c>
      <c r="R12" s="16">
        <f t="shared" si="0"/>
        <v>-6.284039735202719E-3</v>
      </c>
      <c r="S12" s="16"/>
      <c r="T12" s="16" t="s">
        <v>30</v>
      </c>
      <c r="U12" s="72">
        <v>0.85426677020717001</v>
      </c>
      <c r="V12" s="16">
        <f t="shared" si="1"/>
        <v>-6.8406486761631427E-2</v>
      </c>
    </row>
    <row r="13" spans="1:22" x14ac:dyDescent="0.25">
      <c r="B13" s="76"/>
      <c r="C13" s="76">
        <v>0</v>
      </c>
      <c r="D13" s="76">
        <v>6</v>
      </c>
      <c r="E13" s="76">
        <v>12</v>
      </c>
      <c r="F13" s="76">
        <v>24</v>
      </c>
      <c r="G13" s="76">
        <v>48</v>
      </c>
      <c r="H13" s="76"/>
      <c r="I13" s="76"/>
      <c r="J13" s="76"/>
      <c r="K13" s="76"/>
      <c r="L13" s="76"/>
      <c r="M13" s="16"/>
      <c r="N13" s="16"/>
      <c r="O13" s="16"/>
      <c r="P13" t="s">
        <v>26</v>
      </c>
      <c r="Q13" s="72">
        <v>1.0376117509685443</v>
      </c>
      <c r="R13" s="16">
        <f t="shared" si="0"/>
        <v>1.6034881495354592E-2</v>
      </c>
      <c r="S13" s="16"/>
      <c r="T13" s="16" t="s">
        <v>31</v>
      </c>
      <c r="U13" s="79">
        <v>0.9921975333180556</v>
      </c>
      <c r="V13" s="16">
        <f t="shared" si="1"/>
        <v>-3.4018569890981831E-3</v>
      </c>
    </row>
    <row r="14" spans="1:22" x14ac:dyDescent="0.25">
      <c r="B14" s="76" t="s">
        <v>2</v>
      </c>
      <c r="C14" s="1">
        <v>1</v>
      </c>
      <c r="D14" s="1">
        <v>0.70278150882192636</v>
      </c>
      <c r="E14" s="1">
        <v>0.87669311566257002</v>
      </c>
      <c r="F14" s="1">
        <v>1.0218489578193097</v>
      </c>
      <c r="G14" s="1">
        <v>2.1975675632455016</v>
      </c>
      <c r="H14" s="1">
        <v>0</v>
      </c>
      <c r="I14" s="1">
        <v>4.5816487097343414E-2</v>
      </c>
      <c r="J14" s="1">
        <v>9.5963856458457633E-2</v>
      </c>
      <c r="K14" s="1">
        <v>6.7795557830607714E-2</v>
      </c>
      <c r="L14" s="1">
        <v>2.23108977001709E-2</v>
      </c>
      <c r="M14" s="82"/>
      <c r="N14" s="82"/>
      <c r="O14" s="82"/>
      <c r="P14" t="s">
        <v>26</v>
      </c>
      <c r="Q14" s="72">
        <v>0.94756057045558872</v>
      </c>
      <c r="R14" s="16">
        <f t="shared" si="0"/>
        <v>-2.33930192766642E-2</v>
      </c>
      <c r="S14" s="16"/>
      <c r="T14" s="16" t="s">
        <v>31</v>
      </c>
      <c r="U14" s="72">
        <v>1.0275824924046801</v>
      </c>
      <c r="V14" s="16">
        <f t="shared" si="1"/>
        <v>1.1816696298073703E-2</v>
      </c>
    </row>
    <row r="15" spans="1:22" x14ac:dyDescent="0.25">
      <c r="B15" s="76" t="s">
        <v>42</v>
      </c>
      <c r="C15" s="1">
        <v>1</v>
      </c>
      <c r="D15" s="72">
        <v>0.76710686865158351</v>
      </c>
      <c r="E15" s="1">
        <v>0.7350045602753067</v>
      </c>
      <c r="F15" s="1">
        <v>1.193903240541146</v>
      </c>
      <c r="G15" s="1">
        <v>2.1089150324462298</v>
      </c>
      <c r="H15" s="1">
        <v>0</v>
      </c>
      <c r="I15" s="1">
        <v>5.2430793758915732E-2</v>
      </c>
      <c r="J15" s="1">
        <v>0.23404292258593762</v>
      </c>
      <c r="K15" s="1">
        <v>0.31921094548241935</v>
      </c>
      <c r="L15" s="1">
        <v>0.23264321912201671</v>
      </c>
      <c r="M15" s="16"/>
      <c r="N15" s="16"/>
      <c r="O15" s="16"/>
      <c r="P15" t="s">
        <v>26</v>
      </c>
      <c r="Q15" s="72">
        <v>1.0803745520337962</v>
      </c>
      <c r="R15" s="16">
        <f t="shared" si="0"/>
        <v>3.3574345932425941E-2</v>
      </c>
      <c r="S15" s="16"/>
      <c r="T15" s="16" t="s">
        <v>31</v>
      </c>
      <c r="U15" s="72">
        <v>1.5619296959007027</v>
      </c>
      <c r="V15" s="16">
        <f t="shared" si="1"/>
        <v>0.19366148192955057</v>
      </c>
    </row>
    <row r="16" spans="1:22" x14ac:dyDescent="0.25">
      <c r="M16" s="16"/>
      <c r="N16" s="72"/>
      <c r="O16" s="16"/>
      <c r="P16" t="s">
        <v>27</v>
      </c>
      <c r="Q16" s="72">
        <v>2.1718201185739563</v>
      </c>
      <c r="R16" s="16">
        <f t="shared" si="0"/>
        <v>0.33682385188096536</v>
      </c>
      <c r="S16" s="16"/>
      <c r="T16" s="16" t="s">
        <v>32</v>
      </c>
      <c r="U16" s="72">
        <v>2.2837234042685974</v>
      </c>
      <c r="V16" s="16">
        <f t="shared" si="1"/>
        <v>0.35864350269375389</v>
      </c>
    </row>
    <row r="17" spans="2:35" x14ac:dyDescent="0.25">
      <c r="B17" s="76"/>
      <c r="C17" s="1"/>
      <c r="D17" s="72"/>
      <c r="E17" s="1"/>
      <c r="F17" s="1"/>
      <c r="G17" s="1"/>
      <c r="H17" s="1"/>
      <c r="I17" s="1"/>
      <c r="J17" s="1"/>
      <c r="K17" s="1"/>
      <c r="L17" s="1"/>
      <c r="M17" s="79"/>
      <c r="N17" s="79"/>
      <c r="O17" s="79"/>
      <c r="P17" t="s">
        <v>27</v>
      </c>
      <c r="Q17" s="72">
        <v>2.209681038350594</v>
      </c>
      <c r="R17" s="16">
        <f t="shared" si="0"/>
        <v>0.34432958894233662</v>
      </c>
      <c r="S17" s="16"/>
      <c r="T17" s="16" t="s">
        <v>32</v>
      </c>
      <c r="U17" s="72">
        <v>1.8448631965108682</v>
      </c>
      <c r="V17" s="16">
        <f t="shared" si="1"/>
        <v>0.26596416713289572</v>
      </c>
    </row>
    <row r="18" spans="2:35" x14ac:dyDescent="0.25">
      <c r="C18" s="16"/>
      <c r="D18" s="16"/>
      <c r="E18" s="79"/>
      <c r="F18" s="79"/>
      <c r="G18" s="79"/>
      <c r="H18" s="72"/>
      <c r="I18" s="72"/>
      <c r="J18" s="72"/>
      <c r="K18" s="72"/>
      <c r="L18" s="72"/>
      <c r="M18" s="72"/>
      <c r="N18" s="72"/>
      <c r="O18" s="72"/>
      <c r="P18" t="s">
        <v>27</v>
      </c>
      <c r="Q18" s="72">
        <v>2.2112015328119559</v>
      </c>
      <c r="R18" s="16">
        <f t="shared" si="0"/>
        <v>0.34462832674852889</v>
      </c>
      <c r="S18" s="16"/>
      <c r="T18" s="16" t="s">
        <v>32</v>
      </c>
      <c r="U18" s="72">
        <v>2.1981584965592229</v>
      </c>
      <c r="V18" s="16">
        <f t="shared" si="1"/>
        <v>0.34205900369229125</v>
      </c>
    </row>
    <row r="19" spans="2:35" x14ac:dyDescent="0.25">
      <c r="C19" s="16"/>
      <c r="D19" s="16"/>
      <c r="E19" s="79"/>
      <c r="F19" s="79"/>
      <c r="G19" s="79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2:35" x14ac:dyDescent="0.25">
      <c r="C20" s="16"/>
      <c r="D20" s="16"/>
      <c r="E20" s="79"/>
      <c r="F20" s="79"/>
      <c r="G20" s="79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2:35" x14ac:dyDescent="0.25">
      <c r="C21" s="16"/>
      <c r="D21" s="16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16"/>
    </row>
    <row r="22" spans="2:35" x14ac:dyDescent="0.25">
      <c r="C22" s="16"/>
      <c r="D22" s="16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2:35" x14ac:dyDescent="0.25">
      <c r="C23" s="16"/>
      <c r="D23" s="16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9"/>
      <c r="U23" s="79"/>
      <c r="V23" s="79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2:35" x14ac:dyDescent="0.25">
      <c r="C24" s="14"/>
      <c r="Q24" s="16"/>
      <c r="R24" s="16"/>
      <c r="S24" s="16"/>
      <c r="T24" s="79"/>
      <c r="U24" s="79"/>
      <c r="V24" s="79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2:35" x14ac:dyDescent="0.25">
      <c r="C25" s="14"/>
      <c r="Q25" s="16"/>
      <c r="R25" s="16"/>
      <c r="S25" s="16"/>
      <c r="T25" s="79"/>
      <c r="U25" s="79"/>
      <c r="V25" s="79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2:35" x14ac:dyDescent="0.25">
      <c r="C26" s="14"/>
      <c r="Q26" s="16"/>
      <c r="R26" s="16"/>
      <c r="S26" s="16"/>
      <c r="T26" s="79"/>
      <c r="U26" s="79"/>
      <c r="V26" s="79"/>
      <c r="W26" s="72"/>
      <c r="X26" s="16"/>
      <c r="Y26" s="16"/>
      <c r="Z26" s="16"/>
      <c r="AA26" s="72"/>
      <c r="AB26" s="16"/>
      <c r="AC26" s="16"/>
      <c r="AD26" s="16"/>
      <c r="AE26" s="16"/>
      <c r="AF26" s="72"/>
      <c r="AG26" s="16"/>
      <c r="AH26" s="16"/>
      <c r="AI26" s="16"/>
    </row>
    <row r="27" spans="2:35" x14ac:dyDescent="0.25">
      <c r="C27" s="14"/>
      <c r="Q27" s="16"/>
      <c r="R27" s="16"/>
      <c r="S27" s="16"/>
      <c r="T27" s="79"/>
      <c r="U27" s="79"/>
      <c r="V27" s="79"/>
      <c r="W27" s="16"/>
      <c r="X27" s="72"/>
      <c r="Y27" s="16"/>
      <c r="Z27" s="72"/>
      <c r="AA27" s="16"/>
      <c r="AB27" s="16"/>
      <c r="AC27" s="16"/>
      <c r="AD27" s="16"/>
      <c r="AE27" s="72"/>
      <c r="AF27" s="72"/>
      <c r="AG27" s="72"/>
      <c r="AH27" s="72"/>
      <c r="AI27" s="16"/>
    </row>
    <row r="28" spans="2:35" x14ac:dyDescent="0.25">
      <c r="C28" s="14"/>
      <c r="Q28" s="82"/>
      <c r="R28" s="82"/>
      <c r="S28" s="16"/>
      <c r="T28" s="82"/>
      <c r="U28" s="16"/>
      <c r="V28" s="82"/>
      <c r="W28" s="82"/>
    </row>
    <row r="29" spans="2:35" x14ac:dyDescent="0.25">
      <c r="C29" s="14"/>
      <c r="W29" s="82"/>
    </row>
    <row r="30" spans="2:35" x14ac:dyDescent="0.25">
      <c r="C30" s="14"/>
      <c r="W30" s="16"/>
    </row>
    <row r="31" spans="2:35" x14ac:dyDescent="0.25">
      <c r="C31" s="14"/>
      <c r="W31" s="16"/>
    </row>
    <row r="32" spans="2:35" x14ac:dyDescent="0.25">
      <c r="C32" s="14"/>
      <c r="W32" s="16"/>
    </row>
    <row r="33" spans="3:23" x14ac:dyDescent="0.25">
      <c r="C33" s="14"/>
      <c r="W33" s="16"/>
    </row>
    <row r="34" spans="3:23" x14ac:dyDescent="0.25">
      <c r="C34" s="14"/>
      <c r="W34" s="16"/>
    </row>
    <row r="35" spans="3:23" x14ac:dyDescent="0.25">
      <c r="C35" s="14"/>
      <c r="W35" s="16"/>
    </row>
    <row r="36" spans="3:23" x14ac:dyDescent="0.25">
      <c r="C36" s="14"/>
      <c r="W36" s="16"/>
    </row>
    <row r="37" spans="3:23" x14ac:dyDescent="0.25">
      <c r="C37" s="14"/>
      <c r="W37" s="16"/>
    </row>
    <row r="38" spans="3:23" x14ac:dyDescent="0.25">
      <c r="C38" s="14"/>
      <c r="W38" s="16"/>
    </row>
    <row r="39" spans="3:23" x14ac:dyDescent="0.25">
      <c r="C39" s="14"/>
      <c r="W39" s="16"/>
    </row>
    <row r="40" spans="3:23" x14ac:dyDescent="0.25">
      <c r="C40" s="14"/>
      <c r="W40" s="16"/>
    </row>
    <row r="41" spans="3:23" x14ac:dyDescent="0.25">
      <c r="C41" s="14"/>
      <c r="W41" s="16"/>
    </row>
    <row r="42" spans="3:23" x14ac:dyDescent="0.25">
      <c r="C42" s="14"/>
      <c r="W42" s="16"/>
    </row>
    <row r="43" spans="3:23" x14ac:dyDescent="0.25">
      <c r="C43" s="14"/>
      <c r="W43" s="16"/>
    </row>
    <row r="44" spans="3:23" x14ac:dyDescent="0.25">
      <c r="C44" s="14"/>
      <c r="W44" s="16"/>
    </row>
    <row r="45" spans="3:23" x14ac:dyDescent="0.25">
      <c r="C45" s="14"/>
      <c r="W45" s="1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34"/>
  <sheetViews>
    <sheetView zoomScale="90" zoomScaleNormal="90" workbookViewId="0">
      <selection activeCell="B1" sqref="B1"/>
    </sheetView>
  </sheetViews>
  <sheetFormatPr baseColWidth="10" defaultRowHeight="15" x14ac:dyDescent="0.25"/>
  <cols>
    <col min="3" max="3" width="11.85546875" bestFit="1" customWidth="1"/>
    <col min="18" max="18" width="11.42578125" style="75"/>
    <col min="22" max="22" width="11.42578125" style="75"/>
  </cols>
  <sheetData>
    <row r="1" spans="2:22" ht="31.5" x14ac:dyDescent="0.5">
      <c r="B1" s="77" t="s">
        <v>74</v>
      </c>
    </row>
    <row r="3" spans="2:22" ht="21" x14ac:dyDescent="0.35">
      <c r="C3" s="70" t="s">
        <v>5</v>
      </c>
      <c r="Q3" s="81" t="s">
        <v>64</v>
      </c>
    </row>
    <row r="4" spans="2:22" x14ac:dyDescent="0.25">
      <c r="C4" t="s">
        <v>45</v>
      </c>
      <c r="E4" s="127" t="s">
        <v>35</v>
      </c>
      <c r="F4" s="127"/>
      <c r="G4" s="127" t="s">
        <v>19</v>
      </c>
      <c r="H4" s="127"/>
      <c r="I4" s="127" t="s">
        <v>20</v>
      </c>
      <c r="J4" s="127"/>
      <c r="K4" s="127" t="s">
        <v>21</v>
      </c>
      <c r="L4" s="127"/>
      <c r="M4" s="127" t="s">
        <v>22</v>
      </c>
      <c r="N4" s="127"/>
      <c r="O4" s="74"/>
      <c r="P4" s="73" t="s">
        <v>5</v>
      </c>
      <c r="Q4" t="s">
        <v>63</v>
      </c>
      <c r="R4" s="75" t="s">
        <v>36</v>
      </c>
      <c r="T4" s="78"/>
      <c r="U4" s="16"/>
      <c r="V4" s="80"/>
    </row>
    <row r="5" spans="2:22" x14ac:dyDescent="0.25">
      <c r="C5" t="s">
        <v>38</v>
      </c>
      <c r="E5" t="s">
        <v>2</v>
      </c>
      <c r="F5" t="s">
        <v>18</v>
      </c>
      <c r="G5" t="s">
        <v>2</v>
      </c>
      <c r="H5" t="s">
        <v>18</v>
      </c>
      <c r="I5" t="s">
        <v>2</v>
      </c>
      <c r="J5" t="s">
        <v>18</v>
      </c>
      <c r="K5" t="s">
        <v>2</v>
      </c>
      <c r="L5" t="s">
        <v>18</v>
      </c>
      <c r="M5" t="s">
        <v>37</v>
      </c>
      <c r="N5" t="s">
        <v>18</v>
      </c>
      <c r="P5" t="s">
        <v>23</v>
      </c>
      <c r="Q5" s="5">
        <v>1</v>
      </c>
      <c r="R5" s="75">
        <f>LOG10(Q5)</f>
        <v>0</v>
      </c>
    </row>
    <row r="6" spans="2:22" x14ac:dyDescent="0.25">
      <c r="E6" s="5">
        <v>1</v>
      </c>
      <c r="F6" s="5">
        <v>1</v>
      </c>
      <c r="G6" s="1">
        <v>0.41367887529123099</v>
      </c>
      <c r="H6" s="1">
        <v>0.45675272407506612</v>
      </c>
      <c r="I6" s="1">
        <v>0.90109817417690374</v>
      </c>
      <c r="J6" s="1">
        <v>0.77147097261479813</v>
      </c>
      <c r="K6" s="1">
        <v>0.59437084448418986</v>
      </c>
      <c r="L6" s="1">
        <v>6.9162491749348645E-2</v>
      </c>
      <c r="M6" s="1">
        <v>0.3068099877733711</v>
      </c>
      <c r="N6" s="1">
        <v>0.25505976621710952</v>
      </c>
      <c r="O6" s="1"/>
      <c r="P6" t="s">
        <v>23</v>
      </c>
      <c r="Q6" s="5">
        <v>1</v>
      </c>
      <c r="R6" s="75">
        <f t="shared" ref="R6:R7" si="0">LOG10(Q6)</f>
        <v>0</v>
      </c>
    </row>
    <row r="7" spans="2:22" x14ac:dyDescent="0.25">
      <c r="E7" s="5">
        <v>1</v>
      </c>
      <c r="F7" s="5">
        <v>1</v>
      </c>
      <c r="G7" s="1">
        <v>0.49543692601939399</v>
      </c>
      <c r="H7" s="1">
        <v>0.25876771049051933</v>
      </c>
      <c r="I7" s="1">
        <v>0.9625422745024278</v>
      </c>
      <c r="J7" s="1">
        <v>1.3155129709761861</v>
      </c>
      <c r="K7" s="1">
        <v>0.11774780574022066</v>
      </c>
      <c r="L7" s="1">
        <v>0.1801096610785673</v>
      </c>
      <c r="M7" s="1">
        <v>0.20758411720979134</v>
      </c>
      <c r="N7" s="1">
        <v>0.19722381670273001</v>
      </c>
      <c r="O7" s="1"/>
      <c r="P7" t="s">
        <v>23</v>
      </c>
      <c r="Q7" s="79">
        <v>1</v>
      </c>
      <c r="R7" s="75">
        <f t="shared" si="0"/>
        <v>0</v>
      </c>
    </row>
    <row r="8" spans="2:22" ht="15.75" thickBot="1" x14ac:dyDescent="0.3">
      <c r="E8" s="11">
        <v>1</v>
      </c>
      <c r="F8" s="11">
        <v>1</v>
      </c>
      <c r="G8" s="22">
        <v>0.41978411452275177</v>
      </c>
      <c r="H8" s="22">
        <v>0.26980988943154161</v>
      </c>
      <c r="I8" s="22">
        <v>0.44220600704455143</v>
      </c>
      <c r="J8" s="22">
        <v>1.3685496260347429</v>
      </c>
      <c r="K8" s="22">
        <v>0.37345633947738993</v>
      </c>
      <c r="L8" s="22">
        <v>0.11419432993318135</v>
      </c>
      <c r="M8" s="22">
        <v>0.23446026253034863</v>
      </c>
      <c r="N8" s="22">
        <v>0.22674655298114743</v>
      </c>
      <c r="O8" s="72"/>
      <c r="P8" s="16" t="s">
        <v>28</v>
      </c>
      <c r="Q8" s="79">
        <v>1</v>
      </c>
      <c r="R8" s="80">
        <f t="shared" ref="R8:R34" si="1">LOG10(Q8)</f>
        <v>0</v>
      </c>
    </row>
    <row r="9" spans="2:22" x14ac:dyDescent="0.25">
      <c r="D9" s="80" t="s">
        <v>44</v>
      </c>
      <c r="E9" s="1">
        <f t="shared" ref="E9:N9" si="2">AVERAGE(E6:E8)</f>
        <v>1</v>
      </c>
      <c r="F9" s="1">
        <f t="shared" si="2"/>
        <v>1</v>
      </c>
      <c r="G9" s="1">
        <f t="shared" si="2"/>
        <v>0.44296663861112556</v>
      </c>
      <c r="H9" s="1">
        <f t="shared" si="2"/>
        <v>0.32844344133237569</v>
      </c>
      <c r="I9" s="1">
        <f>AVERAGE(I6:I8)</f>
        <v>0.76861548524129431</v>
      </c>
      <c r="J9" s="1">
        <f t="shared" si="2"/>
        <v>1.1518445232085757</v>
      </c>
      <c r="K9" s="1">
        <f t="shared" si="2"/>
        <v>0.36185832990060018</v>
      </c>
      <c r="L9" s="1">
        <f t="shared" si="2"/>
        <v>0.12115549425369909</v>
      </c>
      <c r="M9" s="1">
        <f t="shared" si="2"/>
        <v>0.24961812250450369</v>
      </c>
      <c r="N9" s="1">
        <f t="shared" si="2"/>
        <v>0.2263433786336623</v>
      </c>
      <c r="O9" s="1"/>
      <c r="P9" s="16" t="s">
        <v>28</v>
      </c>
      <c r="Q9" s="79">
        <v>1</v>
      </c>
      <c r="R9" s="80">
        <f t="shared" si="1"/>
        <v>0</v>
      </c>
    </row>
    <row r="10" spans="2:22" x14ac:dyDescent="0.25">
      <c r="D10" s="123" t="s">
        <v>72</v>
      </c>
      <c r="E10" s="1">
        <f t="shared" ref="E10:N10" si="3">_xlfn.STDEV.S(E6:E8)</f>
        <v>0</v>
      </c>
      <c r="F10" s="1">
        <f t="shared" si="3"/>
        <v>0</v>
      </c>
      <c r="G10" s="1">
        <f t="shared" si="3"/>
        <v>4.554302122222726E-2</v>
      </c>
      <c r="H10" s="1">
        <f t="shared" si="3"/>
        <v>0.11125617491806535</v>
      </c>
      <c r="I10" s="1">
        <f>_xlfn.STDEV.S(I6:I8)</f>
        <v>0.28434346301384489</v>
      </c>
      <c r="J10" s="1">
        <f t="shared" si="3"/>
        <v>0.33047881957613889</v>
      </c>
      <c r="K10" s="1">
        <f t="shared" si="3"/>
        <v>0.23852309245645642</v>
      </c>
      <c r="L10" s="1">
        <f t="shared" si="3"/>
        <v>5.5800196702740376E-2</v>
      </c>
      <c r="M10" s="1">
        <f t="shared" si="3"/>
        <v>5.1320209338253334E-2</v>
      </c>
      <c r="N10" s="1">
        <f t="shared" si="3"/>
        <v>2.8920082576357385E-2</v>
      </c>
      <c r="O10" s="1"/>
      <c r="P10" s="16" t="s">
        <v>28</v>
      </c>
      <c r="Q10" s="79">
        <v>1</v>
      </c>
      <c r="R10" s="80">
        <f t="shared" si="1"/>
        <v>0</v>
      </c>
    </row>
    <row r="11" spans="2:22" x14ac:dyDescent="0.25">
      <c r="D11" s="123" t="s">
        <v>73</v>
      </c>
      <c r="E11" s="1">
        <f t="shared" ref="E11:N11" si="4">E10/SQRT(3)</f>
        <v>0</v>
      </c>
      <c r="F11" s="1">
        <f t="shared" si="4"/>
        <v>0</v>
      </c>
      <c r="G11" s="1">
        <f t="shared" si="4"/>
        <v>2.629427556236175E-2</v>
      </c>
      <c r="H11" s="1">
        <f t="shared" si="4"/>
        <v>6.4233782537953116E-2</v>
      </c>
      <c r="I11" s="1">
        <f t="shared" si="4"/>
        <v>0.16416577491335374</v>
      </c>
      <c r="J11" s="1">
        <f t="shared" si="4"/>
        <v>0.19080203544375357</v>
      </c>
      <c r="K11" s="1">
        <f t="shared" si="4"/>
        <v>0.1377113716376771</v>
      </c>
      <c r="L11" s="1">
        <f t="shared" si="4"/>
        <v>3.2216258587161227E-2</v>
      </c>
      <c r="M11" s="1">
        <f t="shared" si="4"/>
        <v>2.9629736676308509E-2</v>
      </c>
      <c r="N11" s="1">
        <f t="shared" si="4"/>
        <v>1.6697017460446145E-2</v>
      </c>
      <c r="O11" s="1"/>
      <c r="P11" s="92" t="s">
        <v>24</v>
      </c>
      <c r="Q11" s="93">
        <v>0.41367887529123099</v>
      </c>
      <c r="R11" s="94">
        <f t="shared" si="1"/>
        <v>-0.38333665599279415</v>
      </c>
    </row>
    <row r="12" spans="2:22" x14ac:dyDescent="0.25">
      <c r="P12" s="92" t="s">
        <v>24</v>
      </c>
      <c r="Q12" s="93">
        <v>0.49543692601939399</v>
      </c>
      <c r="R12" s="94">
        <f t="shared" si="1"/>
        <v>-0.30501162760722944</v>
      </c>
    </row>
    <row r="13" spans="2:22" x14ac:dyDescent="0.25">
      <c r="P13" s="92" t="s">
        <v>24</v>
      </c>
      <c r="Q13" s="95">
        <v>0.41978411452275177</v>
      </c>
      <c r="R13" s="96">
        <f t="shared" si="1"/>
        <v>-0.37697400002147263</v>
      </c>
    </row>
    <row r="14" spans="2:22" x14ac:dyDescent="0.25">
      <c r="P14" s="97" t="s">
        <v>29</v>
      </c>
      <c r="Q14" s="93">
        <v>0.45675272407506612</v>
      </c>
      <c r="R14" s="96">
        <f t="shared" si="1"/>
        <v>-0.34031885383368043</v>
      </c>
    </row>
    <row r="15" spans="2:22" x14ac:dyDescent="0.25">
      <c r="P15" s="97" t="s">
        <v>29</v>
      </c>
      <c r="Q15" s="93">
        <v>0.25876771049051933</v>
      </c>
      <c r="R15" s="96">
        <f t="shared" si="1"/>
        <v>-0.58708991668444999</v>
      </c>
    </row>
    <row r="16" spans="2:22" x14ac:dyDescent="0.25">
      <c r="D16" s="76"/>
      <c r="E16" s="76">
        <v>0</v>
      </c>
      <c r="F16" s="76">
        <v>6</v>
      </c>
      <c r="G16" s="76">
        <v>12</v>
      </c>
      <c r="H16" s="76">
        <v>24</v>
      </c>
      <c r="I16" s="76">
        <v>48</v>
      </c>
      <c r="J16" s="103"/>
      <c r="K16" s="103"/>
      <c r="L16" s="103"/>
      <c r="M16" s="103"/>
      <c r="N16" s="103"/>
      <c r="P16" s="97" t="s">
        <v>29</v>
      </c>
      <c r="Q16" s="95">
        <v>0.26980988943154161</v>
      </c>
      <c r="R16" s="96">
        <f t="shared" si="1"/>
        <v>-0.56894213603240573</v>
      </c>
      <c r="S16" s="16"/>
    </row>
    <row r="17" spans="4:19" x14ac:dyDescent="0.25">
      <c r="D17" s="76" t="s">
        <v>2</v>
      </c>
      <c r="E17" s="1">
        <v>1</v>
      </c>
      <c r="F17" s="1">
        <v>0.44296663861112556</v>
      </c>
      <c r="G17" s="1">
        <v>0.76861548524129431</v>
      </c>
      <c r="H17" s="1">
        <v>0.36185832990060018</v>
      </c>
      <c r="I17" s="1">
        <v>0.24961812250450369</v>
      </c>
      <c r="J17" s="102">
        <v>0</v>
      </c>
      <c r="K17" s="102">
        <v>4.554302122222726E-2</v>
      </c>
      <c r="L17" s="102">
        <v>0.28434346301384489</v>
      </c>
      <c r="M17" s="102">
        <v>0.23852309245645642</v>
      </c>
      <c r="N17" s="102">
        <v>5.1320209338253334E-2</v>
      </c>
      <c r="P17" t="s">
        <v>25</v>
      </c>
      <c r="Q17" s="72">
        <v>0.90109817417690374</v>
      </c>
      <c r="R17" s="80">
        <f t="shared" si="1"/>
        <v>-4.5227890285534228E-2</v>
      </c>
      <c r="S17" s="16"/>
    </row>
    <row r="18" spans="4:19" x14ac:dyDescent="0.25">
      <c r="D18" s="76" t="s">
        <v>42</v>
      </c>
      <c r="E18" s="1">
        <v>1</v>
      </c>
      <c r="F18" s="1">
        <v>0.32844344133237569</v>
      </c>
      <c r="G18" s="1">
        <v>1.1518445232085757</v>
      </c>
      <c r="H18" s="1">
        <v>0.12115549425369909</v>
      </c>
      <c r="I18" s="1">
        <v>0.2263433786336623</v>
      </c>
      <c r="J18" s="102">
        <v>0</v>
      </c>
      <c r="K18" s="102">
        <v>0.11125617491806535</v>
      </c>
      <c r="L18" s="102">
        <v>0.33047881957613889</v>
      </c>
      <c r="M18" s="102">
        <v>5.5800196702740376E-2</v>
      </c>
      <c r="N18" s="102">
        <v>2.8920082576357385E-2</v>
      </c>
      <c r="P18" t="s">
        <v>25</v>
      </c>
      <c r="Q18" s="72">
        <v>0.9625422745024278</v>
      </c>
      <c r="R18" s="80">
        <f t="shared" si="1"/>
        <v>-1.6580187346785735E-2</v>
      </c>
      <c r="S18" s="16"/>
    </row>
    <row r="19" spans="4:19" x14ac:dyDescent="0.25">
      <c r="D19" s="76"/>
      <c r="E19" s="1"/>
      <c r="F19" s="1"/>
      <c r="G19" s="1"/>
      <c r="H19" s="1"/>
      <c r="I19" s="1"/>
      <c r="J19" s="1"/>
      <c r="K19" s="1"/>
      <c r="L19" s="1"/>
      <c r="M19" s="1"/>
      <c r="N19" s="1"/>
      <c r="P19" t="s">
        <v>25</v>
      </c>
      <c r="Q19" s="72">
        <v>0.44220600704455143</v>
      </c>
      <c r="R19" s="80">
        <f t="shared" si="1"/>
        <v>-0.3543753621449538</v>
      </c>
      <c r="S19" s="16"/>
    </row>
    <row r="20" spans="4:19" x14ac:dyDescent="0.25">
      <c r="P20" s="16" t="s">
        <v>30</v>
      </c>
      <c r="Q20" s="72">
        <v>0.77147097261479813</v>
      </c>
      <c r="R20" s="80">
        <f t="shared" si="1"/>
        <v>-0.11268041006794798</v>
      </c>
      <c r="S20" s="16"/>
    </row>
    <row r="21" spans="4:19" x14ac:dyDescent="0.25">
      <c r="P21" s="16" t="s">
        <v>30</v>
      </c>
      <c r="Q21" s="72">
        <v>1.3155129709761861</v>
      </c>
      <c r="R21" s="80">
        <f t="shared" si="1"/>
        <v>0.11909513459246339</v>
      </c>
      <c r="S21" s="16"/>
    </row>
    <row r="22" spans="4:19" x14ac:dyDescent="0.25">
      <c r="P22" s="16" t="s">
        <v>30</v>
      </c>
      <c r="Q22" s="72">
        <v>1.3685496260347429</v>
      </c>
      <c r="R22" s="80">
        <f t="shared" si="1"/>
        <v>0.13626055031923731</v>
      </c>
      <c r="S22" s="16"/>
    </row>
    <row r="23" spans="4:19" x14ac:dyDescent="0.25">
      <c r="P23" s="98" t="s">
        <v>26</v>
      </c>
      <c r="Q23" s="99">
        <v>0.59437084448418986</v>
      </c>
      <c r="R23" s="100">
        <f t="shared" si="1"/>
        <v>-0.22594250205734506</v>
      </c>
      <c r="S23" s="16"/>
    </row>
    <row r="24" spans="4:19" x14ac:dyDescent="0.25">
      <c r="P24" s="98" t="s">
        <v>26</v>
      </c>
      <c r="Q24" s="99">
        <v>0.11774780574022066</v>
      </c>
      <c r="R24" s="100">
        <f t="shared" si="1"/>
        <v>-0.92904717730983688</v>
      </c>
      <c r="S24" s="16"/>
    </row>
    <row r="25" spans="4:19" x14ac:dyDescent="0.25">
      <c r="P25" s="98" t="s">
        <v>26</v>
      </c>
      <c r="Q25" s="99">
        <v>0.37345633947738993</v>
      </c>
      <c r="R25" s="100">
        <f t="shared" si="1"/>
        <v>-0.42776016394869676</v>
      </c>
      <c r="S25" s="16"/>
    </row>
    <row r="26" spans="4:19" x14ac:dyDescent="0.25">
      <c r="P26" s="101" t="s">
        <v>31</v>
      </c>
      <c r="Q26" s="99">
        <v>6.9162491749348645E-2</v>
      </c>
      <c r="R26" s="100">
        <f t="shared" si="1"/>
        <v>-1.1601293685863951</v>
      </c>
    </row>
    <row r="27" spans="4:19" x14ac:dyDescent="0.25">
      <c r="P27" s="101" t="s">
        <v>31</v>
      </c>
      <c r="Q27" s="99">
        <v>0.1801096610785673</v>
      </c>
      <c r="R27" s="100">
        <f t="shared" si="1"/>
        <v>-0.74446299100845703</v>
      </c>
    </row>
    <row r="28" spans="4:19" x14ac:dyDescent="0.25">
      <c r="P28" s="101" t="s">
        <v>31</v>
      </c>
      <c r="Q28" s="99">
        <v>0.11419432993318135</v>
      </c>
      <c r="R28" s="100">
        <f t="shared" si="1"/>
        <v>-0.94235545948653521</v>
      </c>
    </row>
    <row r="29" spans="4:19" x14ac:dyDescent="0.25">
      <c r="P29" t="s">
        <v>27</v>
      </c>
      <c r="Q29" s="72">
        <v>0.3068099877733711</v>
      </c>
      <c r="R29" s="80">
        <f t="shared" si="1"/>
        <v>-0.51313050663877391</v>
      </c>
    </row>
    <row r="30" spans="4:19" x14ac:dyDescent="0.25">
      <c r="P30" t="s">
        <v>27</v>
      </c>
      <c r="Q30" s="72">
        <v>0.20758411720979134</v>
      </c>
      <c r="R30" s="80">
        <f t="shared" si="1"/>
        <v>-0.68280587853081753</v>
      </c>
    </row>
    <row r="31" spans="4:19" x14ac:dyDescent="0.25">
      <c r="P31" t="s">
        <v>27</v>
      </c>
      <c r="Q31" s="72">
        <v>0.23446026253034863</v>
      </c>
      <c r="R31" s="80">
        <f t="shared" si="1"/>
        <v>-0.62993075306052604</v>
      </c>
    </row>
    <row r="32" spans="4:19" x14ac:dyDescent="0.25">
      <c r="P32" s="16" t="s">
        <v>32</v>
      </c>
      <c r="Q32" s="72">
        <v>0.25505976621710952</v>
      </c>
      <c r="R32" s="80">
        <f t="shared" si="1"/>
        <v>-0.59335804271504478</v>
      </c>
    </row>
    <row r="33" spans="16:30" x14ac:dyDescent="0.25">
      <c r="P33" s="16" t="s">
        <v>32</v>
      </c>
      <c r="Q33" s="72">
        <v>0.19722381670273001</v>
      </c>
      <c r="R33" s="80">
        <f t="shared" si="1"/>
        <v>-0.70504064092619423</v>
      </c>
    </row>
    <row r="34" spans="16:30" x14ac:dyDescent="0.25">
      <c r="P34" s="16" t="s">
        <v>32</v>
      </c>
      <c r="Q34" s="72">
        <v>0.22674655298114743</v>
      </c>
      <c r="R34" s="80">
        <f t="shared" si="1"/>
        <v>-0.64445930639640314</v>
      </c>
      <c r="S34" s="74"/>
      <c r="T34" s="74"/>
      <c r="U34" s="74"/>
      <c r="W34" s="74"/>
      <c r="X34" s="74"/>
      <c r="Y34" s="74"/>
      <c r="Z34" s="74"/>
      <c r="AA34" s="74"/>
      <c r="AB34" s="74"/>
      <c r="AC34" s="74"/>
      <c r="AD34" s="74"/>
    </row>
  </sheetData>
  <mergeCells count="5">
    <mergeCell ref="G4:H4"/>
    <mergeCell ref="E4:F4"/>
    <mergeCell ref="I4:J4"/>
    <mergeCell ref="K4:L4"/>
    <mergeCell ref="M4:N4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45"/>
  <sheetViews>
    <sheetView workbookViewId="0">
      <selection activeCell="P3" sqref="P3"/>
    </sheetView>
  </sheetViews>
  <sheetFormatPr baseColWidth="10" defaultRowHeight="15" x14ac:dyDescent="0.25"/>
  <cols>
    <col min="22" max="22" width="11.85546875" bestFit="1" customWidth="1"/>
  </cols>
  <sheetData>
    <row r="1" spans="1:21" ht="31.5" x14ac:dyDescent="0.5">
      <c r="A1" s="77" t="s">
        <v>46</v>
      </c>
    </row>
    <row r="2" spans="1:21" ht="21" x14ac:dyDescent="0.35">
      <c r="P2" s="81" t="s">
        <v>64</v>
      </c>
      <c r="R2" s="82"/>
      <c r="S2" s="16"/>
      <c r="T2" s="16"/>
      <c r="U2" s="16"/>
    </row>
    <row r="3" spans="1:21" x14ac:dyDescent="0.25">
      <c r="A3" s="70" t="s">
        <v>34</v>
      </c>
      <c r="C3" s="14" t="s">
        <v>40</v>
      </c>
      <c r="D3" s="14" t="s">
        <v>39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O3" s="73" t="s">
        <v>34</v>
      </c>
      <c r="P3" s="16" t="s">
        <v>63</v>
      </c>
      <c r="Q3" s="80" t="s">
        <v>36</v>
      </c>
      <c r="R3" s="16"/>
      <c r="S3" s="78"/>
      <c r="T3" s="16"/>
      <c r="U3" s="16"/>
    </row>
    <row r="4" spans="1:21" x14ac:dyDescent="0.25">
      <c r="A4" t="s">
        <v>63</v>
      </c>
      <c r="C4" s="1">
        <v>1</v>
      </c>
      <c r="D4" s="1">
        <v>1</v>
      </c>
      <c r="E4" s="1">
        <v>0.63391867007020541</v>
      </c>
      <c r="F4" s="1">
        <v>0.47526140778224213</v>
      </c>
      <c r="G4" s="1">
        <v>0.75547935363210761</v>
      </c>
      <c r="H4" s="1">
        <v>0.65079608686950796</v>
      </c>
      <c r="I4" s="1">
        <v>0.82141052264488557</v>
      </c>
      <c r="J4" s="1">
        <v>0.77171017131155528</v>
      </c>
      <c r="K4" s="1">
        <v>0.99006397453380468</v>
      </c>
      <c r="L4" s="1">
        <v>0.58322625679864337</v>
      </c>
      <c r="O4" s="16" t="s">
        <v>23</v>
      </c>
      <c r="P4" s="79">
        <v>1</v>
      </c>
      <c r="Q4" s="120">
        <f>LOG10(P4)</f>
        <v>0</v>
      </c>
      <c r="R4" s="16"/>
    </row>
    <row r="5" spans="1:21" x14ac:dyDescent="0.25">
      <c r="A5" t="s">
        <v>38</v>
      </c>
      <c r="C5" s="1">
        <v>1</v>
      </c>
      <c r="D5" s="1">
        <v>1</v>
      </c>
      <c r="E5" s="1">
        <v>0.48176915141284304</v>
      </c>
      <c r="F5" s="1">
        <v>0.48414907615299613</v>
      </c>
      <c r="G5" s="1">
        <v>0.69207588287461996</v>
      </c>
      <c r="H5" s="1">
        <v>0.84196660051280992</v>
      </c>
      <c r="I5" s="1">
        <v>0.8705115917032874</v>
      </c>
      <c r="J5" s="1">
        <v>0.37019836126892586</v>
      </c>
      <c r="K5" s="1">
        <v>0.97504648149880013</v>
      </c>
      <c r="L5" s="1">
        <v>0.43089521697519284</v>
      </c>
      <c r="O5" s="16" t="s">
        <v>23</v>
      </c>
      <c r="P5" s="79">
        <v>1</v>
      </c>
      <c r="Q5" s="120">
        <f t="shared" ref="Q5:Q6" si="0">LOG10(P5)</f>
        <v>0</v>
      </c>
      <c r="R5" s="16"/>
    </row>
    <row r="6" spans="1:21" ht="15.75" thickBot="1" x14ac:dyDescent="0.3">
      <c r="B6" s="4"/>
      <c r="C6" s="22">
        <v>1</v>
      </c>
      <c r="D6" s="22">
        <v>1</v>
      </c>
      <c r="E6" s="22">
        <v>0.70788379223235653</v>
      </c>
      <c r="F6" s="22">
        <v>0.7071215328421977</v>
      </c>
      <c r="G6" s="22">
        <v>0.67050760434168588</v>
      </c>
      <c r="H6" s="22">
        <v>0.77711804754970248</v>
      </c>
      <c r="I6" s="22">
        <v>0.7025605551662325</v>
      </c>
      <c r="J6" s="22">
        <v>0.42363315274292723</v>
      </c>
      <c r="K6" s="22">
        <v>0.69609094893209511</v>
      </c>
      <c r="L6" s="22">
        <v>0.53360305208153258</v>
      </c>
      <c r="O6" s="16" t="s">
        <v>23</v>
      </c>
      <c r="P6" s="79">
        <v>1</v>
      </c>
      <c r="Q6" s="120">
        <f t="shared" si="0"/>
        <v>0</v>
      </c>
      <c r="R6" s="16"/>
    </row>
    <row r="7" spans="1:21" x14ac:dyDescent="0.25">
      <c r="B7" s="80" t="s">
        <v>44</v>
      </c>
      <c r="C7" s="72">
        <f t="shared" ref="C7:L7" si="1">AVERAGE(C4:C6)</f>
        <v>1</v>
      </c>
      <c r="D7" s="72">
        <f t="shared" si="1"/>
        <v>1</v>
      </c>
      <c r="E7" s="72">
        <f t="shared" si="1"/>
        <v>0.6078572045718017</v>
      </c>
      <c r="F7" s="72">
        <f t="shared" si="1"/>
        <v>0.5555106722591453</v>
      </c>
      <c r="G7" s="72">
        <f t="shared" si="1"/>
        <v>0.70602094694947104</v>
      </c>
      <c r="H7" s="72">
        <f t="shared" si="1"/>
        <v>0.75662691164400675</v>
      </c>
      <c r="I7" s="72">
        <f t="shared" si="1"/>
        <v>0.79816088983813527</v>
      </c>
      <c r="J7" s="72">
        <f t="shared" si="1"/>
        <v>0.52184722844113607</v>
      </c>
      <c r="K7" s="72">
        <f t="shared" si="1"/>
        <v>0.8870671349882332</v>
      </c>
      <c r="L7" s="72">
        <f t="shared" si="1"/>
        <v>0.51590817528512289</v>
      </c>
      <c r="O7" s="16" t="s">
        <v>28</v>
      </c>
      <c r="P7" s="79">
        <v>1</v>
      </c>
      <c r="Q7" s="120">
        <f t="shared" ref="Q7:Q33" si="2">LOG10(P7)</f>
        <v>0</v>
      </c>
    </row>
    <row r="8" spans="1:21" x14ac:dyDescent="0.25">
      <c r="B8" s="123" t="s">
        <v>72</v>
      </c>
      <c r="C8" s="1">
        <f t="shared" ref="C8:L8" si="3">_xlfn.STDEV.S(C4:C6)</f>
        <v>0</v>
      </c>
      <c r="D8" s="1">
        <f t="shared" si="3"/>
        <v>0</v>
      </c>
      <c r="E8" s="1">
        <f t="shared" si="3"/>
        <v>0.11528815067550455</v>
      </c>
      <c r="F8" s="1">
        <f t="shared" si="3"/>
        <v>0.13137403642774109</v>
      </c>
      <c r="G8" s="1">
        <f t="shared" si="3"/>
        <v>4.4168972745665593E-2</v>
      </c>
      <c r="H8" s="1">
        <f t="shared" si="3"/>
        <v>9.7218600636350669E-2</v>
      </c>
      <c r="I8" s="1">
        <f t="shared" si="3"/>
        <v>8.6355641030012226E-2</v>
      </c>
      <c r="J8" s="1">
        <f t="shared" si="3"/>
        <v>0.2180308163995798</v>
      </c>
      <c r="K8" s="1">
        <f t="shared" si="3"/>
        <v>0.1655605901314561</v>
      </c>
      <c r="L8" s="1">
        <f t="shared" si="3"/>
        <v>7.7691813738987286E-2</v>
      </c>
      <c r="O8" s="16" t="s">
        <v>28</v>
      </c>
      <c r="P8" s="79">
        <v>1</v>
      </c>
      <c r="Q8" s="120">
        <f t="shared" si="2"/>
        <v>0</v>
      </c>
    </row>
    <row r="9" spans="1:21" x14ac:dyDescent="0.25">
      <c r="B9" s="123" t="s">
        <v>73</v>
      </c>
      <c r="C9" s="1">
        <f>C8/SQRT(3)</f>
        <v>0</v>
      </c>
      <c r="D9" s="1">
        <f>D8/SQRT(3)</f>
        <v>0</v>
      </c>
      <c r="E9" s="1">
        <f t="shared" ref="E9:F9" si="4">E8/SQRT(3)</f>
        <v>6.6561644826876695E-2</v>
      </c>
      <c r="F9" s="1">
        <f t="shared" si="4"/>
        <v>7.5848835296084022E-2</v>
      </c>
      <c r="G9" s="1">
        <f t="shared" ref="G9:L9" si="5">G8/SQRT(3)</f>
        <v>2.5500968304539275E-2</v>
      </c>
      <c r="H9" s="1">
        <f t="shared" si="5"/>
        <v>5.6129185247635785E-2</v>
      </c>
      <c r="I9" s="1">
        <f t="shared" si="5"/>
        <v>4.9857452594720256E-2</v>
      </c>
      <c r="J9" s="1">
        <f t="shared" si="5"/>
        <v>0.12588015053993129</v>
      </c>
      <c r="K9" s="1">
        <f t="shared" si="5"/>
        <v>9.5586451279589479E-2</v>
      </c>
      <c r="L9" s="1">
        <f t="shared" si="5"/>
        <v>4.4855389576034577E-2</v>
      </c>
      <c r="O9" s="16" t="s">
        <v>28</v>
      </c>
      <c r="P9" s="79">
        <v>1</v>
      </c>
      <c r="Q9" s="120">
        <f t="shared" si="2"/>
        <v>0</v>
      </c>
    </row>
    <row r="10" spans="1:21" x14ac:dyDescent="0.25">
      <c r="O10" s="16" t="s">
        <v>24</v>
      </c>
      <c r="P10" s="72">
        <v>0.63391867007020541</v>
      </c>
      <c r="Q10" s="120">
        <f t="shared" si="2"/>
        <v>-0.1979664572687822</v>
      </c>
      <c r="R10" s="16"/>
    </row>
    <row r="11" spans="1:21" x14ac:dyDescent="0.25">
      <c r="O11" s="16" t="s">
        <v>24</v>
      </c>
      <c r="P11" s="72">
        <v>0.48176915141284304</v>
      </c>
      <c r="Q11" s="120">
        <f t="shared" si="2"/>
        <v>-0.31716101214194503</v>
      </c>
      <c r="R11" s="16"/>
    </row>
    <row r="12" spans="1:21" x14ac:dyDescent="0.25">
      <c r="O12" s="16" t="s">
        <v>24</v>
      </c>
      <c r="P12" s="72">
        <v>0.70788379223235653</v>
      </c>
      <c r="Q12" s="120">
        <f t="shared" si="2"/>
        <v>-0.15003803120079112</v>
      </c>
      <c r="R12" s="16"/>
    </row>
    <row r="13" spans="1:21" x14ac:dyDescent="0.25">
      <c r="B13" s="76"/>
      <c r="C13" s="76">
        <v>0</v>
      </c>
      <c r="D13" s="76">
        <v>6</v>
      </c>
      <c r="E13" s="76">
        <v>12</v>
      </c>
      <c r="F13" s="76">
        <v>24</v>
      </c>
      <c r="G13" s="76">
        <v>48</v>
      </c>
      <c r="H13" s="76"/>
      <c r="I13" s="76"/>
      <c r="J13" s="76"/>
      <c r="K13" s="76"/>
      <c r="L13" s="76"/>
      <c r="O13" s="16" t="s">
        <v>29</v>
      </c>
      <c r="P13" s="72">
        <v>0.47526140778224213</v>
      </c>
      <c r="Q13" s="120">
        <f t="shared" si="2"/>
        <v>-0.32306744989141323</v>
      </c>
    </row>
    <row r="14" spans="1:21" x14ac:dyDescent="0.25">
      <c r="B14" s="76" t="s">
        <v>2</v>
      </c>
      <c r="C14" s="72">
        <v>1</v>
      </c>
      <c r="D14" s="72">
        <v>0.6078572045718017</v>
      </c>
      <c r="E14" s="72">
        <v>0.70602094694947104</v>
      </c>
      <c r="F14" s="72">
        <v>0.79816088983813527</v>
      </c>
      <c r="G14" s="72">
        <v>0.8870671349882332</v>
      </c>
      <c r="H14" s="1">
        <v>0</v>
      </c>
      <c r="I14" s="1">
        <v>0.11528815067550455</v>
      </c>
      <c r="J14" s="1">
        <v>4.4168972745665593E-2</v>
      </c>
      <c r="K14" s="1">
        <v>8.6355641030012226E-2</v>
      </c>
      <c r="L14" s="1">
        <v>0.1655605901314561</v>
      </c>
      <c r="O14" s="16" t="s">
        <v>29</v>
      </c>
      <c r="P14" s="72">
        <v>0.48414907615299613</v>
      </c>
      <c r="Q14" s="120">
        <f t="shared" si="2"/>
        <v>-0.3150208925250414</v>
      </c>
    </row>
    <row r="15" spans="1:21" x14ac:dyDescent="0.25">
      <c r="B15" s="76" t="s">
        <v>42</v>
      </c>
      <c r="C15" s="72">
        <v>1</v>
      </c>
      <c r="D15" s="72">
        <v>0.5555106722591453</v>
      </c>
      <c r="E15" s="72">
        <v>0.75662691164400675</v>
      </c>
      <c r="F15" s="72">
        <v>0.52184722844113607</v>
      </c>
      <c r="G15" s="72">
        <v>0.51590817528512289</v>
      </c>
      <c r="H15" s="1">
        <v>0</v>
      </c>
      <c r="I15" s="1">
        <v>0.13137403642774109</v>
      </c>
      <c r="J15" s="1">
        <v>9.7218600636350669E-2</v>
      </c>
      <c r="K15" s="1">
        <v>0.2180308163995798</v>
      </c>
      <c r="L15" s="1">
        <v>7.7691813738987286E-2</v>
      </c>
      <c r="O15" s="16" t="s">
        <v>29</v>
      </c>
      <c r="P15" s="72">
        <v>0.7071215328421977</v>
      </c>
      <c r="Q15" s="120">
        <f t="shared" si="2"/>
        <v>-0.15050593767871195</v>
      </c>
    </row>
    <row r="16" spans="1:21" x14ac:dyDescent="0.25">
      <c r="C16" s="14"/>
      <c r="O16" s="16" t="s">
        <v>25</v>
      </c>
      <c r="P16" s="72">
        <v>0.75547935363210761</v>
      </c>
      <c r="Q16" s="120">
        <f t="shared" si="2"/>
        <v>-0.12177739992345919</v>
      </c>
      <c r="R16" s="16"/>
    </row>
    <row r="17" spans="3:35" x14ac:dyDescent="0.25">
      <c r="C17" s="14"/>
      <c r="O17" s="16" t="s">
        <v>25</v>
      </c>
      <c r="P17" s="72">
        <v>0.69207588287461996</v>
      </c>
      <c r="Q17" s="120">
        <f t="shared" si="2"/>
        <v>-0.15984628457945085</v>
      </c>
      <c r="R17" s="16"/>
      <c r="AA17" s="82"/>
      <c r="AB17" s="82"/>
      <c r="AC17" s="16"/>
      <c r="AD17" s="82"/>
      <c r="AE17" s="16"/>
      <c r="AF17" s="16"/>
      <c r="AG17" s="16"/>
      <c r="AH17" s="82"/>
      <c r="AI17" s="16"/>
    </row>
    <row r="18" spans="3:35" x14ac:dyDescent="0.25">
      <c r="C18" s="14"/>
      <c r="O18" s="16" t="s">
        <v>25</v>
      </c>
      <c r="P18" s="72">
        <v>0.67050760434168588</v>
      </c>
      <c r="Q18" s="120">
        <f t="shared" si="2"/>
        <v>-0.1735962923762818</v>
      </c>
      <c r="R18" s="16"/>
      <c r="AA18" s="82"/>
      <c r="AE18" s="82"/>
      <c r="AF18" s="82"/>
      <c r="AG18" s="82"/>
      <c r="AH18" s="82"/>
      <c r="AI18" s="16"/>
    </row>
    <row r="19" spans="3:35" x14ac:dyDescent="0.25">
      <c r="C19" s="14"/>
      <c r="O19" s="16" t="s">
        <v>30</v>
      </c>
      <c r="P19" s="72">
        <v>0.65079608686950796</v>
      </c>
      <c r="Q19" s="120">
        <f t="shared" si="2"/>
        <v>-0.18655506706905853</v>
      </c>
      <c r="AA19" s="16"/>
      <c r="AE19" s="16"/>
      <c r="AF19" s="16"/>
      <c r="AG19" s="16"/>
      <c r="AH19" s="16"/>
      <c r="AI19" s="16"/>
    </row>
    <row r="20" spans="3:35" x14ac:dyDescent="0.25">
      <c r="C20" s="14"/>
      <c r="O20" s="16" t="s">
        <v>30</v>
      </c>
      <c r="P20" s="72">
        <v>0.84196660051280992</v>
      </c>
      <c r="Q20" s="120">
        <f t="shared" si="2"/>
        <v>-7.4705135935838274E-2</v>
      </c>
      <c r="AA20" s="16"/>
      <c r="AE20" s="16"/>
      <c r="AF20" s="16"/>
      <c r="AG20" s="16"/>
      <c r="AH20" s="16"/>
      <c r="AI20" s="16"/>
    </row>
    <row r="21" spans="3:35" x14ac:dyDescent="0.25">
      <c r="C21" s="14"/>
      <c r="O21" s="16" t="s">
        <v>30</v>
      </c>
      <c r="P21" s="72">
        <v>0.77711804754970248</v>
      </c>
      <c r="Q21" s="120">
        <f t="shared" si="2"/>
        <v>-0.10951300500169531</v>
      </c>
      <c r="AA21" s="16"/>
      <c r="AE21" s="16"/>
      <c r="AF21" s="16"/>
      <c r="AG21" s="16"/>
      <c r="AH21" s="16"/>
      <c r="AI21" s="16"/>
    </row>
    <row r="22" spans="3:35" x14ac:dyDescent="0.25">
      <c r="C22" s="14"/>
      <c r="O22" s="16" t="s">
        <v>26</v>
      </c>
      <c r="P22" s="72">
        <v>0.82141052264488557</v>
      </c>
      <c r="Q22" s="120">
        <f t="shared" si="2"/>
        <v>-8.5439737935571539E-2</v>
      </c>
      <c r="AA22" s="16"/>
      <c r="AE22" s="16"/>
      <c r="AF22" s="16"/>
      <c r="AG22" s="16"/>
      <c r="AH22" s="16"/>
      <c r="AI22" s="16"/>
    </row>
    <row r="23" spans="3:35" x14ac:dyDescent="0.25">
      <c r="C23" s="14"/>
      <c r="O23" s="16" t="s">
        <v>26</v>
      </c>
      <c r="P23" s="72">
        <v>0.8705115917032874</v>
      </c>
      <c r="Q23" s="120">
        <f t="shared" si="2"/>
        <v>-6.0225441457326931E-2</v>
      </c>
      <c r="R23" s="16"/>
      <c r="AA23" s="16"/>
      <c r="AE23" s="16"/>
      <c r="AF23" s="16"/>
      <c r="AG23" s="16"/>
      <c r="AH23" s="16"/>
      <c r="AI23" s="16"/>
    </row>
    <row r="24" spans="3:35" x14ac:dyDescent="0.25">
      <c r="C24" s="14"/>
      <c r="O24" s="16" t="s">
        <v>26</v>
      </c>
      <c r="P24" s="72">
        <v>0.7025605551662325</v>
      </c>
      <c r="Q24" s="120">
        <f t="shared" si="2"/>
        <v>-0.15331623705827083</v>
      </c>
      <c r="R24" s="16"/>
      <c r="AA24" s="16"/>
      <c r="AE24" s="16"/>
      <c r="AF24" s="16"/>
      <c r="AG24" s="16"/>
      <c r="AH24" s="16"/>
      <c r="AI24" s="16"/>
    </row>
    <row r="25" spans="3:35" x14ac:dyDescent="0.25">
      <c r="C25" s="14"/>
      <c r="O25" s="16" t="s">
        <v>31</v>
      </c>
      <c r="P25" s="72">
        <v>0.77171017131155528</v>
      </c>
      <c r="Q25" s="120">
        <f t="shared" si="2"/>
        <v>-0.11254577561453866</v>
      </c>
      <c r="R25" s="16"/>
      <c r="AA25" s="16"/>
      <c r="AE25" s="16"/>
      <c r="AF25" s="16"/>
      <c r="AG25" s="16"/>
      <c r="AH25" s="16"/>
      <c r="AI25" s="16"/>
    </row>
    <row r="26" spans="3:35" x14ac:dyDescent="0.25">
      <c r="C26" s="14"/>
      <c r="O26" s="16" t="s">
        <v>31</v>
      </c>
      <c r="P26" s="72">
        <v>0.37019836126892586</v>
      </c>
      <c r="Q26" s="120">
        <f t="shared" si="2"/>
        <v>-0.43156550803972737</v>
      </c>
      <c r="R26" s="16"/>
      <c r="AA26" s="16"/>
      <c r="AE26" s="16"/>
      <c r="AF26" s="16"/>
      <c r="AG26" s="16"/>
      <c r="AH26" s="16"/>
      <c r="AI26" s="16"/>
    </row>
    <row r="27" spans="3:35" x14ac:dyDescent="0.25">
      <c r="C27" s="14"/>
      <c r="O27" s="16" t="s">
        <v>31</v>
      </c>
      <c r="P27" s="72">
        <v>0.42363315274292723</v>
      </c>
      <c r="Q27" s="120">
        <f t="shared" si="2"/>
        <v>-0.37301006015587435</v>
      </c>
      <c r="R27" s="16"/>
      <c r="AA27" s="16"/>
      <c r="AE27" s="16"/>
      <c r="AF27" s="16"/>
      <c r="AG27" s="16"/>
      <c r="AH27" s="16"/>
      <c r="AI27" s="16"/>
    </row>
    <row r="28" spans="3:35" x14ac:dyDescent="0.25">
      <c r="C28" s="14"/>
      <c r="O28" s="16" t="s">
        <v>27</v>
      </c>
      <c r="P28" s="72">
        <v>0.69609094893209511</v>
      </c>
      <c r="Q28" s="120">
        <f t="shared" si="2"/>
        <v>-0.15733401320717885</v>
      </c>
      <c r="R28" s="16"/>
      <c r="AA28" s="16"/>
      <c r="AE28" s="16"/>
      <c r="AF28" s="16"/>
      <c r="AG28" s="16"/>
      <c r="AH28" s="16"/>
      <c r="AI28" s="16"/>
    </row>
    <row r="29" spans="3:35" x14ac:dyDescent="0.25">
      <c r="C29" s="14"/>
      <c r="O29" s="16" t="s">
        <v>27</v>
      </c>
      <c r="P29" s="72">
        <v>0.99006397453380468</v>
      </c>
      <c r="Q29" s="120">
        <f t="shared" si="2"/>
        <v>-4.3367418778562242E-3</v>
      </c>
      <c r="AA29" s="16"/>
      <c r="AE29" s="16"/>
      <c r="AF29" s="16"/>
      <c r="AG29" s="16"/>
      <c r="AH29" s="16"/>
      <c r="AI29" s="16"/>
    </row>
    <row r="30" spans="3:35" x14ac:dyDescent="0.25">
      <c r="C30" s="14"/>
      <c r="O30" s="16" t="s">
        <v>27</v>
      </c>
      <c r="P30" s="72">
        <v>0.97504648149880013</v>
      </c>
      <c r="Q30" s="120">
        <f t="shared" si="2"/>
        <v>-1.0974680529902008E-2</v>
      </c>
      <c r="AA30" s="16"/>
      <c r="AE30" s="16"/>
      <c r="AF30" s="16"/>
      <c r="AG30" s="16"/>
      <c r="AH30" s="16"/>
      <c r="AI30" s="16"/>
    </row>
    <row r="31" spans="3:35" x14ac:dyDescent="0.25">
      <c r="C31" s="14"/>
      <c r="O31" s="16" t="s">
        <v>32</v>
      </c>
      <c r="P31" s="72">
        <v>0.58322625679864337</v>
      </c>
      <c r="Q31" s="120">
        <f t="shared" si="2"/>
        <v>-0.23416293234770486</v>
      </c>
      <c r="AA31" s="16"/>
      <c r="AE31" s="16"/>
      <c r="AF31" s="16"/>
      <c r="AG31" s="16"/>
      <c r="AH31" s="16"/>
      <c r="AI31" s="16"/>
    </row>
    <row r="32" spans="3:35" x14ac:dyDescent="0.25">
      <c r="C32" s="14"/>
      <c r="O32" s="16" t="s">
        <v>32</v>
      </c>
      <c r="P32" s="72">
        <v>0.43089521697519284</v>
      </c>
      <c r="Q32" s="120">
        <f t="shared" si="2"/>
        <v>-0.365628326642218</v>
      </c>
      <c r="AA32" s="16"/>
      <c r="AE32" s="16"/>
      <c r="AF32" s="16"/>
      <c r="AG32" s="16"/>
      <c r="AH32" s="16"/>
      <c r="AI32" s="16"/>
    </row>
    <row r="33" spans="3:35" x14ac:dyDescent="0.25">
      <c r="C33" s="14"/>
      <c r="O33" s="16" t="s">
        <v>32</v>
      </c>
      <c r="P33" s="72">
        <v>0.53360305208153258</v>
      </c>
      <c r="Q33" s="120">
        <f t="shared" si="2"/>
        <v>-0.27278169502408406</v>
      </c>
      <c r="AA33" s="16"/>
      <c r="AE33" s="16"/>
      <c r="AF33" s="16"/>
      <c r="AG33" s="16"/>
      <c r="AH33" s="16"/>
      <c r="AI33" s="16"/>
    </row>
    <row r="34" spans="3:35" x14ac:dyDescent="0.25">
      <c r="C34" s="14"/>
      <c r="AA34" s="16"/>
      <c r="AE34" s="16"/>
      <c r="AF34" s="16"/>
      <c r="AG34" s="16"/>
      <c r="AH34" s="16"/>
      <c r="AI34" s="16"/>
    </row>
    <row r="35" spans="3:35" x14ac:dyDescent="0.25">
      <c r="C35" s="14"/>
    </row>
    <row r="36" spans="3:35" x14ac:dyDescent="0.25">
      <c r="C36" s="14"/>
    </row>
    <row r="37" spans="3:35" x14ac:dyDescent="0.25">
      <c r="C37" s="14"/>
    </row>
    <row r="45" spans="3:35" x14ac:dyDescent="0.25">
      <c r="D45" s="76"/>
      <c r="E45" s="1"/>
      <c r="F45" s="72"/>
      <c r="G45" s="1"/>
      <c r="H45" s="1"/>
      <c r="I45" s="1"/>
      <c r="J45" s="1"/>
      <c r="K45" s="1"/>
      <c r="L45" s="1"/>
      <c r="M45" s="1"/>
      <c r="N4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Raw data</vt:lpstr>
      <vt:lpstr>Gene expression</vt:lpstr>
      <vt:lpstr>PAP</vt:lpstr>
      <vt:lpstr>Crustin</vt:lpstr>
      <vt:lpstr>Rab6</vt:lpstr>
      <vt:lpstr>PEN4</vt:lpstr>
      <vt:lpstr>proPO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pindaro</dc:creator>
  <cp:lastModifiedBy>Humberto Mejia</cp:lastModifiedBy>
  <cp:lastPrinted>2017-12-03T18:03:18Z</cp:lastPrinted>
  <dcterms:created xsi:type="dcterms:W3CDTF">2017-11-23T16:18:29Z</dcterms:created>
  <dcterms:modified xsi:type="dcterms:W3CDTF">2019-11-09T02:21:52Z</dcterms:modified>
</cp:coreProperties>
</file>