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ecochran/Documents/Research/raspberry and DSS work/DSS work and paper/DSS methods paper/Raw Data/"/>
    </mc:Choice>
  </mc:AlternateContent>
  <xr:revisionPtr revIDLastSave="0" documentId="13_ncr:1_{D558DBEA-18F5-214D-A9FE-EAB112B8E120}" xr6:coauthVersionLast="43" xr6:coauthVersionMax="43" xr10:uidLastSave="{00000000-0000-0000-0000-000000000000}"/>
  <bookViews>
    <workbookView xWindow="14400" yWindow="460" windowWidth="14400" windowHeight="17540" activeTab="1" xr2:uid="{9D578248-795D-0B4E-A060-69718781EEA6}"/>
  </bookViews>
  <sheets>
    <sheet name="Day 7" sheetId="2" r:id="rId1"/>
    <sheet name="Day 10" sheetId="4" r:id="rId2"/>
    <sheet name="Day 14" sheetId="5" r:id="rId3"/>
  </sheets>
  <externalReferences>
    <externalReference r:id="rId4"/>
    <externalReference r:id="rId5"/>
    <externalReference r:id="rId6"/>
  </externalReferences>
  <definedNames>
    <definedName name="MethodPointer">186918320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5" l="1"/>
  <c r="D18" i="5"/>
  <c r="D19" i="5"/>
  <c r="D20" i="5"/>
  <c r="D21" i="5"/>
  <c r="D22" i="5"/>
  <c r="D23" i="5"/>
  <c r="D24" i="5"/>
  <c r="D25" i="5"/>
  <c r="D26" i="5"/>
  <c r="D27" i="5"/>
  <c r="D16" i="5"/>
  <c r="E32" i="4"/>
  <c r="E34" i="4"/>
  <c r="E35" i="4"/>
  <c r="E36" i="4"/>
  <c r="D26" i="4"/>
  <c r="D27" i="4"/>
  <c r="D28" i="4"/>
  <c r="D29" i="4"/>
  <c r="D30" i="4"/>
  <c r="D31" i="4"/>
  <c r="E31" i="4" s="1"/>
  <c r="D32" i="4"/>
  <c r="D34" i="4"/>
  <c r="D35" i="4"/>
  <c r="D36" i="4"/>
  <c r="D37" i="4"/>
  <c r="D38" i="4"/>
  <c r="D39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5" i="4"/>
  <c r="R5" i="4"/>
  <c r="D44" i="2" l="1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43" i="2"/>
  <c r="C37" i="2"/>
  <c r="D37" i="2" s="1"/>
  <c r="E37" i="2" s="1"/>
  <c r="F37" i="2" s="1"/>
  <c r="G37" i="2" s="1"/>
</calcChain>
</file>

<file path=xl/sharedStrings.xml><?xml version="1.0" encoding="utf-8"?>
<sst xmlns="http://schemas.openxmlformats.org/spreadsheetml/2006/main" count="128" uniqueCount="60">
  <si>
    <t>Software Version</t>
  </si>
  <si>
    <t>2.01.14</t>
  </si>
  <si>
    <t>Experiment File Path:</t>
  </si>
  <si>
    <t>Protocol File Path:</t>
  </si>
  <si>
    <t>C:\Users\Public\Documents\Protocols\FITC-Dextran NL.prt</t>
  </si>
  <si>
    <t>Plate Number</t>
  </si>
  <si>
    <t>Plate 1</t>
  </si>
  <si>
    <t>Date</t>
  </si>
  <si>
    <t>Time</t>
  </si>
  <si>
    <t>Reader Type:</t>
  </si>
  <si>
    <t>Synergy H1</t>
  </si>
  <si>
    <t>Reader Serial Number:</t>
  </si>
  <si>
    <t>Reading Type</t>
  </si>
  <si>
    <t>Reader</t>
  </si>
  <si>
    <t>Procedure Details</t>
  </si>
  <si>
    <t>Plate Type</t>
  </si>
  <si>
    <t>96 WELL PLATE</t>
  </si>
  <si>
    <t>Read</t>
  </si>
  <si>
    <t>FITC Medium Gain</t>
  </si>
  <si>
    <t>Fluorescence Endpoint</t>
  </si>
  <si>
    <t>Full Plate</t>
  </si>
  <si>
    <t>Filter Set 1</t>
  </si>
  <si>
    <t>Excitation: 494, Emission: 521</t>
  </si>
  <si>
    <t>Optics: Top, Gain: 75</t>
  </si>
  <si>
    <t>Light Source: Xenon Flash, Lamp Energy: High</t>
  </si>
  <si>
    <t>Read Speed: Normal, Delay: 100 msec, Measurements/Data Point: 10</t>
  </si>
  <si>
    <t>Read Height: 7 mm</t>
  </si>
  <si>
    <t>FITC Medium Gain:494,521</t>
  </si>
  <si>
    <t>Actual Temperature:</t>
  </si>
  <si>
    <t>Box 1</t>
  </si>
  <si>
    <t>A</t>
  </si>
  <si>
    <t>Box 2</t>
  </si>
  <si>
    <t>B</t>
  </si>
  <si>
    <t>Box 3</t>
  </si>
  <si>
    <t>C</t>
  </si>
  <si>
    <t>Box 4</t>
  </si>
  <si>
    <t>D</t>
  </si>
  <si>
    <t>Box 5</t>
  </si>
  <si>
    <t>E</t>
  </si>
  <si>
    <t>F</t>
  </si>
  <si>
    <t>G</t>
  </si>
  <si>
    <t>H</t>
  </si>
  <si>
    <t>OVRFLW</t>
  </si>
  <si>
    <t>ug/ml FD4</t>
  </si>
  <si>
    <t>Box 1 (PBS)</t>
  </si>
  <si>
    <t>Box 2 (7 Day)</t>
  </si>
  <si>
    <t>Box 3 (6 Day)</t>
  </si>
  <si>
    <t>Box 4 (5 Day)</t>
  </si>
  <si>
    <t>Box 5 (4 Day)</t>
  </si>
  <si>
    <t>FLU</t>
  </si>
  <si>
    <t>raw FLU</t>
  </si>
  <si>
    <t>FD4 ug/mL</t>
  </si>
  <si>
    <t>600 ug/ml</t>
  </si>
  <si>
    <t>&lt;-- Serum from Box 2 (7 Day) diluted 10 fold and re-run</t>
  </si>
  <si>
    <t>Calibration Curve</t>
  </si>
  <si>
    <t>Adjusted FD4 (7 Day only)</t>
  </si>
  <si>
    <t>mg/mL FD4</t>
  </si>
  <si>
    <t>calibration</t>
  </si>
  <si>
    <t>ug/mL FD4</t>
  </si>
  <si>
    <t>Calibration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</si>
</sst>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BAD7E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2" fillId="0" borderId="0" xfId="1" applyFont="1" applyAlignment="1">
      <alignment horizontal="left" vertical="center" wrapText="1"/>
    </xf>
    <xf numFmtId="0" fontId="1" fillId="0" borderId="0" xfId="1"/>
    <xf numFmtId="14" fontId="2" fillId="0" borderId="0" xfId="1" applyNumberFormat="1" applyFont="1" applyAlignment="1">
      <alignment horizontal="left" vertical="center" wrapText="1"/>
    </xf>
    <xf numFmtId="19" fontId="2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2" borderId="1" xfId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0" xfId="1" applyFont="1"/>
    <xf numFmtId="0" fontId="2" fillId="3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2"/>
    <xf numFmtId="0" fontId="7" fillId="2" borderId="1" xfId="2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2" fillId="7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center" vertical="center" wrapText="1"/>
    </xf>
    <xf numFmtId="0" fontId="2" fillId="9" borderId="1" xfId="2" applyFont="1" applyFill="1" applyBorder="1" applyAlignment="1">
      <alignment horizontal="center" vertical="center" wrapText="1"/>
    </xf>
    <xf numFmtId="0" fontId="2" fillId="10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11" borderId="1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8" fillId="0" borderId="0" xfId="2" applyFont="1"/>
    <xf numFmtId="0" fontId="7" fillId="0" borderId="0" xfId="2" applyAlignment="1">
      <alignment horizontal="center"/>
    </xf>
  </cellXfs>
  <cellStyles count="3">
    <cellStyle name="Normal" xfId="0" builtinId="0"/>
    <cellStyle name="Normal 2" xfId="1" xr:uid="{3C7AEDA3-A42E-1D48-B7BD-A7434CA2BA6E}"/>
    <cellStyle name="Normal 3" xfId="2" xr:uid="{DBDBF227-AA9E-084C-9429-5E49EC5724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9774978127734033"/>
                  <c:y val="5.9535943423738698E-2"/>
                </c:manualLayout>
              </c:layout>
              <c:numFmt formatCode="0.000E+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'Day 7'!$F$36:$H$36</c:f>
              <c:numCache>
                <c:formatCode>General</c:formatCode>
                <c:ptCount val="3"/>
                <c:pt idx="0">
                  <c:v>12628</c:v>
                </c:pt>
                <c:pt idx="1">
                  <c:v>2140</c:v>
                </c:pt>
                <c:pt idx="2">
                  <c:v>392</c:v>
                </c:pt>
              </c:numCache>
            </c:numRef>
          </c:xVal>
          <c:yVal>
            <c:numRef>
              <c:f>'Day 7'!$F$37:$H$37</c:f>
              <c:numCache>
                <c:formatCode>General</c:formatCode>
                <c:ptCount val="3"/>
                <c:pt idx="0">
                  <c:v>24.989587671803413</c:v>
                </c:pt>
                <c:pt idx="1">
                  <c:v>3.5699410959719162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FE-4249-9C7E-CE1024AE4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737935"/>
        <c:axId val="1"/>
      </c:scatterChart>
      <c:valAx>
        <c:axId val="96173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1737935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Calibration Curve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8557884924334081E-2"/>
                  <c:y val="5.1419489994943297E-3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'Day 10'!$R$6:$R$8</c:f>
              <c:numCache>
                <c:formatCode>General</c:formatCode>
                <c:ptCount val="3"/>
                <c:pt idx="0">
                  <c:v>4935.5</c:v>
                </c:pt>
                <c:pt idx="1">
                  <c:v>877.5</c:v>
                </c:pt>
                <c:pt idx="2">
                  <c:v>402.5</c:v>
                </c:pt>
              </c:numCache>
            </c:numRef>
          </c:xVal>
          <c:yVal>
            <c:numRef>
              <c:f>'Day 10'!$S$6:$S$8</c:f>
              <c:numCache>
                <c:formatCode>General</c:formatCode>
                <c:ptCount val="3"/>
                <c:pt idx="0">
                  <c:v>6</c:v>
                </c:pt>
                <c:pt idx="1">
                  <c:v>0.6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F9-6449-93CC-79421D866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484863"/>
        <c:axId val="1"/>
      </c:scatterChart>
      <c:valAx>
        <c:axId val="997484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7484863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32615565911401E-2"/>
          <c:y val="6.6240111249597791E-2"/>
          <c:w val="0.87231908511436074"/>
          <c:h val="0.895702022686337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0.000E+00" sourceLinked="0"/>
            </c:trendlineLbl>
          </c:trendline>
          <c:xVal>
            <c:numRef>
              <c:f>'Day 14'!$F$10:$J$10</c:f>
              <c:numCache>
                <c:formatCode>General</c:formatCode>
                <c:ptCount val="5"/>
                <c:pt idx="0">
                  <c:v>3063</c:v>
                </c:pt>
                <c:pt idx="1">
                  <c:v>686</c:v>
                </c:pt>
                <c:pt idx="2">
                  <c:v>373</c:v>
                </c:pt>
                <c:pt idx="3">
                  <c:v>395</c:v>
                </c:pt>
                <c:pt idx="4">
                  <c:v>323</c:v>
                </c:pt>
              </c:numCache>
            </c:numRef>
          </c:xVal>
          <c:yVal>
            <c:numRef>
              <c:f>'Day 14'!$F$11:$J$11</c:f>
              <c:numCache>
                <c:formatCode>General</c:formatCode>
                <c:ptCount val="5"/>
                <c:pt idx="0">
                  <c:v>6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B5-2C41-9E0B-95A77EC1A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49760"/>
        <c:axId val="44148224"/>
      </c:scatterChart>
      <c:valAx>
        <c:axId val="441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48224"/>
        <c:crosses val="autoZero"/>
        <c:crossBetween val="midCat"/>
      </c:valAx>
      <c:valAx>
        <c:axId val="4414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49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25</xdr:row>
      <xdr:rowOff>12700</xdr:rowOff>
    </xdr:from>
    <xdr:to>
      <xdr:col>28</xdr:col>
      <xdr:colOff>177800</xdr:colOff>
      <xdr:row>35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C4C6C2-63FD-5047-8BFE-653BAB21F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25400</xdr:colOff>
      <xdr:row>0</xdr:row>
      <xdr:rowOff>0</xdr:rowOff>
    </xdr:from>
    <xdr:to>
      <xdr:col>27</xdr:col>
      <xdr:colOff>355600</xdr:colOff>
      <xdr:row>10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A428402-0F55-7A48-B86D-ABBB2B4B0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655320</xdr:colOff>
      <xdr:row>0</xdr:row>
      <xdr:rowOff>63500</xdr:rowOff>
    </xdr:from>
    <xdr:to>
      <xdr:col>27</xdr:col>
      <xdr:colOff>424180</xdr:colOff>
      <xdr:row>10</xdr:row>
      <xdr:rowOff>151130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318313-9D45-1A49-BEDD-BF3815BA9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0313_172239_FITC-Dextran%20NL%20DSS%20mid-Experi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ylecochran/Documents/Research/raspberry%20and%20DSS%20work/DSS%20work%20and%20paper/DSS%2003-2018/180316_164239_FITC-Dextran%20NL%20DSS%20Day%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80320_153528_FITC-Dextran%20NL%20Day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"/>
      <sheetName val="Reread"/>
      <sheetName val="Composite"/>
    </sheetNames>
    <sheetDataSet>
      <sheetData sheetId="0" refreshError="1"/>
      <sheetData sheetId="1" refreshError="1"/>
      <sheetData sheetId="2">
        <row r="36">
          <cell r="F36">
            <v>12628</v>
          </cell>
          <cell r="G36">
            <v>2140</v>
          </cell>
          <cell r="H36">
            <v>392</v>
          </cell>
        </row>
        <row r="37">
          <cell r="F37">
            <v>24.989587671803413</v>
          </cell>
          <cell r="G37">
            <v>3.5699410959719162</v>
          </cell>
          <cell r="H37">
            <v>0</v>
          </cell>
        </row>
        <row r="49">
          <cell r="B49" t="str">
            <v>Box 1</v>
          </cell>
          <cell r="C49">
            <v>0.26166666666666666</v>
          </cell>
          <cell r="D49">
            <v>3.2690127629675055E-2</v>
          </cell>
        </row>
        <row r="50">
          <cell r="B50" t="str">
            <v>Box 2</v>
          </cell>
          <cell r="C50">
            <v>5.9703999999999997</v>
          </cell>
          <cell r="D50">
            <v>0.69585009880002113</v>
          </cell>
        </row>
        <row r="51">
          <cell r="B51" t="str">
            <v>Box 3</v>
          </cell>
          <cell r="C51">
            <v>6.8880000000000008</v>
          </cell>
          <cell r="D51">
            <v>0.72704772883215629</v>
          </cell>
        </row>
        <row r="52">
          <cell r="B52" t="str">
            <v>Box 4</v>
          </cell>
          <cell r="C52">
            <v>1.6903333333333332</v>
          </cell>
          <cell r="D52">
            <v>0.17859183756388317</v>
          </cell>
        </row>
        <row r="53">
          <cell r="B53" t="str">
            <v>Box 5</v>
          </cell>
          <cell r="C53">
            <v>0.66679999999999995</v>
          </cell>
          <cell r="D53">
            <v>0.10005718365015079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1"/>
      <sheetName val="Run 2 Box 2 Extra 0.1 Dilution"/>
      <sheetName val="Sheet3"/>
      <sheetName val="Sheet4"/>
      <sheetName val="Sheet5"/>
    </sheetNames>
    <sheetDataSet>
      <sheetData sheetId="0">
        <row r="6">
          <cell r="R6">
            <v>4935.5</v>
          </cell>
          <cell r="S6">
            <v>6</v>
          </cell>
        </row>
        <row r="7">
          <cell r="R7">
            <v>877.5</v>
          </cell>
          <cell r="S7">
            <v>0.6</v>
          </cell>
        </row>
        <row r="8">
          <cell r="R8">
            <v>402.5</v>
          </cell>
          <cell r="S8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10">
          <cell r="F10">
            <v>3063</v>
          </cell>
          <cell r="G10">
            <v>686</v>
          </cell>
          <cell r="H10">
            <v>373</v>
          </cell>
          <cell r="I10">
            <v>395</v>
          </cell>
          <cell r="J10">
            <v>323</v>
          </cell>
        </row>
        <row r="11">
          <cell r="F11">
            <v>6</v>
          </cell>
          <cell r="G11">
            <v>0.6</v>
          </cell>
          <cell r="H11">
            <v>0</v>
          </cell>
          <cell r="I11">
            <v>0</v>
          </cell>
          <cell r="J11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19DF-F237-C64F-BB97-C924ACD923AA}">
  <dimension ref="A2:S72"/>
  <sheetViews>
    <sheetView topLeftCell="A26" workbookViewId="0">
      <selection activeCell="D42" sqref="D42"/>
    </sheetView>
  </sheetViews>
  <sheetFormatPr baseColWidth="10" defaultRowHeight="13"/>
  <cols>
    <col min="1" max="1" width="20.83203125" style="2" customWidth="1"/>
    <col min="2" max="2" width="12.83203125" style="2" customWidth="1"/>
    <col min="3" max="3" width="8.83203125" style="2" customWidth="1"/>
    <col min="4" max="4" width="12.1640625" style="2" bestFit="1" customWidth="1"/>
    <col min="5" max="256" width="8.83203125" style="2" customWidth="1"/>
    <col min="257" max="257" width="20.83203125" style="2" customWidth="1"/>
    <col min="258" max="258" width="12.83203125" style="2" customWidth="1"/>
    <col min="259" max="512" width="8.83203125" style="2" customWidth="1"/>
    <col min="513" max="513" width="20.83203125" style="2" customWidth="1"/>
    <col min="514" max="514" width="12.83203125" style="2" customWidth="1"/>
    <col min="515" max="768" width="8.83203125" style="2" customWidth="1"/>
    <col min="769" max="769" width="20.83203125" style="2" customWidth="1"/>
    <col min="770" max="770" width="12.83203125" style="2" customWidth="1"/>
    <col min="771" max="1024" width="8.83203125" style="2" customWidth="1"/>
    <col min="1025" max="1025" width="20.83203125" style="2" customWidth="1"/>
    <col min="1026" max="1026" width="12.83203125" style="2" customWidth="1"/>
    <col min="1027" max="1280" width="8.83203125" style="2" customWidth="1"/>
    <col min="1281" max="1281" width="20.83203125" style="2" customWidth="1"/>
    <col min="1282" max="1282" width="12.83203125" style="2" customWidth="1"/>
    <col min="1283" max="1536" width="8.83203125" style="2" customWidth="1"/>
    <col min="1537" max="1537" width="20.83203125" style="2" customWidth="1"/>
    <col min="1538" max="1538" width="12.83203125" style="2" customWidth="1"/>
    <col min="1539" max="1792" width="8.83203125" style="2" customWidth="1"/>
    <col min="1793" max="1793" width="20.83203125" style="2" customWidth="1"/>
    <col min="1794" max="1794" width="12.83203125" style="2" customWidth="1"/>
    <col min="1795" max="2048" width="8.83203125" style="2" customWidth="1"/>
    <col min="2049" max="2049" width="20.83203125" style="2" customWidth="1"/>
    <col min="2050" max="2050" width="12.83203125" style="2" customWidth="1"/>
    <col min="2051" max="2304" width="8.83203125" style="2" customWidth="1"/>
    <col min="2305" max="2305" width="20.83203125" style="2" customWidth="1"/>
    <col min="2306" max="2306" width="12.83203125" style="2" customWidth="1"/>
    <col min="2307" max="2560" width="8.83203125" style="2" customWidth="1"/>
    <col min="2561" max="2561" width="20.83203125" style="2" customWidth="1"/>
    <col min="2562" max="2562" width="12.83203125" style="2" customWidth="1"/>
    <col min="2563" max="2816" width="8.83203125" style="2" customWidth="1"/>
    <col min="2817" max="2817" width="20.83203125" style="2" customWidth="1"/>
    <col min="2818" max="2818" width="12.83203125" style="2" customWidth="1"/>
    <col min="2819" max="3072" width="8.83203125" style="2" customWidth="1"/>
    <col min="3073" max="3073" width="20.83203125" style="2" customWidth="1"/>
    <col min="3074" max="3074" width="12.83203125" style="2" customWidth="1"/>
    <col min="3075" max="3328" width="8.83203125" style="2" customWidth="1"/>
    <col min="3329" max="3329" width="20.83203125" style="2" customWidth="1"/>
    <col min="3330" max="3330" width="12.83203125" style="2" customWidth="1"/>
    <col min="3331" max="3584" width="8.83203125" style="2" customWidth="1"/>
    <col min="3585" max="3585" width="20.83203125" style="2" customWidth="1"/>
    <col min="3586" max="3586" width="12.83203125" style="2" customWidth="1"/>
    <col min="3587" max="3840" width="8.83203125" style="2" customWidth="1"/>
    <col min="3841" max="3841" width="20.83203125" style="2" customWidth="1"/>
    <col min="3842" max="3842" width="12.83203125" style="2" customWidth="1"/>
    <col min="3843" max="4096" width="8.83203125" style="2" customWidth="1"/>
    <col min="4097" max="4097" width="20.83203125" style="2" customWidth="1"/>
    <col min="4098" max="4098" width="12.83203125" style="2" customWidth="1"/>
    <col min="4099" max="4352" width="8.83203125" style="2" customWidth="1"/>
    <col min="4353" max="4353" width="20.83203125" style="2" customWidth="1"/>
    <col min="4354" max="4354" width="12.83203125" style="2" customWidth="1"/>
    <col min="4355" max="4608" width="8.83203125" style="2" customWidth="1"/>
    <col min="4609" max="4609" width="20.83203125" style="2" customWidth="1"/>
    <col min="4610" max="4610" width="12.83203125" style="2" customWidth="1"/>
    <col min="4611" max="4864" width="8.83203125" style="2" customWidth="1"/>
    <col min="4865" max="4865" width="20.83203125" style="2" customWidth="1"/>
    <col min="4866" max="4866" width="12.83203125" style="2" customWidth="1"/>
    <col min="4867" max="5120" width="8.83203125" style="2" customWidth="1"/>
    <col min="5121" max="5121" width="20.83203125" style="2" customWidth="1"/>
    <col min="5122" max="5122" width="12.83203125" style="2" customWidth="1"/>
    <col min="5123" max="5376" width="8.83203125" style="2" customWidth="1"/>
    <col min="5377" max="5377" width="20.83203125" style="2" customWidth="1"/>
    <col min="5378" max="5378" width="12.83203125" style="2" customWidth="1"/>
    <col min="5379" max="5632" width="8.83203125" style="2" customWidth="1"/>
    <col min="5633" max="5633" width="20.83203125" style="2" customWidth="1"/>
    <col min="5634" max="5634" width="12.83203125" style="2" customWidth="1"/>
    <col min="5635" max="5888" width="8.83203125" style="2" customWidth="1"/>
    <col min="5889" max="5889" width="20.83203125" style="2" customWidth="1"/>
    <col min="5890" max="5890" width="12.83203125" style="2" customWidth="1"/>
    <col min="5891" max="6144" width="8.83203125" style="2" customWidth="1"/>
    <col min="6145" max="6145" width="20.83203125" style="2" customWidth="1"/>
    <col min="6146" max="6146" width="12.83203125" style="2" customWidth="1"/>
    <col min="6147" max="6400" width="8.83203125" style="2" customWidth="1"/>
    <col min="6401" max="6401" width="20.83203125" style="2" customWidth="1"/>
    <col min="6402" max="6402" width="12.83203125" style="2" customWidth="1"/>
    <col min="6403" max="6656" width="8.83203125" style="2" customWidth="1"/>
    <col min="6657" max="6657" width="20.83203125" style="2" customWidth="1"/>
    <col min="6658" max="6658" width="12.83203125" style="2" customWidth="1"/>
    <col min="6659" max="6912" width="8.83203125" style="2" customWidth="1"/>
    <col min="6913" max="6913" width="20.83203125" style="2" customWidth="1"/>
    <col min="6914" max="6914" width="12.83203125" style="2" customWidth="1"/>
    <col min="6915" max="7168" width="8.83203125" style="2" customWidth="1"/>
    <col min="7169" max="7169" width="20.83203125" style="2" customWidth="1"/>
    <col min="7170" max="7170" width="12.83203125" style="2" customWidth="1"/>
    <col min="7171" max="7424" width="8.83203125" style="2" customWidth="1"/>
    <col min="7425" max="7425" width="20.83203125" style="2" customWidth="1"/>
    <col min="7426" max="7426" width="12.83203125" style="2" customWidth="1"/>
    <col min="7427" max="7680" width="8.83203125" style="2" customWidth="1"/>
    <col min="7681" max="7681" width="20.83203125" style="2" customWidth="1"/>
    <col min="7682" max="7682" width="12.83203125" style="2" customWidth="1"/>
    <col min="7683" max="7936" width="8.83203125" style="2" customWidth="1"/>
    <col min="7937" max="7937" width="20.83203125" style="2" customWidth="1"/>
    <col min="7938" max="7938" width="12.83203125" style="2" customWidth="1"/>
    <col min="7939" max="8192" width="8.83203125" style="2" customWidth="1"/>
    <col min="8193" max="8193" width="20.83203125" style="2" customWidth="1"/>
    <col min="8194" max="8194" width="12.83203125" style="2" customWidth="1"/>
    <col min="8195" max="8448" width="8.83203125" style="2" customWidth="1"/>
    <col min="8449" max="8449" width="20.83203125" style="2" customWidth="1"/>
    <col min="8450" max="8450" width="12.83203125" style="2" customWidth="1"/>
    <col min="8451" max="8704" width="8.83203125" style="2" customWidth="1"/>
    <col min="8705" max="8705" width="20.83203125" style="2" customWidth="1"/>
    <col min="8706" max="8706" width="12.83203125" style="2" customWidth="1"/>
    <col min="8707" max="8960" width="8.83203125" style="2" customWidth="1"/>
    <col min="8961" max="8961" width="20.83203125" style="2" customWidth="1"/>
    <col min="8962" max="8962" width="12.83203125" style="2" customWidth="1"/>
    <col min="8963" max="9216" width="8.83203125" style="2" customWidth="1"/>
    <col min="9217" max="9217" width="20.83203125" style="2" customWidth="1"/>
    <col min="9218" max="9218" width="12.83203125" style="2" customWidth="1"/>
    <col min="9219" max="9472" width="8.83203125" style="2" customWidth="1"/>
    <col min="9473" max="9473" width="20.83203125" style="2" customWidth="1"/>
    <col min="9474" max="9474" width="12.83203125" style="2" customWidth="1"/>
    <col min="9475" max="9728" width="8.83203125" style="2" customWidth="1"/>
    <col min="9729" max="9729" width="20.83203125" style="2" customWidth="1"/>
    <col min="9730" max="9730" width="12.83203125" style="2" customWidth="1"/>
    <col min="9731" max="9984" width="8.83203125" style="2" customWidth="1"/>
    <col min="9985" max="9985" width="20.83203125" style="2" customWidth="1"/>
    <col min="9986" max="9986" width="12.83203125" style="2" customWidth="1"/>
    <col min="9987" max="10240" width="8.83203125" style="2" customWidth="1"/>
    <col min="10241" max="10241" width="20.83203125" style="2" customWidth="1"/>
    <col min="10242" max="10242" width="12.83203125" style="2" customWidth="1"/>
    <col min="10243" max="10496" width="8.83203125" style="2" customWidth="1"/>
    <col min="10497" max="10497" width="20.83203125" style="2" customWidth="1"/>
    <col min="10498" max="10498" width="12.83203125" style="2" customWidth="1"/>
    <col min="10499" max="10752" width="8.83203125" style="2" customWidth="1"/>
    <col min="10753" max="10753" width="20.83203125" style="2" customWidth="1"/>
    <col min="10754" max="10754" width="12.83203125" style="2" customWidth="1"/>
    <col min="10755" max="11008" width="8.83203125" style="2" customWidth="1"/>
    <col min="11009" max="11009" width="20.83203125" style="2" customWidth="1"/>
    <col min="11010" max="11010" width="12.83203125" style="2" customWidth="1"/>
    <col min="11011" max="11264" width="8.83203125" style="2" customWidth="1"/>
    <col min="11265" max="11265" width="20.83203125" style="2" customWidth="1"/>
    <col min="11266" max="11266" width="12.83203125" style="2" customWidth="1"/>
    <col min="11267" max="11520" width="8.83203125" style="2" customWidth="1"/>
    <col min="11521" max="11521" width="20.83203125" style="2" customWidth="1"/>
    <col min="11522" max="11522" width="12.83203125" style="2" customWidth="1"/>
    <col min="11523" max="11776" width="8.83203125" style="2" customWidth="1"/>
    <col min="11777" max="11777" width="20.83203125" style="2" customWidth="1"/>
    <col min="11778" max="11778" width="12.83203125" style="2" customWidth="1"/>
    <col min="11779" max="12032" width="8.83203125" style="2" customWidth="1"/>
    <col min="12033" max="12033" width="20.83203125" style="2" customWidth="1"/>
    <col min="12034" max="12034" width="12.83203125" style="2" customWidth="1"/>
    <col min="12035" max="12288" width="8.83203125" style="2" customWidth="1"/>
    <col min="12289" max="12289" width="20.83203125" style="2" customWidth="1"/>
    <col min="12290" max="12290" width="12.83203125" style="2" customWidth="1"/>
    <col min="12291" max="12544" width="8.83203125" style="2" customWidth="1"/>
    <col min="12545" max="12545" width="20.83203125" style="2" customWidth="1"/>
    <col min="12546" max="12546" width="12.83203125" style="2" customWidth="1"/>
    <col min="12547" max="12800" width="8.83203125" style="2" customWidth="1"/>
    <col min="12801" max="12801" width="20.83203125" style="2" customWidth="1"/>
    <col min="12802" max="12802" width="12.83203125" style="2" customWidth="1"/>
    <col min="12803" max="13056" width="8.83203125" style="2" customWidth="1"/>
    <col min="13057" max="13057" width="20.83203125" style="2" customWidth="1"/>
    <col min="13058" max="13058" width="12.83203125" style="2" customWidth="1"/>
    <col min="13059" max="13312" width="8.83203125" style="2" customWidth="1"/>
    <col min="13313" max="13313" width="20.83203125" style="2" customWidth="1"/>
    <col min="13314" max="13314" width="12.83203125" style="2" customWidth="1"/>
    <col min="13315" max="13568" width="8.83203125" style="2" customWidth="1"/>
    <col min="13569" max="13569" width="20.83203125" style="2" customWidth="1"/>
    <col min="13570" max="13570" width="12.83203125" style="2" customWidth="1"/>
    <col min="13571" max="13824" width="8.83203125" style="2" customWidth="1"/>
    <col min="13825" max="13825" width="20.83203125" style="2" customWidth="1"/>
    <col min="13826" max="13826" width="12.83203125" style="2" customWidth="1"/>
    <col min="13827" max="14080" width="8.83203125" style="2" customWidth="1"/>
    <col min="14081" max="14081" width="20.83203125" style="2" customWidth="1"/>
    <col min="14082" max="14082" width="12.83203125" style="2" customWidth="1"/>
    <col min="14083" max="14336" width="8.83203125" style="2" customWidth="1"/>
    <col min="14337" max="14337" width="20.83203125" style="2" customWidth="1"/>
    <col min="14338" max="14338" width="12.83203125" style="2" customWidth="1"/>
    <col min="14339" max="14592" width="8.83203125" style="2" customWidth="1"/>
    <col min="14593" max="14593" width="20.83203125" style="2" customWidth="1"/>
    <col min="14594" max="14594" width="12.83203125" style="2" customWidth="1"/>
    <col min="14595" max="14848" width="8.83203125" style="2" customWidth="1"/>
    <col min="14849" max="14849" width="20.83203125" style="2" customWidth="1"/>
    <col min="14850" max="14850" width="12.83203125" style="2" customWidth="1"/>
    <col min="14851" max="15104" width="8.83203125" style="2" customWidth="1"/>
    <col min="15105" max="15105" width="20.83203125" style="2" customWidth="1"/>
    <col min="15106" max="15106" width="12.83203125" style="2" customWidth="1"/>
    <col min="15107" max="15360" width="8.83203125" style="2" customWidth="1"/>
    <col min="15361" max="15361" width="20.83203125" style="2" customWidth="1"/>
    <col min="15362" max="15362" width="12.83203125" style="2" customWidth="1"/>
    <col min="15363" max="15616" width="8.83203125" style="2" customWidth="1"/>
    <col min="15617" max="15617" width="20.83203125" style="2" customWidth="1"/>
    <col min="15618" max="15618" width="12.83203125" style="2" customWidth="1"/>
    <col min="15619" max="15872" width="8.83203125" style="2" customWidth="1"/>
    <col min="15873" max="15873" width="20.83203125" style="2" customWidth="1"/>
    <col min="15874" max="15874" width="12.83203125" style="2" customWidth="1"/>
    <col min="15875" max="16128" width="8.83203125" style="2" customWidth="1"/>
    <col min="16129" max="16129" width="20.83203125" style="2" customWidth="1"/>
    <col min="16130" max="16130" width="12.83203125" style="2" customWidth="1"/>
    <col min="16131" max="16384" width="8.83203125" style="2" customWidth="1"/>
  </cols>
  <sheetData>
    <row r="2" spans="1:2" ht="14">
      <c r="A2" s="1" t="s">
        <v>0</v>
      </c>
      <c r="B2" s="1" t="s">
        <v>1</v>
      </c>
    </row>
    <row r="4" spans="1:2" ht="14">
      <c r="A4" s="1" t="s">
        <v>2</v>
      </c>
      <c r="B4" s="1"/>
    </row>
    <row r="5" spans="1:2" ht="56">
      <c r="A5" s="1" t="s">
        <v>3</v>
      </c>
      <c r="B5" s="1" t="s">
        <v>4</v>
      </c>
    </row>
    <row r="6" spans="1:2" ht="14">
      <c r="A6" s="1" t="s">
        <v>5</v>
      </c>
      <c r="B6" s="1" t="s">
        <v>6</v>
      </c>
    </row>
    <row r="7" spans="1:2" ht="14">
      <c r="A7" s="1" t="s">
        <v>7</v>
      </c>
      <c r="B7" s="3">
        <v>43172</v>
      </c>
    </row>
    <row r="8" spans="1:2" ht="14">
      <c r="A8" s="1" t="s">
        <v>8</v>
      </c>
      <c r="B8" s="4">
        <v>0.72304398148148152</v>
      </c>
    </row>
    <row r="9" spans="1:2" ht="14">
      <c r="A9" s="1" t="s">
        <v>9</v>
      </c>
      <c r="B9" s="1" t="s">
        <v>10</v>
      </c>
    </row>
    <row r="10" spans="1:2" ht="14">
      <c r="A10" s="1" t="s">
        <v>11</v>
      </c>
      <c r="B10" s="1">
        <v>258595</v>
      </c>
    </row>
    <row r="11" spans="1:2" ht="14">
      <c r="A11" s="1" t="s">
        <v>12</v>
      </c>
      <c r="B11" s="1" t="s">
        <v>13</v>
      </c>
    </row>
    <row r="13" spans="1:2" ht="14">
      <c r="A13" s="5" t="s">
        <v>14</v>
      </c>
      <c r="B13" s="1"/>
    </row>
    <row r="14" spans="1:2" ht="28">
      <c r="A14" s="1" t="s">
        <v>15</v>
      </c>
      <c r="B14" s="1" t="s">
        <v>16</v>
      </c>
    </row>
    <row r="15" spans="1:2" ht="28">
      <c r="A15" s="1" t="s">
        <v>17</v>
      </c>
      <c r="B15" s="1" t="s">
        <v>18</v>
      </c>
    </row>
    <row r="16" spans="1:2" ht="28">
      <c r="A16" s="1"/>
      <c r="B16" s="1" t="s">
        <v>19</v>
      </c>
    </row>
    <row r="17" spans="1:19" ht="14">
      <c r="A17" s="1"/>
      <c r="B17" s="1" t="s">
        <v>20</v>
      </c>
    </row>
    <row r="18" spans="1:19" ht="14">
      <c r="A18" s="1"/>
      <c r="B18" s="1" t="s">
        <v>21</v>
      </c>
    </row>
    <row r="19" spans="1:19" ht="42">
      <c r="A19" s="1"/>
      <c r="B19" s="1" t="s">
        <v>22</v>
      </c>
    </row>
    <row r="20" spans="1:19" ht="28">
      <c r="A20" s="1"/>
      <c r="B20" s="1" t="s">
        <v>23</v>
      </c>
    </row>
    <row r="21" spans="1:19" ht="56">
      <c r="A21" s="1"/>
      <c r="B21" s="1" t="s">
        <v>24</v>
      </c>
    </row>
    <row r="22" spans="1:19" ht="70">
      <c r="A22" s="1"/>
      <c r="B22" s="1" t="s">
        <v>25</v>
      </c>
    </row>
    <row r="23" spans="1:19" ht="28">
      <c r="A23" s="1"/>
      <c r="B23" s="1" t="s">
        <v>26</v>
      </c>
    </row>
    <row r="25" spans="1:19" ht="28">
      <c r="A25" s="5" t="s">
        <v>27</v>
      </c>
      <c r="B25" s="1"/>
    </row>
    <row r="26" spans="1:19" ht="14">
      <c r="A26" s="1" t="s">
        <v>28</v>
      </c>
      <c r="B26" s="1">
        <v>23.2</v>
      </c>
    </row>
    <row r="28" spans="1:19">
      <c r="B28" s="6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7">
        <v>11</v>
      </c>
      <c r="N28" s="7">
        <v>12</v>
      </c>
      <c r="R28" s="15" t="s">
        <v>54</v>
      </c>
      <c r="S28" s="15"/>
    </row>
    <row r="29" spans="1:19" ht="22">
      <c r="A29" s="8" t="s">
        <v>29</v>
      </c>
      <c r="B29" s="7" t="s">
        <v>30</v>
      </c>
      <c r="C29" s="9">
        <v>525</v>
      </c>
      <c r="D29" s="9">
        <v>537</v>
      </c>
      <c r="E29" s="9">
        <v>538</v>
      </c>
      <c r="F29" s="9">
        <v>474</v>
      </c>
      <c r="G29" s="9">
        <v>597</v>
      </c>
      <c r="H29" s="9">
        <v>514</v>
      </c>
      <c r="I29" s="9"/>
      <c r="J29" s="9"/>
      <c r="K29" s="9"/>
      <c r="L29" s="9"/>
      <c r="M29" s="9"/>
      <c r="N29" s="9"/>
      <c r="O29" s="10" t="s">
        <v>27</v>
      </c>
      <c r="R29" s="17" t="s">
        <v>49</v>
      </c>
      <c r="S29" s="17" t="s">
        <v>58</v>
      </c>
    </row>
    <row r="30" spans="1:19" ht="22">
      <c r="A30" s="8" t="s">
        <v>31</v>
      </c>
      <c r="B30" s="7" t="s">
        <v>32</v>
      </c>
      <c r="C30" s="9">
        <v>3063</v>
      </c>
      <c r="D30" s="9">
        <v>2981</v>
      </c>
      <c r="E30" s="9">
        <v>4521</v>
      </c>
      <c r="F30" s="11">
        <v>12930</v>
      </c>
      <c r="G30" s="9">
        <v>3805</v>
      </c>
      <c r="H30" s="9">
        <v>2556</v>
      </c>
      <c r="I30" s="9"/>
      <c r="J30" s="9"/>
      <c r="K30" s="9"/>
      <c r="L30" s="11"/>
      <c r="M30" s="9"/>
      <c r="N30" s="9"/>
      <c r="O30" s="10" t="s">
        <v>27</v>
      </c>
      <c r="R30" s="2">
        <v>12628</v>
      </c>
      <c r="S30" s="2">
        <v>24.989587671803413</v>
      </c>
    </row>
    <row r="31" spans="1:19" ht="22">
      <c r="A31" s="8" t="s">
        <v>33</v>
      </c>
      <c r="B31" s="7" t="s">
        <v>34</v>
      </c>
      <c r="C31" s="9">
        <v>5348</v>
      </c>
      <c r="D31" s="9">
        <v>3231</v>
      </c>
      <c r="E31" s="9">
        <v>3855</v>
      </c>
      <c r="F31" s="9">
        <v>3137</v>
      </c>
      <c r="G31" s="9">
        <v>4382</v>
      </c>
      <c r="H31" s="9">
        <v>3111</v>
      </c>
      <c r="I31" s="9"/>
      <c r="J31" s="9"/>
      <c r="K31" s="9"/>
      <c r="L31" s="9"/>
      <c r="M31" s="9"/>
      <c r="N31" s="9"/>
      <c r="O31" s="10" t="s">
        <v>27</v>
      </c>
      <c r="R31" s="2">
        <v>2140</v>
      </c>
      <c r="S31" s="2">
        <v>3.5699410959719162</v>
      </c>
    </row>
    <row r="32" spans="1:19" ht="22">
      <c r="A32" s="8" t="s">
        <v>35</v>
      </c>
      <c r="B32" s="7" t="s">
        <v>36</v>
      </c>
      <c r="C32" s="9">
        <v>1185</v>
      </c>
      <c r="D32" s="9">
        <v>950</v>
      </c>
      <c r="E32" s="9">
        <v>1052</v>
      </c>
      <c r="F32" s="9">
        <v>1482</v>
      </c>
      <c r="G32" s="9">
        <v>1458</v>
      </c>
      <c r="H32" s="9">
        <v>1344</v>
      </c>
      <c r="I32" s="9"/>
      <c r="J32" s="9"/>
      <c r="K32" s="9"/>
      <c r="L32" s="9"/>
      <c r="M32" s="9"/>
      <c r="N32" s="9"/>
      <c r="O32" s="10" t="s">
        <v>27</v>
      </c>
      <c r="R32" s="2">
        <v>392</v>
      </c>
      <c r="S32" s="2">
        <v>0</v>
      </c>
    </row>
    <row r="33" spans="1:15" ht="22">
      <c r="A33" s="8" t="s">
        <v>37</v>
      </c>
      <c r="B33" s="7" t="s">
        <v>38</v>
      </c>
      <c r="C33" s="9">
        <v>637</v>
      </c>
      <c r="D33" s="9">
        <v>743</v>
      </c>
      <c r="E33" s="9">
        <v>646</v>
      </c>
      <c r="F33" s="9">
        <v>726</v>
      </c>
      <c r="G33" s="9">
        <v>915</v>
      </c>
      <c r="H33" s="9">
        <v>1980</v>
      </c>
      <c r="I33" s="9"/>
      <c r="J33" s="9"/>
      <c r="K33" s="9"/>
      <c r="L33" s="9"/>
      <c r="M33" s="9"/>
      <c r="N33" s="9"/>
      <c r="O33" s="10" t="s">
        <v>27</v>
      </c>
    </row>
    <row r="34" spans="1:15" ht="22">
      <c r="B34" s="7" t="s">
        <v>39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 t="s">
        <v>27</v>
      </c>
    </row>
    <row r="35" spans="1:15" ht="22">
      <c r="B35" s="7" t="s">
        <v>40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 t="s">
        <v>27</v>
      </c>
    </row>
    <row r="36" spans="1:15" ht="22">
      <c r="A36" s="2" t="s">
        <v>57</v>
      </c>
      <c r="B36" s="7" t="s">
        <v>41</v>
      </c>
      <c r="C36" s="12" t="s">
        <v>42</v>
      </c>
      <c r="D36" s="12" t="s">
        <v>42</v>
      </c>
      <c r="E36" s="13">
        <v>78583</v>
      </c>
      <c r="F36" s="11">
        <v>12628</v>
      </c>
      <c r="G36" s="9">
        <v>2140</v>
      </c>
      <c r="H36" s="9">
        <v>392</v>
      </c>
      <c r="I36" s="9"/>
      <c r="J36" s="9"/>
      <c r="K36" s="9"/>
      <c r="L36" s="9"/>
      <c r="M36" s="9"/>
      <c r="N36" s="9"/>
      <c r="O36" s="10" t="s">
        <v>27</v>
      </c>
    </row>
    <row r="37" spans="1:15" ht="14">
      <c r="A37" s="18" t="s">
        <v>43</v>
      </c>
      <c r="B37" s="2">
        <v>60000</v>
      </c>
      <c r="C37" s="2">
        <f>(B37*75)/525</f>
        <v>8571.4285714285706</v>
      </c>
      <c r="D37" s="2">
        <f>(C37*75)/525</f>
        <v>1224.4897959183672</v>
      </c>
      <c r="E37" s="2">
        <f>(D37*75)/525</f>
        <v>174.9271137026239</v>
      </c>
      <c r="F37" s="2">
        <f>(E37*75)/525</f>
        <v>24.989587671803413</v>
      </c>
      <c r="G37" s="2">
        <f>(F37*75)/525</f>
        <v>3.5699410959719162</v>
      </c>
      <c r="H37" s="14">
        <v>0</v>
      </c>
    </row>
    <row r="38" spans="1:15">
      <c r="B38" s="18"/>
    </row>
    <row r="39" spans="1:15">
      <c r="C39" s="16"/>
      <c r="D39" s="16"/>
      <c r="E39" s="16"/>
      <c r="F39" s="16"/>
      <c r="G39" s="16"/>
      <c r="H39" s="16"/>
    </row>
    <row r="40" spans="1:15">
      <c r="C40" s="17"/>
      <c r="D40" s="17"/>
      <c r="E40" s="17"/>
      <c r="F40" s="17"/>
      <c r="G40" s="17"/>
      <c r="H40" s="17"/>
      <c r="J40" s="8"/>
      <c r="K40" s="8"/>
      <c r="M40" s="8"/>
      <c r="N40" s="8"/>
    </row>
    <row r="41" spans="1:15">
      <c r="B41" s="17"/>
    </row>
    <row r="42" spans="1:15">
      <c r="B42" s="17"/>
      <c r="C42" s="19" t="s">
        <v>50</v>
      </c>
      <c r="D42" s="17" t="s">
        <v>51</v>
      </c>
    </row>
    <row r="43" spans="1:15">
      <c r="B43" s="20" t="s">
        <v>44</v>
      </c>
      <c r="C43" s="2">
        <v>525</v>
      </c>
      <c r="D43" s="2">
        <f>0.00204*C43-0.801</f>
        <v>0.27000000000000013</v>
      </c>
    </row>
    <row r="44" spans="1:15">
      <c r="B44" s="20"/>
      <c r="C44" s="2">
        <v>537</v>
      </c>
      <c r="D44" s="2">
        <f t="shared" ref="D44:D72" si="0">0.00204*C44-0.801</f>
        <v>0.29447999999999996</v>
      </c>
    </row>
    <row r="45" spans="1:15">
      <c r="B45" s="20"/>
      <c r="C45" s="2">
        <v>538</v>
      </c>
      <c r="D45" s="2">
        <f t="shared" si="0"/>
        <v>0.29652000000000001</v>
      </c>
    </row>
    <row r="46" spans="1:15">
      <c r="B46" s="20"/>
      <c r="C46" s="2">
        <v>474</v>
      </c>
      <c r="D46" s="2">
        <f t="shared" si="0"/>
        <v>0.16596</v>
      </c>
    </row>
    <row r="47" spans="1:15">
      <c r="B47" s="20"/>
      <c r="C47" s="2">
        <v>597</v>
      </c>
      <c r="D47" s="2">
        <f t="shared" si="0"/>
        <v>0.41688000000000003</v>
      </c>
    </row>
    <row r="48" spans="1:15">
      <c r="B48" s="20"/>
      <c r="C48" s="2">
        <v>514</v>
      </c>
      <c r="D48" s="2">
        <f t="shared" si="0"/>
        <v>0.24756000000000011</v>
      </c>
    </row>
    <row r="49" spans="2:4">
      <c r="B49" s="20" t="s">
        <v>45</v>
      </c>
      <c r="C49" s="2">
        <v>3063</v>
      </c>
      <c r="D49" s="2">
        <f t="shared" si="0"/>
        <v>5.4475199999999999</v>
      </c>
    </row>
    <row r="50" spans="2:4">
      <c r="B50" s="20"/>
      <c r="C50" s="2">
        <v>2981</v>
      </c>
      <c r="D50" s="2">
        <f t="shared" si="0"/>
        <v>5.28024</v>
      </c>
    </row>
    <row r="51" spans="2:4">
      <c r="B51" s="20"/>
      <c r="C51" s="2">
        <v>4521</v>
      </c>
      <c r="D51" s="2">
        <f t="shared" si="0"/>
        <v>8.4218400000000013</v>
      </c>
    </row>
    <row r="52" spans="2:4">
      <c r="B52" s="20"/>
      <c r="C52" s="2">
        <v>12930</v>
      </c>
      <c r="D52" s="2">
        <f t="shared" si="0"/>
        <v>25.576200000000004</v>
      </c>
    </row>
    <row r="53" spans="2:4">
      <c r="B53" s="20"/>
      <c r="C53" s="2">
        <v>3805</v>
      </c>
      <c r="D53" s="2">
        <f t="shared" si="0"/>
        <v>6.9612000000000007</v>
      </c>
    </row>
    <row r="54" spans="2:4">
      <c r="B54" s="20"/>
      <c r="C54" s="2">
        <v>2556</v>
      </c>
      <c r="D54" s="2">
        <f t="shared" si="0"/>
        <v>4.4132400000000001</v>
      </c>
    </row>
    <row r="55" spans="2:4">
      <c r="B55" s="20" t="s">
        <v>46</v>
      </c>
      <c r="C55" s="2">
        <v>5348</v>
      </c>
      <c r="D55" s="2">
        <f t="shared" si="0"/>
        <v>10.108920000000001</v>
      </c>
    </row>
    <row r="56" spans="2:4">
      <c r="B56" s="20"/>
      <c r="C56" s="2">
        <v>3231</v>
      </c>
      <c r="D56" s="2">
        <f t="shared" si="0"/>
        <v>5.7902400000000007</v>
      </c>
    </row>
    <row r="57" spans="2:4">
      <c r="B57" s="20"/>
      <c r="C57" s="2">
        <v>3855</v>
      </c>
      <c r="D57" s="2">
        <f t="shared" si="0"/>
        <v>7.0632000000000001</v>
      </c>
    </row>
    <row r="58" spans="2:4">
      <c r="B58" s="20"/>
      <c r="C58" s="2">
        <v>3137</v>
      </c>
      <c r="D58" s="2">
        <f t="shared" si="0"/>
        <v>5.5984800000000003</v>
      </c>
    </row>
    <row r="59" spans="2:4">
      <c r="B59" s="20"/>
      <c r="C59" s="2">
        <v>4382</v>
      </c>
      <c r="D59" s="2">
        <f t="shared" si="0"/>
        <v>8.13828</v>
      </c>
    </row>
    <row r="60" spans="2:4">
      <c r="B60" s="20"/>
      <c r="C60" s="2">
        <v>3111</v>
      </c>
      <c r="D60" s="2">
        <f t="shared" si="0"/>
        <v>5.5454400000000001</v>
      </c>
    </row>
    <row r="61" spans="2:4">
      <c r="B61" s="20" t="s">
        <v>47</v>
      </c>
      <c r="C61" s="2">
        <v>1185</v>
      </c>
      <c r="D61" s="2">
        <f t="shared" si="0"/>
        <v>1.6164000000000001</v>
      </c>
    </row>
    <row r="62" spans="2:4">
      <c r="B62" s="20"/>
      <c r="C62" s="2">
        <v>950</v>
      </c>
      <c r="D62" s="2">
        <f t="shared" si="0"/>
        <v>1.137</v>
      </c>
    </row>
    <row r="63" spans="2:4">
      <c r="B63" s="20"/>
      <c r="C63" s="2">
        <v>1052</v>
      </c>
      <c r="D63" s="2">
        <f t="shared" si="0"/>
        <v>1.3450799999999998</v>
      </c>
    </row>
    <row r="64" spans="2:4">
      <c r="B64" s="20"/>
      <c r="C64" s="2">
        <v>1482</v>
      </c>
      <c r="D64" s="2">
        <f t="shared" si="0"/>
        <v>2.22228</v>
      </c>
    </row>
    <row r="65" spans="2:4">
      <c r="B65" s="20"/>
      <c r="C65" s="2">
        <v>1458</v>
      </c>
      <c r="D65" s="2">
        <f t="shared" si="0"/>
        <v>2.1733199999999999</v>
      </c>
    </row>
    <row r="66" spans="2:4">
      <c r="B66" s="20"/>
      <c r="C66" s="2">
        <v>1344</v>
      </c>
      <c r="D66" s="2">
        <f t="shared" si="0"/>
        <v>1.94076</v>
      </c>
    </row>
    <row r="67" spans="2:4">
      <c r="B67" s="20" t="s">
        <v>48</v>
      </c>
      <c r="C67" s="2">
        <v>637</v>
      </c>
      <c r="D67" s="2">
        <f t="shared" si="0"/>
        <v>0.49848000000000015</v>
      </c>
    </row>
    <row r="68" spans="2:4">
      <c r="B68" s="20"/>
      <c r="C68" s="2">
        <v>743</v>
      </c>
      <c r="D68" s="2">
        <f t="shared" si="0"/>
        <v>0.71472000000000013</v>
      </c>
    </row>
    <row r="69" spans="2:4">
      <c r="B69" s="20"/>
      <c r="C69" s="2">
        <v>646</v>
      </c>
      <c r="D69" s="2">
        <f t="shared" si="0"/>
        <v>0.51684000000000008</v>
      </c>
    </row>
    <row r="70" spans="2:4">
      <c r="B70" s="20"/>
      <c r="C70" s="2">
        <v>726</v>
      </c>
      <c r="D70" s="2">
        <f t="shared" si="0"/>
        <v>0.68004000000000009</v>
      </c>
    </row>
    <row r="71" spans="2:4">
      <c r="B71" s="20"/>
      <c r="C71" s="2">
        <v>915</v>
      </c>
      <c r="D71" s="2">
        <f t="shared" si="0"/>
        <v>1.0655999999999999</v>
      </c>
    </row>
    <row r="72" spans="2:4">
      <c r="B72" s="20"/>
      <c r="C72" s="2">
        <v>1980</v>
      </c>
      <c r="D72" s="2">
        <f t="shared" si="0"/>
        <v>3.2382</v>
      </c>
    </row>
  </sheetData>
  <mergeCells count="7">
    <mergeCell ref="R28:S28"/>
    <mergeCell ref="C39:H39"/>
    <mergeCell ref="B43:B48"/>
    <mergeCell ref="B49:B54"/>
    <mergeCell ref="B55:B60"/>
    <mergeCell ref="B61:B66"/>
    <mergeCell ref="B67:B7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B3F7A-4191-F444-BE86-A84133D2EAB0}">
  <dimension ref="A2:S54"/>
  <sheetViews>
    <sheetView tabSelected="1" topLeftCell="A11" workbookViewId="0">
      <selection activeCell="C24" sqref="C24:D24"/>
    </sheetView>
  </sheetViews>
  <sheetFormatPr baseColWidth="10" defaultRowHeight="15"/>
  <cols>
    <col min="1" max="1" width="9.5" style="21" bestFit="1" customWidth="1"/>
    <col min="2" max="2" width="11.33203125" style="21" bestFit="1" customWidth="1"/>
    <col min="3" max="3" width="8.83203125" style="21" customWidth="1"/>
    <col min="4" max="4" width="9.83203125" style="21" bestFit="1" customWidth="1"/>
    <col min="5" max="5" width="20.5" style="21" bestFit="1" customWidth="1"/>
    <col min="6" max="257" width="8.83203125" style="21" customWidth="1"/>
    <col min="258" max="258" width="11.33203125" style="21" bestFit="1" customWidth="1"/>
    <col min="259" max="513" width="8.83203125" style="21" customWidth="1"/>
    <col min="514" max="514" width="11.33203125" style="21" bestFit="1" customWidth="1"/>
    <col min="515" max="769" width="8.83203125" style="21" customWidth="1"/>
    <col min="770" max="770" width="11.33203125" style="21" bestFit="1" customWidth="1"/>
    <col min="771" max="1025" width="8.83203125" style="21" customWidth="1"/>
    <col min="1026" max="1026" width="11.33203125" style="21" bestFit="1" customWidth="1"/>
    <col min="1027" max="1281" width="8.83203125" style="21" customWidth="1"/>
    <col min="1282" max="1282" width="11.33203125" style="21" bestFit="1" customWidth="1"/>
    <col min="1283" max="1537" width="8.83203125" style="21" customWidth="1"/>
    <col min="1538" max="1538" width="11.33203125" style="21" bestFit="1" customWidth="1"/>
    <col min="1539" max="1793" width="8.83203125" style="21" customWidth="1"/>
    <col min="1794" max="1794" width="11.33203125" style="21" bestFit="1" customWidth="1"/>
    <col min="1795" max="2049" width="8.83203125" style="21" customWidth="1"/>
    <col min="2050" max="2050" width="11.33203125" style="21" bestFit="1" customWidth="1"/>
    <col min="2051" max="2305" width="8.83203125" style="21" customWidth="1"/>
    <col min="2306" max="2306" width="11.33203125" style="21" bestFit="1" customWidth="1"/>
    <col min="2307" max="2561" width="8.83203125" style="21" customWidth="1"/>
    <col min="2562" max="2562" width="11.33203125" style="21" bestFit="1" customWidth="1"/>
    <col min="2563" max="2817" width="8.83203125" style="21" customWidth="1"/>
    <col min="2818" max="2818" width="11.33203125" style="21" bestFit="1" customWidth="1"/>
    <col min="2819" max="3073" width="8.83203125" style="21" customWidth="1"/>
    <col min="3074" max="3074" width="11.33203125" style="21" bestFit="1" customWidth="1"/>
    <col min="3075" max="3329" width="8.83203125" style="21" customWidth="1"/>
    <col min="3330" max="3330" width="11.33203125" style="21" bestFit="1" customWidth="1"/>
    <col min="3331" max="3585" width="8.83203125" style="21" customWidth="1"/>
    <col min="3586" max="3586" width="11.33203125" style="21" bestFit="1" customWidth="1"/>
    <col min="3587" max="3841" width="8.83203125" style="21" customWidth="1"/>
    <col min="3842" max="3842" width="11.33203125" style="21" bestFit="1" customWidth="1"/>
    <col min="3843" max="4097" width="8.83203125" style="21" customWidth="1"/>
    <col min="4098" max="4098" width="11.33203125" style="21" bestFit="1" customWidth="1"/>
    <col min="4099" max="4353" width="8.83203125" style="21" customWidth="1"/>
    <col min="4354" max="4354" width="11.33203125" style="21" bestFit="1" customWidth="1"/>
    <col min="4355" max="4609" width="8.83203125" style="21" customWidth="1"/>
    <col min="4610" max="4610" width="11.33203125" style="21" bestFit="1" customWidth="1"/>
    <col min="4611" max="4865" width="8.83203125" style="21" customWidth="1"/>
    <col min="4866" max="4866" width="11.33203125" style="21" bestFit="1" customWidth="1"/>
    <col min="4867" max="5121" width="8.83203125" style="21" customWidth="1"/>
    <col min="5122" max="5122" width="11.33203125" style="21" bestFit="1" customWidth="1"/>
    <col min="5123" max="5377" width="8.83203125" style="21" customWidth="1"/>
    <col min="5378" max="5378" width="11.33203125" style="21" bestFit="1" customWidth="1"/>
    <col min="5379" max="5633" width="8.83203125" style="21" customWidth="1"/>
    <col min="5634" max="5634" width="11.33203125" style="21" bestFit="1" customWidth="1"/>
    <col min="5635" max="5889" width="8.83203125" style="21" customWidth="1"/>
    <col min="5890" max="5890" width="11.33203125" style="21" bestFit="1" customWidth="1"/>
    <col min="5891" max="6145" width="8.83203125" style="21" customWidth="1"/>
    <col min="6146" max="6146" width="11.33203125" style="21" bestFit="1" customWidth="1"/>
    <col min="6147" max="6401" width="8.83203125" style="21" customWidth="1"/>
    <col min="6402" max="6402" width="11.33203125" style="21" bestFit="1" customWidth="1"/>
    <col min="6403" max="6657" width="8.83203125" style="21" customWidth="1"/>
    <col min="6658" max="6658" width="11.33203125" style="21" bestFit="1" customWidth="1"/>
    <col min="6659" max="6913" width="8.83203125" style="21" customWidth="1"/>
    <col min="6914" max="6914" width="11.33203125" style="21" bestFit="1" customWidth="1"/>
    <col min="6915" max="7169" width="8.83203125" style="21" customWidth="1"/>
    <col min="7170" max="7170" width="11.33203125" style="21" bestFit="1" customWidth="1"/>
    <col min="7171" max="7425" width="8.83203125" style="21" customWidth="1"/>
    <col min="7426" max="7426" width="11.33203125" style="21" bestFit="1" customWidth="1"/>
    <col min="7427" max="7681" width="8.83203125" style="21" customWidth="1"/>
    <col min="7682" max="7682" width="11.33203125" style="21" bestFit="1" customWidth="1"/>
    <col min="7683" max="7937" width="8.83203125" style="21" customWidth="1"/>
    <col min="7938" max="7938" width="11.33203125" style="21" bestFit="1" customWidth="1"/>
    <col min="7939" max="8193" width="8.83203125" style="21" customWidth="1"/>
    <col min="8194" max="8194" width="11.33203125" style="21" bestFit="1" customWidth="1"/>
    <col min="8195" max="8449" width="8.83203125" style="21" customWidth="1"/>
    <col min="8450" max="8450" width="11.33203125" style="21" bestFit="1" customWidth="1"/>
    <col min="8451" max="8705" width="8.83203125" style="21" customWidth="1"/>
    <col min="8706" max="8706" width="11.33203125" style="21" bestFit="1" customWidth="1"/>
    <col min="8707" max="8961" width="8.83203125" style="21" customWidth="1"/>
    <col min="8962" max="8962" width="11.33203125" style="21" bestFit="1" customWidth="1"/>
    <col min="8963" max="9217" width="8.83203125" style="21" customWidth="1"/>
    <col min="9218" max="9218" width="11.33203125" style="21" bestFit="1" customWidth="1"/>
    <col min="9219" max="9473" width="8.83203125" style="21" customWidth="1"/>
    <col min="9474" max="9474" width="11.33203125" style="21" bestFit="1" customWidth="1"/>
    <col min="9475" max="9729" width="8.83203125" style="21" customWidth="1"/>
    <col min="9730" max="9730" width="11.33203125" style="21" bestFit="1" customWidth="1"/>
    <col min="9731" max="9985" width="8.83203125" style="21" customWidth="1"/>
    <col min="9986" max="9986" width="11.33203125" style="21" bestFit="1" customWidth="1"/>
    <col min="9987" max="10241" width="8.83203125" style="21" customWidth="1"/>
    <col min="10242" max="10242" width="11.33203125" style="21" bestFit="1" customWidth="1"/>
    <col min="10243" max="10497" width="8.83203125" style="21" customWidth="1"/>
    <col min="10498" max="10498" width="11.33203125" style="21" bestFit="1" customWidth="1"/>
    <col min="10499" max="10753" width="8.83203125" style="21" customWidth="1"/>
    <col min="10754" max="10754" width="11.33203125" style="21" bestFit="1" customWidth="1"/>
    <col min="10755" max="11009" width="8.83203125" style="21" customWidth="1"/>
    <col min="11010" max="11010" width="11.33203125" style="21" bestFit="1" customWidth="1"/>
    <col min="11011" max="11265" width="8.83203125" style="21" customWidth="1"/>
    <col min="11266" max="11266" width="11.33203125" style="21" bestFit="1" customWidth="1"/>
    <col min="11267" max="11521" width="8.83203125" style="21" customWidth="1"/>
    <col min="11522" max="11522" width="11.33203125" style="21" bestFit="1" customWidth="1"/>
    <col min="11523" max="11777" width="8.83203125" style="21" customWidth="1"/>
    <col min="11778" max="11778" width="11.33203125" style="21" bestFit="1" customWidth="1"/>
    <col min="11779" max="12033" width="8.83203125" style="21" customWidth="1"/>
    <col min="12034" max="12034" width="11.33203125" style="21" bestFit="1" customWidth="1"/>
    <col min="12035" max="12289" width="8.83203125" style="21" customWidth="1"/>
    <col min="12290" max="12290" width="11.33203125" style="21" bestFit="1" customWidth="1"/>
    <col min="12291" max="12545" width="8.83203125" style="21" customWidth="1"/>
    <col min="12546" max="12546" width="11.33203125" style="21" bestFit="1" customWidth="1"/>
    <col min="12547" max="12801" width="8.83203125" style="21" customWidth="1"/>
    <col min="12802" max="12802" width="11.33203125" style="21" bestFit="1" customWidth="1"/>
    <col min="12803" max="13057" width="8.83203125" style="21" customWidth="1"/>
    <col min="13058" max="13058" width="11.33203125" style="21" bestFit="1" customWidth="1"/>
    <col min="13059" max="13313" width="8.83203125" style="21" customWidth="1"/>
    <col min="13314" max="13314" width="11.33203125" style="21" bestFit="1" customWidth="1"/>
    <col min="13315" max="13569" width="8.83203125" style="21" customWidth="1"/>
    <col min="13570" max="13570" width="11.33203125" style="21" bestFit="1" customWidth="1"/>
    <col min="13571" max="13825" width="8.83203125" style="21" customWidth="1"/>
    <col min="13826" max="13826" width="11.33203125" style="21" bestFit="1" customWidth="1"/>
    <col min="13827" max="14081" width="8.83203125" style="21" customWidth="1"/>
    <col min="14082" max="14082" width="11.33203125" style="21" bestFit="1" customWidth="1"/>
    <col min="14083" max="14337" width="8.83203125" style="21" customWidth="1"/>
    <col min="14338" max="14338" width="11.33203125" style="21" bestFit="1" customWidth="1"/>
    <col min="14339" max="14593" width="8.83203125" style="21" customWidth="1"/>
    <col min="14594" max="14594" width="11.33203125" style="21" bestFit="1" customWidth="1"/>
    <col min="14595" max="14849" width="8.83203125" style="21" customWidth="1"/>
    <col min="14850" max="14850" width="11.33203125" style="21" bestFit="1" customWidth="1"/>
    <col min="14851" max="15105" width="8.83203125" style="21" customWidth="1"/>
    <col min="15106" max="15106" width="11.33203125" style="21" bestFit="1" customWidth="1"/>
    <col min="15107" max="15361" width="8.83203125" style="21" customWidth="1"/>
    <col min="15362" max="15362" width="11.33203125" style="21" bestFit="1" customWidth="1"/>
    <col min="15363" max="15617" width="8.83203125" style="21" customWidth="1"/>
    <col min="15618" max="15618" width="11.33203125" style="21" bestFit="1" customWidth="1"/>
    <col min="15619" max="15873" width="8.83203125" style="21" customWidth="1"/>
    <col min="15874" max="15874" width="11.33203125" style="21" bestFit="1" customWidth="1"/>
    <col min="15875" max="16129" width="8.83203125" style="21" customWidth="1"/>
    <col min="16130" max="16130" width="11.33203125" style="21" bestFit="1" customWidth="1"/>
    <col min="16131" max="16384" width="8.83203125" style="21" customWidth="1"/>
  </cols>
  <sheetData>
    <row r="2" spans="1:19">
      <c r="B2" s="22"/>
      <c r="C2" s="23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</row>
    <row r="3" spans="1:19" ht="22">
      <c r="B3" s="23" t="s">
        <v>30</v>
      </c>
      <c r="C3" s="24">
        <v>956</v>
      </c>
      <c r="D3" s="24">
        <v>525</v>
      </c>
      <c r="E3" s="24">
        <v>756</v>
      </c>
      <c r="F3" s="24">
        <v>877</v>
      </c>
      <c r="G3" s="24">
        <v>790</v>
      </c>
      <c r="H3" s="24">
        <v>681</v>
      </c>
      <c r="I3" s="24"/>
      <c r="J3" s="24"/>
      <c r="K3" s="24"/>
      <c r="L3" s="24"/>
      <c r="M3" s="24"/>
      <c r="N3" s="24"/>
      <c r="O3" s="25" t="s">
        <v>27</v>
      </c>
      <c r="R3" s="40" t="s">
        <v>54</v>
      </c>
      <c r="S3" s="40"/>
    </row>
    <row r="4" spans="1:19" ht="22">
      <c r="B4" s="23" t="s">
        <v>32</v>
      </c>
      <c r="C4" s="26">
        <v>18527</v>
      </c>
      <c r="D4" s="27" t="s">
        <v>42</v>
      </c>
      <c r="E4" s="24">
        <v>209</v>
      </c>
      <c r="F4" s="27" t="s">
        <v>42</v>
      </c>
      <c r="G4" s="27" t="s">
        <v>42</v>
      </c>
      <c r="H4" s="27" t="s">
        <v>42</v>
      </c>
      <c r="I4" s="24"/>
      <c r="J4" s="24"/>
      <c r="K4" s="24"/>
      <c r="L4" s="24"/>
      <c r="M4" s="24"/>
      <c r="N4" s="24"/>
      <c r="O4" s="25" t="s">
        <v>27</v>
      </c>
      <c r="R4" s="39" t="s">
        <v>49</v>
      </c>
      <c r="S4" s="39" t="s">
        <v>51</v>
      </c>
    </row>
    <row r="5" spans="1:19" ht="22">
      <c r="B5" s="23" t="s">
        <v>34</v>
      </c>
      <c r="C5" s="28">
        <v>5751</v>
      </c>
      <c r="D5" s="29">
        <v>28208</v>
      </c>
      <c r="E5" s="30">
        <v>2752</v>
      </c>
      <c r="F5" s="24">
        <v>204</v>
      </c>
      <c r="G5" s="30">
        <v>3816</v>
      </c>
      <c r="H5" s="24">
        <v>651</v>
      </c>
      <c r="I5" s="24"/>
      <c r="J5" s="24"/>
      <c r="K5" s="24"/>
      <c r="L5" s="24"/>
      <c r="M5" s="24"/>
      <c r="N5" s="24"/>
      <c r="O5" s="25" t="s">
        <v>27</v>
      </c>
      <c r="R5" s="21">
        <f>AVERAGE(E10:F10)</f>
        <v>35366.5</v>
      </c>
      <c r="S5" s="21">
        <v>60</v>
      </c>
    </row>
    <row r="6" spans="1:19" ht="22">
      <c r="B6" s="23" t="s">
        <v>36</v>
      </c>
      <c r="C6" s="24">
        <v>1510</v>
      </c>
      <c r="D6" s="24">
        <v>1842</v>
      </c>
      <c r="E6" s="31">
        <v>12941</v>
      </c>
      <c r="F6" s="30">
        <v>3472</v>
      </c>
      <c r="G6" s="24">
        <v>2705</v>
      </c>
      <c r="H6" s="24">
        <v>2063</v>
      </c>
      <c r="I6" s="24"/>
      <c r="J6" s="24"/>
      <c r="K6" s="24"/>
      <c r="L6" s="24"/>
      <c r="M6" s="24"/>
      <c r="N6" s="24"/>
      <c r="O6" s="25" t="s">
        <v>27</v>
      </c>
      <c r="R6" s="21">
        <v>4935.5</v>
      </c>
      <c r="S6" s="21">
        <v>6</v>
      </c>
    </row>
    <row r="7" spans="1:19" ht="22">
      <c r="B7" s="23" t="s">
        <v>38</v>
      </c>
      <c r="C7" s="24">
        <v>1739</v>
      </c>
      <c r="D7" s="28">
        <v>6568</v>
      </c>
      <c r="E7" s="24">
        <v>2097</v>
      </c>
      <c r="F7" s="24">
        <v>1788</v>
      </c>
      <c r="G7" s="30">
        <v>3165</v>
      </c>
      <c r="H7" s="30">
        <v>4118</v>
      </c>
      <c r="I7" s="24"/>
      <c r="J7" s="24"/>
      <c r="K7" s="24"/>
      <c r="L7" s="24"/>
      <c r="M7" s="24"/>
      <c r="N7" s="24"/>
      <c r="O7" s="25" t="s">
        <v>27</v>
      </c>
      <c r="R7" s="21">
        <v>877.5</v>
      </c>
      <c r="S7" s="21">
        <v>0.6</v>
      </c>
    </row>
    <row r="8" spans="1:19" ht="22">
      <c r="B8" s="23" t="s">
        <v>39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 t="s">
        <v>27</v>
      </c>
      <c r="R8" s="21">
        <v>402.5</v>
      </c>
      <c r="S8" s="21">
        <v>0</v>
      </c>
    </row>
    <row r="9" spans="1:19" ht="22" customHeight="1">
      <c r="B9" s="23" t="s">
        <v>40</v>
      </c>
      <c r="C9" s="24">
        <v>4335</v>
      </c>
      <c r="D9" s="35">
        <v>20855</v>
      </c>
      <c r="E9" s="24">
        <v>178</v>
      </c>
      <c r="F9" s="26">
        <v>45800</v>
      </c>
      <c r="G9" s="28">
        <v>17716</v>
      </c>
      <c r="H9" s="35">
        <v>20804</v>
      </c>
      <c r="I9" s="36" t="s">
        <v>53</v>
      </c>
      <c r="J9" s="37"/>
      <c r="K9" s="37"/>
      <c r="L9" s="37"/>
      <c r="M9" s="37"/>
      <c r="N9" s="38"/>
      <c r="O9" s="25" t="s">
        <v>27</v>
      </c>
    </row>
    <row r="10" spans="1:19" ht="22">
      <c r="A10" s="21" t="s">
        <v>57</v>
      </c>
      <c r="B10" s="23" t="s">
        <v>41</v>
      </c>
      <c r="C10" s="27" t="s">
        <v>42</v>
      </c>
      <c r="D10" s="27" t="s">
        <v>42</v>
      </c>
      <c r="E10" s="32">
        <v>34772</v>
      </c>
      <c r="F10" s="32">
        <v>35961</v>
      </c>
      <c r="G10" s="30">
        <v>5005</v>
      </c>
      <c r="H10" s="30">
        <v>4866</v>
      </c>
      <c r="I10" s="24">
        <v>899</v>
      </c>
      <c r="J10" s="24">
        <v>856</v>
      </c>
      <c r="K10" s="24">
        <v>373</v>
      </c>
      <c r="L10" s="24">
        <v>427</v>
      </c>
      <c r="M10" s="24">
        <v>395</v>
      </c>
      <c r="N10" s="24">
        <v>415</v>
      </c>
      <c r="O10" s="25" t="s">
        <v>27</v>
      </c>
    </row>
    <row r="11" spans="1:19">
      <c r="B11" s="21" t="s">
        <v>56</v>
      </c>
      <c r="C11" s="21">
        <v>600</v>
      </c>
      <c r="D11" s="21">
        <v>600</v>
      </c>
      <c r="E11" s="33">
        <v>60</v>
      </c>
      <c r="F11" s="33">
        <v>60</v>
      </c>
      <c r="G11" s="33">
        <v>6</v>
      </c>
      <c r="H11" s="33">
        <v>6</v>
      </c>
      <c r="I11" s="34">
        <v>0.6</v>
      </c>
      <c r="J11" s="34">
        <v>0.6</v>
      </c>
      <c r="K11" s="34">
        <v>0</v>
      </c>
      <c r="L11" s="34">
        <v>0</v>
      </c>
      <c r="M11" s="34">
        <v>0</v>
      </c>
      <c r="N11" s="34">
        <v>0</v>
      </c>
    </row>
    <row r="24" spans="2:5">
      <c r="C24" s="19" t="s">
        <v>50</v>
      </c>
      <c r="D24" s="17" t="s">
        <v>51</v>
      </c>
      <c r="E24" s="39" t="s">
        <v>55</v>
      </c>
    </row>
    <row r="25" spans="2:5">
      <c r="B25" s="20" t="s">
        <v>44</v>
      </c>
      <c r="C25" s="21">
        <v>956</v>
      </c>
      <c r="D25" s="21">
        <f>0.00133*C25-0.548</f>
        <v>0.7234799999999999</v>
      </c>
    </row>
    <row r="26" spans="2:5">
      <c r="B26" s="20"/>
      <c r="C26" s="21">
        <v>525</v>
      </c>
      <c r="D26" s="21">
        <f t="shared" ref="D26:D54" si="0">0.00133*C26-0.548</f>
        <v>0.15024999999999999</v>
      </c>
    </row>
    <row r="27" spans="2:5">
      <c r="B27" s="20"/>
      <c r="C27" s="21">
        <v>756</v>
      </c>
      <c r="D27" s="21">
        <f t="shared" si="0"/>
        <v>0.45747999999999989</v>
      </c>
    </row>
    <row r="28" spans="2:5">
      <c r="B28" s="20"/>
      <c r="C28" s="21">
        <v>877</v>
      </c>
      <c r="D28" s="21">
        <f t="shared" si="0"/>
        <v>0.6184099999999999</v>
      </c>
    </row>
    <row r="29" spans="2:5">
      <c r="B29" s="20"/>
      <c r="C29" s="21">
        <v>790</v>
      </c>
      <c r="D29" s="21">
        <f t="shared" si="0"/>
        <v>0.50269999999999992</v>
      </c>
    </row>
    <row r="30" spans="2:5">
      <c r="B30" s="20"/>
      <c r="C30" s="21">
        <v>681</v>
      </c>
      <c r="D30" s="21">
        <f t="shared" si="0"/>
        <v>0.35772999999999999</v>
      </c>
    </row>
    <row r="31" spans="2:5">
      <c r="B31" s="20" t="s">
        <v>45</v>
      </c>
      <c r="C31" s="21">
        <v>4335</v>
      </c>
      <c r="D31" s="21">
        <f t="shared" si="0"/>
        <v>5.2175500000000001</v>
      </c>
      <c r="E31" s="21">
        <f>D31*10</f>
        <v>52.1755</v>
      </c>
    </row>
    <row r="32" spans="2:5">
      <c r="B32" s="20"/>
      <c r="C32" s="21">
        <v>20855</v>
      </c>
      <c r="D32" s="21">
        <f t="shared" si="0"/>
        <v>27.189149999999998</v>
      </c>
      <c r="E32" s="21">
        <f t="shared" ref="E32:E36" si="1">D32*10</f>
        <v>271.89149999999995</v>
      </c>
    </row>
    <row r="33" spans="2:5">
      <c r="B33" s="20"/>
    </row>
    <row r="34" spans="2:5">
      <c r="B34" s="20"/>
      <c r="C34" s="21">
        <v>45800</v>
      </c>
      <c r="D34" s="21">
        <f t="shared" si="0"/>
        <v>60.366</v>
      </c>
      <c r="E34" s="21">
        <f t="shared" si="1"/>
        <v>603.66</v>
      </c>
    </row>
    <row r="35" spans="2:5">
      <c r="B35" s="20"/>
      <c r="C35" s="21">
        <v>17716</v>
      </c>
      <c r="D35" s="21">
        <f t="shared" si="0"/>
        <v>23.014279999999999</v>
      </c>
      <c r="E35" s="21">
        <f t="shared" si="1"/>
        <v>230.14279999999999</v>
      </c>
    </row>
    <row r="36" spans="2:5">
      <c r="B36" s="20"/>
      <c r="C36" s="21">
        <v>20804</v>
      </c>
      <c r="D36" s="21">
        <f t="shared" si="0"/>
        <v>27.121319999999997</v>
      </c>
      <c r="E36" s="21">
        <f t="shared" si="1"/>
        <v>271.21319999999997</v>
      </c>
    </row>
    <row r="37" spans="2:5">
      <c r="B37" s="20" t="s">
        <v>46</v>
      </c>
      <c r="C37" s="21">
        <v>5751</v>
      </c>
      <c r="D37" s="21">
        <f t="shared" si="0"/>
        <v>7.1008300000000002</v>
      </c>
    </row>
    <row r="38" spans="2:5">
      <c r="B38" s="20"/>
      <c r="C38" s="21">
        <v>28208</v>
      </c>
      <c r="D38" s="21">
        <f t="shared" si="0"/>
        <v>36.968640000000001</v>
      </c>
    </row>
    <row r="39" spans="2:5">
      <c r="B39" s="20"/>
      <c r="C39" s="21">
        <v>2752</v>
      </c>
      <c r="D39" s="21">
        <f t="shared" si="0"/>
        <v>3.1121599999999998</v>
      </c>
    </row>
    <row r="40" spans="2:5">
      <c r="B40" s="20"/>
    </row>
    <row r="41" spans="2:5">
      <c r="B41" s="20"/>
      <c r="C41" s="21">
        <v>3816</v>
      </c>
      <c r="D41" s="21">
        <f t="shared" si="0"/>
        <v>4.5272800000000002</v>
      </c>
    </row>
    <row r="42" spans="2:5">
      <c r="B42" s="20"/>
      <c r="C42" s="21">
        <v>651</v>
      </c>
      <c r="D42" s="21">
        <f t="shared" si="0"/>
        <v>0.31782999999999995</v>
      </c>
    </row>
    <row r="43" spans="2:5">
      <c r="B43" s="20" t="s">
        <v>47</v>
      </c>
      <c r="C43" s="21">
        <v>1510</v>
      </c>
      <c r="D43" s="21">
        <f t="shared" si="0"/>
        <v>1.4603000000000002</v>
      </c>
    </row>
    <row r="44" spans="2:5">
      <c r="B44" s="20"/>
      <c r="C44" s="21">
        <v>1842</v>
      </c>
      <c r="D44" s="21">
        <f t="shared" si="0"/>
        <v>1.9018600000000001</v>
      </c>
    </row>
    <row r="45" spans="2:5">
      <c r="B45" s="20"/>
      <c r="C45" s="21">
        <v>12941</v>
      </c>
      <c r="D45" s="21">
        <f t="shared" si="0"/>
        <v>16.663530000000002</v>
      </c>
    </row>
    <row r="46" spans="2:5">
      <c r="B46" s="20"/>
      <c r="C46" s="21">
        <v>3472</v>
      </c>
      <c r="D46" s="21">
        <f t="shared" si="0"/>
        <v>4.0697599999999996</v>
      </c>
    </row>
    <row r="47" spans="2:5">
      <c r="B47" s="20"/>
      <c r="C47" s="21">
        <v>2705</v>
      </c>
      <c r="D47" s="21">
        <f t="shared" si="0"/>
        <v>3.0496500000000002</v>
      </c>
    </row>
    <row r="48" spans="2:5">
      <c r="B48" s="20"/>
      <c r="C48" s="21">
        <v>2063</v>
      </c>
      <c r="D48" s="21">
        <f t="shared" si="0"/>
        <v>2.1957900000000001</v>
      </c>
    </row>
    <row r="49" spans="2:4">
      <c r="B49" s="20" t="s">
        <v>48</v>
      </c>
      <c r="C49" s="21">
        <v>1739</v>
      </c>
      <c r="D49" s="21">
        <f t="shared" si="0"/>
        <v>1.7648700000000002</v>
      </c>
    </row>
    <row r="50" spans="2:4">
      <c r="B50" s="20"/>
      <c r="C50" s="21">
        <v>6568</v>
      </c>
      <c r="D50" s="21">
        <f t="shared" si="0"/>
        <v>8.1874400000000005</v>
      </c>
    </row>
    <row r="51" spans="2:4">
      <c r="B51" s="20"/>
      <c r="C51" s="21">
        <v>2097</v>
      </c>
      <c r="D51" s="21">
        <f t="shared" si="0"/>
        <v>2.2410100000000002</v>
      </c>
    </row>
    <row r="52" spans="2:4">
      <c r="B52" s="20"/>
      <c r="C52" s="21">
        <v>1788</v>
      </c>
      <c r="D52" s="21">
        <f t="shared" si="0"/>
        <v>1.8300399999999999</v>
      </c>
    </row>
    <row r="53" spans="2:4">
      <c r="B53" s="20"/>
      <c r="C53" s="21">
        <v>3165</v>
      </c>
      <c r="D53" s="21">
        <f t="shared" si="0"/>
        <v>3.6614500000000003</v>
      </c>
    </row>
    <row r="54" spans="2:4">
      <c r="B54" s="20"/>
      <c r="C54" s="21">
        <v>4118</v>
      </c>
      <c r="D54" s="21">
        <f t="shared" si="0"/>
        <v>4.9289399999999999</v>
      </c>
    </row>
  </sheetData>
  <mergeCells count="7">
    <mergeCell ref="R3:S3"/>
    <mergeCell ref="B25:B30"/>
    <mergeCell ref="B31:B36"/>
    <mergeCell ref="B37:B42"/>
    <mergeCell ref="B43:B48"/>
    <mergeCell ref="B49:B54"/>
    <mergeCell ref="I9:N9"/>
  </mergeCell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FCD45-FB6E-4D46-B453-FBFECC1BC0F8}">
  <dimension ref="A2:S27"/>
  <sheetViews>
    <sheetView workbookViewId="0">
      <selection activeCell="F27" sqref="F27"/>
    </sheetView>
  </sheetViews>
  <sheetFormatPr baseColWidth="10" defaultColWidth="8.83203125" defaultRowHeight="15"/>
  <cols>
    <col min="1" max="1" width="9.5" style="21" bestFit="1" customWidth="1"/>
    <col min="2" max="2" width="10.83203125" style="21" bestFit="1" customWidth="1"/>
    <col min="3" max="3" width="8.83203125" style="21"/>
    <col min="4" max="4" width="9.83203125" style="21" bestFit="1" customWidth="1"/>
    <col min="5" max="18" width="8.83203125" style="21"/>
    <col min="19" max="19" width="9.33203125" style="21" bestFit="1" customWidth="1"/>
    <col min="20" max="16384" width="8.83203125" style="21"/>
  </cols>
  <sheetData>
    <row r="2" spans="1:19">
      <c r="B2" s="22"/>
      <c r="C2" s="23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R2" s="40" t="s">
        <v>59</v>
      </c>
      <c r="S2" s="40"/>
    </row>
    <row r="3" spans="1:19" ht="22">
      <c r="B3" s="23" t="s">
        <v>30</v>
      </c>
      <c r="C3" s="24">
        <v>484</v>
      </c>
      <c r="D3" s="24">
        <v>457</v>
      </c>
      <c r="E3" s="24">
        <v>413</v>
      </c>
      <c r="F3" s="24">
        <v>487</v>
      </c>
      <c r="G3" s="24">
        <v>277</v>
      </c>
      <c r="H3" s="24">
        <v>707</v>
      </c>
      <c r="I3" s="24"/>
      <c r="J3" s="24"/>
      <c r="K3" s="24"/>
      <c r="L3" s="24"/>
      <c r="M3" s="24"/>
      <c r="N3" s="24"/>
      <c r="O3" s="25" t="s">
        <v>27</v>
      </c>
      <c r="R3" s="39" t="s">
        <v>49</v>
      </c>
      <c r="S3" s="39" t="s">
        <v>58</v>
      </c>
    </row>
    <row r="4" spans="1:19" ht="22">
      <c r="B4" s="23" t="s">
        <v>32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 t="s">
        <v>27</v>
      </c>
      <c r="R4" s="21">
        <v>3063</v>
      </c>
      <c r="S4" s="21">
        <v>6</v>
      </c>
    </row>
    <row r="5" spans="1:19" ht="22">
      <c r="B5" s="23" t="s">
        <v>34</v>
      </c>
      <c r="C5" s="24">
        <v>556</v>
      </c>
      <c r="D5" s="24">
        <v>574</v>
      </c>
      <c r="E5" s="24">
        <v>873</v>
      </c>
      <c r="F5" s="24">
        <v>372</v>
      </c>
      <c r="G5" s="24">
        <v>659</v>
      </c>
      <c r="H5" s="24">
        <v>1137</v>
      </c>
      <c r="I5" s="24"/>
      <c r="J5" s="24"/>
      <c r="K5" s="24"/>
      <c r="L5" s="24"/>
      <c r="M5" s="24"/>
      <c r="N5" s="24"/>
      <c r="O5" s="25" t="s">
        <v>27</v>
      </c>
      <c r="R5" s="21">
        <v>686</v>
      </c>
      <c r="S5" s="21">
        <v>0.6</v>
      </c>
    </row>
    <row r="6" spans="1:19" ht="22">
      <c r="B6" s="23" t="s">
        <v>36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 t="s">
        <v>27</v>
      </c>
      <c r="R6" s="21">
        <v>373</v>
      </c>
      <c r="S6" s="21">
        <v>0</v>
      </c>
    </row>
    <row r="7" spans="1:19" ht="22">
      <c r="B7" s="23" t="s">
        <v>38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27</v>
      </c>
      <c r="R7" s="21">
        <v>395</v>
      </c>
      <c r="S7" s="21">
        <v>0</v>
      </c>
    </row>
    <row r="8" spans="1:19" ht="22">
      <c r="B8" s="23" t="s">
        <v>39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 t="s">
        <v>27</v>
      </c>
      <c r="R8" s="21">
        <v>323</v>
      </c>
      <c r="S8" s="21">
        <v>0</v>
      </c>
    </row>
    <row r="9" spans="1:19" ht="22">
      <c r="B9" s="23" t="s">
        <v>40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27</v>
      </c>
    </row>
    <row r="10" spans="1:19" ht="22">
      <c r="A10" s="21" t="s">
        <v>57</v>
      </c>
      <c r="B10" s="23" t="s">
        <v>41</v>
      </c>
      <c r="C10" s="27" t="s">
        <v>42</v>
      </c>
      <c r="D10" s="27" t="s">
        <v>42</v>
      </c>
      <c r="E10" s="32">
        <v>25874</v>
      </c>
      <c r="F10" s="30">
        <v>3063</v>
      </c>
      <c r="G10" s="24">
        <v>686</v>
      </c>
      <c r="H10" s="24">
        <v>373</v>
      </c>
      <c r="I10" s="24">
        <v>395</v>
      </c>
      <c r="J10" s="24">
        <v>323</v>
      </c>
      <c r="K10" s="24"/>
      <c r="L10" s="24"/>
      <c r="M10" s="24"/>
      <c r="N10" s="24"/>
      <c r="O10" s="25" t="s">
        <v>27</v>
      </c>
    </row>
    <row r="11" spans="1:19">
      <c r="A11" s="21" t="s">
        <v>58</v>
      </c>
      <c r="D11" s="21" t="s">
        <v>52</v>
      </c>
      <c r="E11" s="21">
        <v>60</v>
      </c>
      <c r="F11" s="21">
        <v>6</v>
      </c>
      <c r="G11" s="21">
        <v>0.6</v>
      </c>
      <c r="H11" s="21">
        <v>0</v>
      </c>
      <c r="I11" s="21">
        <v>0</v>
      </c>
      <c r="J11" s="21">
        <v>0</v>
      </c>
    </row>
    <row r="15" spans="1:19">
      <c r="C15" s="19" t="s">
        <v>50</v>
      </c>
      <c r="D15" s="17" t="s">
        <v>51</v>
      </c>
    </row>
    <row r="16" spans="1:19">
      <c r="B16" s="20" t="s">
        <v>44</v>
      </c>
      <c r="C16" s="21">
        <v>484</v>
      </c>
      <c r="D16" s="21">
        <f>0.00223*C16-0.0836</f>
        <v>0.99572000000000005</v>
      </c>
    </row>
    <row r="17" spans="2:4">
      <c r="B17" s="20"/>
      <c r="C17" s="21">
        <v>457</v>
      </c>
      <c r="D17" s="21">
        <f t="shared" ref="D17:D27" si="0">0.00223*C17-0.0836</f>
        <v>0.93551000000000017</v>
      </c>
    </row>
    <row r="18" spans="2:4">
      <c r="B18" s="20"/>
      <c r="C18" s="21">
        <v>413</v>
      </c>
      <c r="D18" s="21">
        <f t="shared" si="0"/>
        <v>0.83739000000000008</v>
      </c>
    </row>
    <row r="19" spans="2:4">
      <c r="B19" s="20"/>
      <c r="C19" s="21">
        <v>487</v>
      </c>
      <c r="D19" s="21">
        <f t="shared" si="0"/>
        <v>1.0024100000000002</v>
      </c>
    </row>
    <row r="20" spans="2:4">
      <c r="B20" s="20"/>
      <c r="C20" s="21">
        <v>277</v>
      </c>
      <c r="D20" s="21">
        <f t="shared" si="0"/>
        <v>0.53411000000000008</v>
      </c>
    </row>
    <row r="21" spans="2:4">
      <c r="B21" s="20"/>
      <c r="C21" s="21">
        <v>707</v>
      </c>
      <c r="D21" s="21">
        <f t="shared" si="0"/>
        <v>1.4930100000000002</v>
      </c>
    </row>
    <row r="22" spans="2:4">
      <c r="B22" s="20" t="s">
        <v>44</v>
      </c>
      <c r="C22" s="21">
        <v>556</v>
      </c>
      <c r="D22" s="21">
        <f t="shared" si="0"/>
        <v>1.1562800000000002</v>
      </c>
    </row>
    <row r="23" spans="2:4">
      <c r="B23" s="20"/>
      <c r="C23" s="21">
        <v>574</v>
      </c>
      <c r="D23" s="21">
        <f t="shared" si="0"/>
        <v>1.1964200000000003</v>
      </c>
    </row>
    <row r="24" spans="2:4">
      <c r="B24" s="20"/>
      <c r="C24" s="21">
        <v>873</v>
      </c>
      <c r="D24" s="21">
        <f t="shared" si="0"/>
        <v>1.8631900000000003</v>
      </c>
    </row>
    <row r="25" spans="2:4">
      <c r="B25" s="20"/>
      <c r="C25" s="21">
        <v>372</v>
      </c>
      <c r="D25" s="21">
        <f t="shared" si="0"/>
        <v>0.74596000000000007</v>
      </c>
    </row>
    <row r="26" spans="2:4">
      <c r="B26" s="20"/>
      <c r="C26" s="21">
        <v>659</v>
      </c>
      <c r="D26" s="21">
        <f t="shared" si="0"/>
        <v>1.3859700000000001</v>
      </c>
    </row>
    <row r="27" spans="2:4">
      <c r="B27" s="20"/>
      <c r="C27" s="21">
        <v>1137</v>
      </c>
      <c r="D27" s="21">
        <f t="shared" si="0"/>
        <v>2.4519100000000003</v>
      </c>
    </row>
  </sheetData>
  <mergeCells count="3">
    <mergeCell ref="R2:S2"/>
    <mergeCell ref="B16:B21"/>
    <mergeCell ref="B22:B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7</vt:lpstr>
      <vt:lpstr>Day 10</vt:lpstr>
      <vt:lpstr>Day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2019-11-25T20:13:39Z</dcterms:created>
  <dcterms:modified xsi:type="dcterms:W3CDTF">2019-11-26T03:13:41Z</dcterms:modified>
</cp:coreProperties>
</file>