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6" windowHeight="59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" i="2" l="1"/>
  <c r="F8" i="2"/>
  <c r="H8" i="2"/>
  <c r="I8" i="2"/>
  <c r="K8" i="2"/>
  <c r="L8" i="2"/>
  <c r="N8" i="2"/>
  <c r="O8" i="2"/>
  <c r="E7" i="2"/>
  <c r="F7" i="2"/>
  <c r="H7" i="2"/>
  <c r="I7" i="2"/>
  <c r="K7" i="2"/>
  <c r="L7" i="2"/>
  <c r="N7" i="2"/>
  <c r="O7" i="2"/>
  <c r="C8" i="2"/>
  <c r="C7" i="2"/>
  <c r="B8" i="2"/>
  <c r="B7" i="2"/>
  <c r="F5" i="1" l="1"/>
  <c r="J9" i="1" l="1"/>
  <c r="J8" i="1"/>
  <c r="J7" i="1"/>
  <c r="J6" i="1"/>
  <c r="J5" i="1"/>
  <c r="J4" i="1"/>
  <c r="F41" i="1" l="1"/>
  <c r="F40" i="1"/>
  <c r="F38" i="1"/>
  <c r="F37" i="1"/>
  <c r="F35" i="1"/>
  <c r="F34" i="1"/>
  <c r="F31" i="1"/>
  <c r="F30" i="1"/>
  <c r="F28" i="1"/>
  <c r="F27" i="1"/>
  <c r="F25" i="1"/>
  <c r="F24" i="1"/>
  <c r="G40" i="1" l="1"/>
  <c r="M7" i="1" s="1"/>
  <c r="G30" i="1"/>
  <c r="M6" i="1" s="1"/>
  <c r="G24" i="1"/>
  <c r="K6" i="1" s="1"/>
  <c r="G37" i="1"/>
  <c r="L7" i="1" s="1"/>
  <c r="G27" i="1"/>
  <c r="L6" i="1" s="1"/>
  <c r="M9" i="1"/>
  <c r="L9" i="1"/>
  <c r="F21" i="1"/>
  <c r="F20" i="1"/>
  <c r="F18" i="1"/>
  <c r="F17" i="1"/>
  <c r="F15" i="1"/>
  <c r="F14" i="1"/>
  <c r="F11" i="1"/>
  <c r="F10" i="1"/>
  <c r="F8" i="1"/>
  <c r="F7" i="1"/>
  <c r="F4" i="1"/>
  <c r="G34" i="1" s="1"/>
  <c r="K7" i="1" s="1"/>
  <c r="G20" i="1" l="1"/>
  <c r="M5" i="1" s="1"/>
  <c r="G17" i="1"/>
  <c r="L5" i="1" s="1"/>
  <c r="G14" i="1"/>
  <c r="K5" i="1" s="1"/>
  <c r="K9" i="1"/>
  <c r="G10" i="1"/>
  <c r="M4" i="1" s="1"/>
  <c r="G7" i="1"/>
  <c r="L4" i="1" s="1"/>
  <c r="G4" i="1"/>
  <c r="K4" i="1" s="1"/>
  <c r="N4" i="1" l="1"/>
  <c r="N5" i="1"/>
  <c r="O5" i="1"/>
  <c r="P5" i="1" s="1"/>
  <c r="Q5" i="1" s="1"/>
  <c r="H14" i="1"/>
  <c r="O4" i="1"/>
  <c r="P4" i="1" s="1"/>
  <c r="Q4" i="1" s="1"/>
  <c r="N6" i="1"/>
  <c r="O6" i="1"/>
  <c r="P6" i="1" s="1"/>
  <c r="Q6" i="1" s="1"/>
  <c r="N9" i="1" l="1"/>
  <c r="O9" i="1"/>
  <c r="P9" i="1" s="1"/>
  <c r="Q9" i="1" s="1"/>
  <c r="H34" i="1"/>
  <c r="H4" i="1"/>
  <c r="N7" i="1" l="1"/>
  <c r="O7" i="1"/>
  <c r="P7" i="1" s="1"/>
  <c r="Q7" i="1" s="1"/>
  <c r="H24" i="1"/>
  <c r="F45" i="1"/>
  <c r="F47" i="1"/>
  <c r="F48" i="1"/>
  <c r="G47" i="1" s="1"/>
  <c r="L8" i="1" s="1"/>
  <c r="F44" i="1"/>
  <c r="G44" i="1"/>
  <c r="H44" i="1" s="1"/>
  <c r="F50" i="1"/>
  <c r="F51" i="1"/>
  <c r="G50" i="1" s="1"/>
  <c r="M8" i="1" s="1"/>
  <c r="K8" i="1" l="1"/>
  <c r="N8" i="1" l="1"/>
  <c r="O8" i="1"/>
  <c r="P8" i="1" s="1"/>
  <c r="Q8" i="1" s="1"/>
</calcChain>
</file>

<file path=xl/sharedStrings.xml><?xml version="1.0" encoding="utf-8"?>
<sst xmlns="http://schemas.openxmlformats.org/spreadsheetml/2006/main" count="84" uniqueCount="26">
  <si>
    <t>Rep 1</t>
  </si>
  <si>
    <t>Rep 2</t>
  </si>
  <si>
    <t>Rep 3</t>
  </si>
  <si>
    <t>Control</t>
  </si>
  <si>
    <t>Vero</t>
  </si>
  <si>
    <t>%</t>
  </si>
  <si>
    <t>Error std</t>
  </si>
  <si>
    <t>Colon</t>
  </si>
  <si>
    <t/>
  </si>
  <si>
    <r>
      <t xml:space="preserve">IC </t>
    </r>
    <r>
      <rPr>
        <vertAlign val="subscript"/>
        <sz val="11"/>
        <color theme="1"/>
        <rFont val="Calibri"/>
        <family val="2"/>
        <scheme val="minor"/>
      </rPr>
      <t>α=0.05</t>
    </r>
  </si>
  <si>
    <t>Melanoma</t>
  </si>
  <si>
    <t>melanoma</t>
  </si>
  <si>
    <t>vero</t>
  </si>
  <si>
    <t>Cell line</t>
  </si>
  <si>
    <t>Assay 1</t>
  </si>
  <si>
    <t>Assay 2</t>
  </si>
  <si>
    <t>Assay 3</t>
  </si>
  <si>
    <t>Breast</t>
  </si>
  <si>
    <t>Prostate</t>
  </si>
  <si>
    <t>Treatment</t>
  </si>
  <si>
    <t>Mean</t>
  </si>
  <si>
    <t>% Mean</t>
  </si>
  <si>
    <t>Dev. Std</t>
  </si>
  <si>
    <t>Grups</t>
  </si>
  <si>
    <t>dev</t>
  </si>
  <si>
    <t>prostate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</si>
</sst>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2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2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" fillId="2" borderId="15" xfId="0" applyFont="1" applyFill="1" applyBorder="1"/>
    <xf numFmtId="0" fontId="0" fillId="2" borderId="14" xfId="0" applyFont="1" applyFill="1" applyBorder="1"/>
    <xf numFmtId="0" fontId="0" fillId="2" borderId="10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Hoja1!$P$4:$P$9</c:f>
                <c:numCache>
                  <c:formatCode>General</c:formatCode>
                  <c:ptCount val="6"/>
                  <c:pt idx="0">
                    <c:v>3.2556310402746451</c:v>
                  </c:pt>
                  <c:pt idx="1">
                    <c:v>2.8049840521133658</c:v>
                  </c:pt>
                  <c:pt idx="2">
                    <c:v>1.6916157239321898</c:v>
                  </c:pt>
                  <c:pt idx="3">
                    <c:v>2.5131875692583838</c:v>
                  </c:pt>
                  <c:pt idx="4">
                    <c:v>3.5709648618637573</c:v>
                  </c:pt>
                  <c:pt idx="5">
                    <c:v>0</c:v>
                  </c:pt>
                </c:numCache>
              </c:numRef>
            </c:plus>
            <c:minus>
              <c:numRef>
                <c:f>Hoja1!$P$4:$P$9</c:f>
                <c:numCache>
                  <c:formatCode>General</c:formatCode>
                  <c:ptCount val="6"/>
                  <c:pt idx="0">
                    <c:v>3.2556310402746451</c:v>
                  </c:pt>
                  <c:pt idx="1">
                    <c:v>2.8049840521133658</c:v>
                  </c:pt>
                  <c:pt idx="2">
                    <c:v>1.6916157239321898</c:v>
                  </c:pt>
                  <c:pt idx="3">
                    <c:v>2.5131875692583838</c:v>
                  </c:pt>
                  <c:pt idx="4">
                    <c:v>3.5709648618637573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Hoja1!$J$4:$J$9</c:f>
              <c:strCache>
                <c:ptCount val="6"/>
                <c:pt idx="0">
                  <c:v>Colon</c:v>
                </c:pt>
                <c:pt idx="1">
                  <c:v>Melanoma</c:v>
                </c:pt>
                <c:pt idx="2">
                  <c:v>Breast</c:v>
                </c:pt>
                <c:pt idx="3">
                  <c:v>Prostate</c:v>
                </c:pt>
                <c:pt idx="4">
                  <c:v>Vero</c:v>
                </c:pt>
                <c:pt idx="5">
                  <c:v>0</c:v>
                </c:pt>
              </c:strCache>
            </c:strRef>
          </c:cat>
          <c:val>
            <c:numRef>
              <c:f>Hoja1!$N$4:$N$9</c:f>
              <c:numCache>
                <c:formatCode>General</c:formatCode>
                <c:ptCount val="6"/>
                <c:pt idx="0">
                  <c:v>43.568868776349369</c:v>
                </c:pt>
                <c:pt idx="1">
                  <c:v>39.245517197775882</c:v>
                </c:pt>
                <c:pt idx="2">
                  <c:v>34.276016436440365</c:v>
                </c:pt>
                <c:pt idx="3">
                  <c:v>36.485195936139334</c:v>
                </c:pt>
                <c:pt idx="4">
                  <c:v>73.122939516957743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23-4675-9032-0DBFBD7AA7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004288"/>
        <c:axId val="54914432"/>
      </c:barChart>
      <c:catAx>
        <c:axId val="9300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914432"/>
        <c:crosses val="autoZero"/>
        <c:auto val="1"/>
        <c:lblAlgn val="ctr"/>
        <c:lblOffset val="100"/>
        <c:noMultiLvlLbl val="0"/>
      </c:catAx>
      <c:valAx>
        <c:axId val="54914432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%</a:t>
                </a:r>
                <a:r>
                  <a:rPr lang="es-MX" baseline="0"/>
                  <a:t> COLONIES</a:t>
                </a:r>
                <a:endParaRPr lang="es-MX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00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666749</xdr:colOff>
      <xdr:row>10</xdr:row>
      <xdr:rowOff>14287</xdr:rowOff>
    </xdr:from>
    <xdr:to>
      <xdr:col>16</xdr:col>
      <xdr:colOff>542924</xdr:colOff>
      <xdr:row>30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selection activeCell="R5" sqref="R5"/>
    </sheetView>
  </sheetViews>
  <sheetFormatPr baseColWidth="10" defaultRowHeight="14.4" x14ac:dyDescent="0.3"/>
  <cols>
    <col min="10" max="10" width="11.44140625" customWidth="1"/>
  </cols>
  <sheetData>
    <row r="1" spans="1:19" ht="15" x14ac:dyDescent="0.25">
      <c r="A1" t="s">
        <v>13</v>
      </c>
      <c r="C1" s="15" t="s">
        <v>0</v>
      </c>
      <c r="D1" s="15" t="s">
        <v>1</v>
      </c>
      <c r="E1" s="19" t="s">
        <v>2</v>
      </c>
      <c r="F1" t="s">
        <v>20</v>
      </c>
      <c r="G1" t="s">
        <v>5</v>
      </c>
      <c r="H1" t="s">
        <v>21</v>
      </c>
    </row>
    <row r="2" spans="1:19" ht="15.75" thickBot="1" x14ac:dyDescent="0.3">
      <c r="C2" s="16"/>
      <c r="D2" s="16"/>
      <c r="E2" s="20"/>
    </row>
    <row r="3" spans="1:19" ht="15.6" x14ac:dyDescent="0.35">
      <c r="A3" s="3" t="s">
        <v>7</v>
      </c>
      <c r="B3" s="4"/>
      <c r="C3" s="17"/>
      <c r="D3" s="17"/>
      <c r="E3" s="21"/>
      <c r="F3" s="4"/>
      <c r="G3" s="4"/>
      <c r="H3" s="5"/>
      <c r="J3" t="s">
        <v>13</v>
      </c>
      <c r="K3" t="s">
        <v>14</v>
      </c>
      <c r="L3" t="s">
        <v>15</v>
      </c>
      <c r="M3" t="s">
        <v>16</v>
      </c>
      <c r="N3" t="s">
        <v>20</v>
      </c>
      <c r="O3" t="s">
        <v>22</v>
      </c>
      <c r="P3" t="s">
        <v>6</v>
      </c>
      <c r="Q3" t="s">
        <v>9</v>
      </c>
      <c r="R3" t="s">
        <v>23</v>
      </c>
    </row>
    <row r="4" spans="1:19" ht="15" x14ac:dyDescent="0.25">
      <c r="A4" s="6" t="s">
        <v>14</v>
      </c>
      <c r="B4" s="7" t="s">
        <v>19</v>
      </c>
      <c r="C4" s="16">
        <v>280</v>
      </c>
      <c r="D4" s="16">
        <v>124</v>
      </c>
      <c r="E4" s="20">
        <v>138</v>
      </c>
      <c r="F4" s="7">
        <f>IFERROR(AVERAGE(C4:E4),"")</f>
        <v>180.66666666666666</v>
      </c>
      <c r="G4" s="7">
        <f>IFERROR((F4/F5)*100,"")</f>
        <v>50</v>
      </c>
      <c r="H4" s="9">
        <f>IFERROR(AVERAGE(G4,G7,G10),0)</f>
        <v>43.568868776349369</v>
      </c>
      <c r="J4" t="str">
        <f>$A$3</f>
        <v>Colon</v>
      </c>
      <c r="K4">
        <f>$G$4</f>
        <v>50</v>
      </c>
      <c r="L4">
        <f>$G$7</f>
        <v>41.235240690281564</v>
      </c>
      <c r="M4">
        <f>$G$10</f>
        <v>39.471365638766528</v>
      </c>
      <c r="N4">
        <f t="shared" ref="N4:N9" si="0">AVERAGE(K4:M4)</f>
        <v>43.568868776349369</v>
      </c>
      <c r="O4">
        <f t="shared" ref="O4:O9" si="1">IFERROR(_xlfn.STDEV.S(K4:M4),0)</f>
        <v>5.6389183724540031</v>
      </c>
      <c r="P4">
        <f t="shared" ref="P4:P9" si="2">IFERROR(O4/((COUNT(K4:M4))^0.5),"")</f>
        <v>3.2556310402746451</v>
      </c>
      <c r="Q4">
        <f t="shared" ref="Q4:Q9" si="3">IF(COUNT(K4:M4)=2,6.314*P4,IF(COUNT(K4:M4)=3,2.92*P4,IF(COUNT(K4:M4)=4,2.353*P4,IF(COUNT(K4:M4)=5,2.132*P4,2*P4))))</f>
        <v>9.506442637601964</v>
      </c>
      <c r="R4" s="2"/>
      <c r="S4" t="s">
        <v>8</v>
      </c>
    </row>
    <row r="5" spans="1:19" ht="15" x14ac:dyDescent="0.25">
      <c r="A5" s="6"/>
      <c r="B5" s="7" t="s">
        <v>3</v>
      </c>
      <c r="C5" s="16">
        <v>501</v>
      </c>
      <c r="D5" s="16">
        <v>375</v>
      </c>
      <c r="E5" s="20">
        <v>208</v>
      </c>
      <c r="F5" s="7">
        <f>IFERROR(AVERAGE(C5:E5),"")</f>
        <v>361.33333333333331</v>
      </c>
      <c r="G5" s="7"/>
      <c r="H5" s="9"/>
      <c r="J5" t="str">
        <f>$A$13</f>
        <v>Melanoma</v>
      </c>
      <c r="K5">
        <f>$G$14</f>
        <v>33.687566418703504</v>
      </c>
      <c r="L5">
        <f>$G$17</f>
        <v>41.36442141623489</v>
      </c>
      <c r="M5">
        <f>$G$20</f>
        <v>42.68456375838926</v>
      </c>
      <c r="N5">
        <f t="shared" si="0"/>
        <v>39.245517197775882</v>
      </c>
      <c r="O5">
        <f t="shared" si="1"/>
        <v>4.8583748926807768</v>
      </c>
      <c r="P5">
        <f t="shared" si="2"/>
        <v>2.8049840521133658</v>
      </c>
      <c r="Q5">
        <f t="shared" si="3"/>
        <v>8.1905534321710274</v>
      </c>
      <c r="R5" s="2"/>
    </row>
    <row r="6" spans="1:19" ht="15" x14ac:dyDescent="0.25">
      <c r="A6" s="6"/>
      <c r="B6" s="7"/>
      <c r="C6" s="16"/>
      <c r="D6" s="16"/>
      <c r="E6" s="20"/>
      <c r="F6" s="7"/>
      <c r="G6" s="7"/>
      <c r="H6" s="9"/>
      <c r="J6" t="str">
        <f>$A$23</f>
        <v>Breast</v>
      </c>
      <c r="K6">
        <f>$G$24</f>
        <v>32.838983050847453</v>
      </c>
      <c r="L6">
        <f>$G$27</f>
        <v>37.64705882352942</v>
      </c>
      <c r="M6">
        <f>$G$30</f>
        <v>32.342007434944236</v>
      </c>
      <c r="N6">
        <f t="shared" si="0"/>
        <v>34.276016436440365</v>
      </c>
      <c r="O6">
        <f t="shared" si="1"/>
        <v>2.9299643807329603</v>
      </c>
      <c r="P6">
        <f t="shared" si="2"/>
        <v>1.6916157239321898</v>
      </c>
      <c r="Q6">
        <f t="shared" si="3"/>
        <v>4.9395179138819945</v>
      </c>
      <c r="R6" s="2"/>
    </row>
    <row r="7" spans="1:19" ht="15" x14ac:dyDescent="0.25">
      <c r="A7" s="6" t="s">
        <v>15</v>
      </c>
      <c r="B7" s="7" t="s">
        <v>19</v>
      </c>
      <c r="C7" s="16">
        <v>100</v>
      </c>
      <c r="D7" s="16">
        <v>170</v>
      </c>
      <c r="E7" s="20">
        <v>184</v>
      </c>
      <c r="F7" s="7">
        <f>IFERROR(AVERAGE(C7:E7),"")</f>
        <v>151.33333333333334</v>
      </c>
      <c r="G7" s="7">
        <f>IFERROR((F7/F8)*100,"")</f>
        <v>41.235240690281564</v>
      </c>
      <c r="H7" s="9"/>
      <c r="J7" t="str">
        <f>$A$33</f>
        <v>Prostate</v>
      </c>
      <c r="K7">
        <f>$G$34</f>
        <v>33.846153846153847</v>
      </c>
      <c r="L7">
        <f>$G$37</f>
        <v>34.1</v>
      </c>
      <c r="M7">
        <f>$G$40</f>
        <v>41.509433962264154</v>
      </c>
      <c r="N7">
        <f t="shared" si="0"/>
        <v>36.485195936139334</v>
      </c>
      <c r="O7">
        <f t="shared" si="1"/>
        <v>4.3529685589060474</v>
      </c>
      <c r="P7">
        <f t="shared" si="2"/>
        <v>2.5131875692583838</v>
      </c>
      <c r="Q7">
        <f t="shared" si="3"/>
        <v>7.3385077022344802</v>
      </c>
      <c r="R7" s="2"/>
    </row>
    <row r="8" spans="1:19" ht="15" x14ac:dyDescent="0.25">
      <c r="A8" s="6"/>
      <c r="B8" s="7" t="s">
        <v>3</v>
      </c>
      <c r="C8" s="16">
        <v>263</v>
      </c>
      <c r="D8" s="16">
        <v>383</v>
      </c>
      <c r="E8" s="20">
        <v>455</v>
      </c>
      <c r="F8" s="7">
        <f>IFERROR(AVERAGE(C8:E8),"")</f>
        <v>367</v>
      </c>
      <c r="G8" s="7"/>
      <c r="H8" s="9"/>
      <c r="J8" t="str">
        <f>$A$43</f>
        <v>Vero</v>
      </c>
      <c r="K8">
        <f>$G$44</f>
        <v>68.09078771695593</v>
      </c>
      <c r="L8">
        <f>$G$47</f>
        <v>80.028030833917313</v>
      </c>
      <c r="M8">
        <f>$G$50</f>
        <v>71.25</v>
      </c>
      <c r="N8">
        <f t="shared" si="0"/>
        <v>73.122939516957743</v>
      </c>
      <c r="O8">
        <f t="shared" si="1"/>
        <v>6.1850925727912047</v>
      </c>
      <c r="P8">
        <f t="shared" si="2"/>
        <v>3.5709648618637573</v>
      </c>
      <c r="Q8">
        <f t="shared" si="3"/>
        <v>10.42721739664217</v>
      </c>
      <c r="R8" s="2"/>
    </row>
    <row r="9" spans="1:19" ht="15" x14ac:dyDescent="0.25">
      <c r="A9" s="6"/>
      <c r="B9" s="7"/>
      <c r="C9" s="16"/>
      <c r="D9" s="16"/>
      <c r="E9" s="20"/>
      <c r="F9" s="7"/>
      <c r="G9" s="7"/>
      <c r="H9" s="9"/>
      <c r="J9">
        <f>$A$53</f>
        <v>0</v>
      </c>
      <c r="K9">
        <f>$G$54</f>
        <v>0</v>
      </c>
      <c r="L9">
        <f>$G$57</f>
        <v>0</v>
      </c>
      <c r="M9">
        <f>$G$60</f>
        <v>0</v>
      </c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 s="2"/>
    </row>
    <row r="10" spans="1:19" ht="15" x14ac:dyDescent="0.25">
      <c r="A10" s="6" t="s">
        <v>16</v>
      </c>
      <c r="B10" s="7" t="s">
        <v>19</v>
      </c>
      <c r="C10" s="16">
        <v>99</v>
      </c>
      <c r="D10" s="16">
        <v>176</v>
      </c>
      <c r="E10" s="20">
        <v>173</v>
      </c>
      <c r="F10" s="7">
        <f>IFERROR(AVERAGE(C10:E10),"")</f>
        <v>149.33333333333334</v>
      </c>
      <c r="G10" s="7">
        <f>IFERROR((F10/F11)*100,"")</f>
        <v>39.471365638766528</v>
      </c>
      <c r="H10" s="9"/>
    </row>
    <row r="11" spans="1:19" ht="15.75" thickBot="1" x14ac:dyDescent="0.3">
      <c r="A11" s="10"/>
      <c r="B11" s="11" t="s">
        <v>3</v>
      </c>
      <c r="C11" s="18">
        <v>420</v>
      </c>
      <c r="D11" s="18">
        <v>481</v>
      </c>
      <c r="E11" s="22">
        <v>234</v>
      </c>
      <c r="F11" s="11">
        <f>IFERROR(AVERAGE(C11:E11),"")</f>
        <v>378.33333333333331</v>
      </c>
      <c r="G11" s="11"/>
      <c r="H11" s="13"/>
    </row>
    <row r="12" spans="1:19" ht="15.75" thickBot="1" x14ac:dyDescent="0.3">
      <c r="C12" s="1"/>
      <c r="D12" s="1"/>
      <c r="E12" s="1"/>
    </row>
    <row r="13" spans="1:19" ht="15" x14ac:dyDescent="0.25">
      <c r="A13" s="3" t="s">
        <v>10</v>
      </c>
      <c r="B13" s="4"/>
      <c r="C13" s="21"/>
      <c r="D13" s="17"/>
      <c r="E13" s="17"/>
      <c r="F13" s="4"/>
      <c r="G13" s="4"/>
      <c r="H13" s="5"/>
    </row>
    <row r="14" spans="1:19" ht="15" x14ac:dyDescent="0.25">
      <c r="A14" s="6" t="s">
        <v>14</v>
      </c>
      <c r="B14" s="7" t="s">
        <v>19</v>
      </c>
      <c r="C14" s="20">
        <v>111</v>
      </c>
      <c r="D14" s="16">
        <v>68</v>
      </c>
      <c r="E14" s="16">
        <v>138</v>
      </c>
      <c r="F14" s="7">
        <f>IFERROR(AVERAGE(C14:E14),"")</f>
        <v>105.66666666666667</v>
      </c>
      <c r="G14" s="7">
        <f>IFERROR((F14/F15)*100,"")</f>
        <v>33.687566418703504</v>
      </c>
      <c r="H14" s="9">
        <f>IFERROR((AVERAGE(G14,G17,G20)),0)</f>
        <v>39.245517197775882</v>
      </c>
    </row>
    <row r="15" spans="1:19" ht="15" x14ac:dyDescent="0.25">
      <c r="A15" s="6"/>
      <c r="B15" s="7" t="s">
        <v>3</v>
      </c>
      <c r="C15" s="20">
        <v>257</v>
      </c>
      <c r="D15" s="16">
        <v>320</v>
      </c>
      <c r="E15" s="16">
        <v>364</v>
      </c>
      <c r="F15" s="7">
        <f>IFERROR(AVERAGE(C15:E15),"")</f>
        <v>313.66666666666669</v>
      </c>
      <c r="G15" s="7"/>
      <c r="H15" s="9"/>
    </row>
    <row r="16" spans="1:19" ht="15" x14ac:dyDescent="0.25">
      <c r="A16" s="6"/>
      <c r="B16" s="7"/>
      <c r="C16" s="20"/>
      <c r="D16" s="16"/>
      <c r="E16" s="16"/>
      <c r="F16" s="7"/>
      <c r="G16" s="7"/>
      <c r="H16" s="9"/>
    </row>
    <row r="17" spans="1:8" ht="15" x14ac:dyDescent="0.25">
      <c r="A17" s="6" t="s">
        <v>15</v>
      </c>
      <c r="B17" s="7" t="s">
        <v>19</v>
      </c>
      <c r="C17" s="20">
        <v>120</v>
      </c>
      <c r="D17" s="16">
        <v>154</v>
      </c>
      <c r="E17" s="16">
        <v>205</v>
      </c>
      <c r="F17" s="7">
        <f>IFERROR(AVERAGE(C17:E17),"")</f>
        <v>159.66666666666666</v>
      </c>
      <c r="G17" s="7">
        <f>IFERROR((F17/F18)*100,"")</f>
        <v>41.36442141623489</v>
      </c>
      <c r="H17" s="9"/>
    </row>
    <row r="18" spans="1:8" ht="15" x14ac:dyDescent="0.25">
      <c r="A18" s="6"/>
      <c r="B18" s="7" t="s">
        <v>3</v>
      </c>
      <c r="C18" s="20">
        <v>368</v>
      </c>
      <c r="D18" s="16">
        <v>392</v>
      </c>
      <c r="E18" s="16">
        <v>398</v>
      </c>
      <c r="F18" s="7">
        <f>IFERROR(AVERAGE(C18:E18),"")</f>
        <v>386</v>
      </c>
      <c r="G18" s="7"/>
      <c r="H18" s="9"/>
    </row>
    <row r="19" spans="1:8" ht="15" x14ac:dyDescent="0.25">
      <c r="A19" s="6"/>
      <c r="B19" s="7"/>
      <c r="C19" s="20"/>
      <c r="D19" s="16"/>
      <c r="E19" s="16"/>
      <c r="F19" s="7"/>
      <c r="G19" s="7"/>
      <c r="H19" s="9"/>
    </row>
    <row r="20" spans="1:8" ht="15" x14ac:dyDescent="0.25">
      <c r="A20" s="6" t="s">
        <v>16</v>
      </c>
      <c r="B20" s="7" t="s">
        <v>19</v>
      </c>
      <c r="C20" s="20">
        <v>56</v>
      </c>
      <c r="D20" s="16">
        <v>113</v>
      </c>
      <c r="E20" s="16">
        <v>149</v>
      </c>
      <c r="F20" s="7">
        <f>IFERROR(AVERAGE(C20:E20),"")</f>
        <v>106</v>
      </c>
      <c r="G20" s="7">
        <f>IFERROR((F20/F21)*100,"")</f>
        <v>42.68456375838926</v>
      </c>
      <c r="H20" s="9"/>
    </row>
    <row r="21" spans="1:8" ht="15.75" thickBot="1" x14ac:dyDescent="0.3">
      <c r="A21" s="10"/>
      <c r="B21" s="11" t="s">
        <v>3</v>
      </c>
      <c r="C21" s="23">
        <v>120</v>
      </c>
      <c r="D21" s="18">
        <v>322</v>
      </c>
      <c r="E21" s="24">
        <v>303</v>
      </c>
      <c r="F21" s="11">
        <f>IFERROR(AVERAGE(C21:E21),"")</f>
        <v>248.33333333333334</v>
      </c>
      <c r="G21" s="11"/>
      <c r="H21" s="13"/>
    </row>
    <row r="22" spans="1:8" ht="15.75" thickBot="1" x14ac:dyDescent="0.3">
      <c r="C22" s="1"/>
      <c r="D22" s="1"/>
      <c r="E22" s="1"/>
    </row>
    <row r="23" spans="1:8" ht="15" x14ac:dyDescent="0.25">
      <c r="A23" s="3" t="s">
        <v>17</v>
      </c>
      <c r="B23" s="4"/>
      <c r="C23" s="21"/>
      <c r="D23" s="17"/>
      <c r="E23" s="21"/>
      <c r="F23" s="4"/>
      <c r="G23" s="4"/>
      <c r="H23" s="5"/>
    </row>
    <row r="24" spans="1:8" ht="15" x14ac:dyDescent="0.25">
      <c r="A24" s="6" t="s">
        <v>14</v>
      </c>
      <c r="B24" s="7" t="s">
        <v>19</v>
      </c>
      <c r="C24" s="20">
        <v>63</v>
      </c>
      <c r="D24" s="16">
        <v>45</v>
      </c>
      <c r="E24" s="20">
        <v>47</v>
      </c>
      <c r="F24" s="7">
        <f>IFERROR(AVERAGE(C24:E24),"")</f>
        <v>51.666666666666664</v>
      </c>
      <c r="G24" s="7">
        <f>IFERROR((F24/F25)*100,"")</f>
        <v>32.838983050847453</v>
      </c>
      <c r="H24" s="9">
        <f>IFERROR(AVERAGE(G24,G27,G30),0)</f>
        <v>34.276016436440365</v>
      </c>
    </row>
    <row r="25" spans="1:8" ht="15" x14ac:dyDescent="0.25">
      <c r="A25" s="6"/>
      <c r="B25" s="7" t="s">
        <v>3</v>
      </c>
      <c r="C25" s="20">
        <v>164</v>
      </c>
      <c r="D25" s="16">
        <v>195</v>
      </c>
      <c r="E25" s="20">
        <v>113</v>
      </c>
      <c r="F25" s="7">
        <f>IFERROR(AVERAGE(C25:E25),"")</f>
        <v>157.33333333333334</v>
      </c>
      <c r="G25" s="7"/>
      <c r="H25" s="9"/>
    </row>
    <row r="26" spans="1:8" ht="15" x14ac:dyDescent="0.25">
      <c r="A26" s="6"/>
      <c r="B26" s="7"/>
      <c r="C26" s="20"/>
      <c r="D26" s="16"/>
      <c r="E26" s="20"/>
      <c r="F26" s="7"/>
      <c r="G26" s="7"/>
      <c r="H26" s="9"/>
    </row>
    <row r="27" spans="1:8" ht="15" x14ac:dyDescent="0.25">
      <c r="A27" s="6" t="s">
        <v>15</v>
      </c>
      <c r="B27" s="7" t="s">
        <v>19</v>
      </c>
      <c r="C27" s="20">
        <v>59</v>
      </c>
      <c r="D27" s="16">
        <v>65</v>
      </c>
      <c r="E27" s="20">
        <v>36</v>
      </c>
      <c r="F27" s="7">
        <f>IFERROR(AVERAGE(C27:E27),"")</f>
        <v>53.333333333333336</v>
      </c>
      <c r="G27" s="7">
        <f>IFERROR((F27/F28)*100,"")</f>
        <v>37.64705882352942</v>
      </c>
      <c r="H27" s="9"/>
    </row>
    <row r="28" spans="1:8" ht="15" x14ac:dyDescent="0.25">
      <c r="A28" s="6"/>
      <c r="B28" s="7" t="s">
        <v>3</v>
      </c>
      <c r="C28" s="20">
        <v>144</v>
      </c>
      <c r="D28" s="16">
        <v>156</v>
      </c>
      <c r="E28" s="20">
        <v>125</v>
      </c>
      <c r="F28" s="7">
        <f>IFERROR(AVERAGE(C28:E28),"")</f>
        <v>141.66666666666666</v>
      </c>
      <c r="G28" s="7"/>
      <c r="H28" s="9"/>
    </row>
    <row r="29" spans="1:8" ht="15" x14ac:dyDescent="0.25">
      <c r="A29" s="6"/>
      <c r="B29" s="7"/>
      <c r="C29" s="20"/>
      <c r="D29" s="16"/>
      <c r="E29" s="20"/>
      <c r="F29" s="7"/>
      <c r="G29" s="7"/>
      <c r="H29" s="9"/>
    </row>
    <row r="30" spans="1:8" ht="15" x14ac:dyDescent="0.25">
      <c r="A30" s="6" t="s">
        <v>16</v>
      </c>
      <c r="B30" s="7" t="s">
        <v>19</v>
      </c>
      <c r="C30" s="20">
        <v>42</v>
      </c>
      <c r="D30" s="16">
        <v>58</v>
      </c>
      <c r="E30" s="20">
        <v>74</v>
      </c>
      <c r="F30" s="7">
        <f>IFERROR(AVERAGE(C30:E30),"")</f>
        <v>58</v>
      </c>
      <c r="G30" s="7">
        <f>IFERROR((F30/F31)*100,"")</f>
        <v>32.342007434944236</v>
      </c>
      <c r="H30" s="9"/>
    </row>
    <row r="31" spans="1:8" ht="15" thickBot="1" x14ac:dyDescent="0.35">
      <c r="A31" s="10"/>
      <c r="B31" s="11" t="s">
        <v>3</v>
      </c>
      <c r="C31" s="23">
        <v>255</v>
      </c>
      <c r="D31" s="24">
        <v>106</v>
      </c>
      <c r="E31" s="23">
        <v>177</v>
      </c>
      <c r="F31" s="11">
        <f>IFERROR(AVERAGE(C31:E31),"")</f>
        <v>179.33333333333334</v>
      </c>
      <c r="G31" s="11"/>
      <c r="H31" s="13"/>
    </row>
    <row r="32" spans="1:8" ht="15" thickBot="1" x14ac:dyDescent="0.35">
      <c r="C32" s="1"/>
      <c r="D32" s="1"/>
      <c r="E32" s="1"/>
    </row>
    <row r="33" spans="1:8" x14ac:dyDescent="0.3">
      <c r="A33" s="3" t="s">
        <v>18</v>
      </c>
      <c r="B33" s="4"/>
      <c r="C33" s="21"/>
      <c r="D33" s="17"/>
      <c r="E33" s="17"/>
      <c r="F33" s="4"/>
      <c r="G33" s="4"/>
      <c r="H33" s="5"/>
    </row>
    <row r="34" spans="1:8" x14ac:dyDescent="0.3">
      <c r="A34" s="6" t="s">
        <v>14</v>
      </c>
      <c r="B34" s="7" t="s">
        <v>19</v>
      </c>
      <c r="C34" s="20">
        <v>137</v>
      </c>
      <c r="D34" s="16">
        <v>171</v>
      </c>
      <c r="E34" s="16">
        <v>110</v>
      </c>
      <c r="F34" s="7">
        <f>IFERROR(AVERAGE(C34:E34),"")</f>
        <v>139.33333333333334</v>
      </c>
      <c r="G34" s="7">
        <f>IFERROR((F34/F35)*100,"")</f>
        <v>33.846153846153847</v>
      </c>
      <c r="H34" s="9">
        <f>IFERROR(AVERAGE(G34,G37,G40),0)</f>
        <v>36.485195936139334</v>
      </c>
    </row>
    <row r="35" spans="1:8" x14ac:dyDescent="0.3">
      <c r="A35" s="6"/>
      <c r="B35" s="7" t="s">
        <v>3</v>
      </c>
      <c r="C35" s="20">
        <v>374</v>
      </c>
      <c r="D35" s="16">
        <v>421</v>
      </c>
      <c r="E35" s="16">
        <v>440</v>
      </c>
      <c r="F35" s="7">
        <f>IFERROR(AVERAGE(C35:E35),"")</f>
        <v>411.66666666666669</v>
      </c>
      <c r="G35" s="7"/>
      <c r="H35" s="9"/>
    </row>
    <row r="36" spans="1:8" x14ac:dyDescent="0.3">
      <c r="A36" s="6"/>
      <c r="B36" s="7"/>
      <c r="C36" s="20"/>
      <c r="D36" s="16"/>
      <c r="E36" s="16"/>
      <c r="F36" s="7"/>
      <c r="G36" s="7"/>
      <c r="H36" s="9"/>
    </row>
    <row r="37" spans="1:8" x14ac:dyDescent="0.3">
      <c r="A37" s="6" t="s">
        <v>15</v>
      </c>
      <c r="B37" s="7" t="s">
        <v>19</v>
      </c>
      <c r="C37" s="20">
        <v>108</v>
      </c>
      <c r="D37" s="16">
        <v>151</v>
      </c>
      <c r="E37" s="16">
        <v>82</v>
      </c>
      <c r="F37" s="7">
        <f>IFERROR(AVERAGE(C37:E37),"")</f>
        <v>113.66666666666667</v>
      </c>
      <c r="G37" s="7">
        <f>IFERROR((F37/F38)*100,"")</f>
        <v>34.1</v>
      </c>
      <c r="H37" s="9"/>
    </row>
    <row r="38" spans="1:8" x14ac:dyDescent="0.3">
      <c r="A38" s="6"/>
      <c r="B38" s="7" t="s">
        <v>3</v>
      </c>
      <c r="C38" s="20">
        <v>437</v>
      </c>
      <c r="D38" s="16">
        <v>342</v>
      </c>
      <c r="E38" s="16">
        <v>221</v>
      </c>
      <c r="F38" s="7">
        <f>IFERROR(AVERAGE(C38:E38),"")</f>
        <v>333.33333333333331</v>
      </c>
      <c r="G38" s="7"/>
      <c r="H38" s="9"/>
    </row>
    <row r="39" spans="1:8" x14ac:dyDescent="0.3">
      <c r="A39" s="6"/>
      <c r="B39" s="7"/>
      <c r="C39" s="20"/>
      <c r="D39" s="16"/>
      <c r="E39" s="16"/>
      <c r="F39" s="7"/>
      <c r="G39" s="7"/>
      <c r="H39" s="9"/>
    </row>
    <row r="40" spans="1:8" x14ac:dyDescent="0.3">
      <c r="A40" s="6" t="s">
        <v>16</v>
      </c>
      <c r="B40" s="7" t="s">
        <v>19</v>
      </c>
      <c r="C40" s="20">
        <v>185</v>
      </c>
      <c r="D40" s="16">
        <v>211</v>
      </c>
      <c r="E40" s="16">
        <v>132</v>
      </c>
      <c r="F40" s="7">
        <f>IFERROR(AVERAGE(C40:E40),"")</f>
        <v>176</v>
      </c>
      <c r="G40" s="7">
        <f>IFERROR((F40/F41)*100,"")</f>
        <v>41.509433962264154</v>
      </c>
      <c r="H40" s="9"/>
    </row>
    <row r="41" spans="1:8" ht="15" thickBot="1" x14ac:dyDescent="0.35">
      <c r="A41" s="10"/>
      <c r="B41" s="11" t="s">
        <v>3</v>
      </c>
      <c r="C41" s="23">
        <v>425</v>
      </c>
      <c r="D41" s="24">
        <v>586</v>
      </c>
      <c r="E41" s="24">
        <v>261</v>
      </c>
      <c r="F41" s="11">
        <f>IFERROR(AVERAGE(C41:E41),"")</f>
        <v>424</v>
      </c>
      <c r="G41" s="11"/>
      <c r="H41" s="13"/>
    </row>
    <row r="42" spans="1:8" ht="15" thickBot="1" x14ac:dyDescent="0.35">
      <c r="C42" s="1"/>
      <c r="D42" s="1"/>
      <c r="E42" s="1"/>
    </row>
    <row r="43" spans="1:8" x14ac:dyDescent="0.3">
      <c r="A43" s="3" t="s">
        <v>4</v>
      </c>
      <c r="B43" s="4"/>
      <c r="C43" s="25"/>
      <c r="D43" s="21"/>
      <c r="E43" s="17"/>
      <c r="F43" s="4"/>
      <c r="G43" s="4"/>
      <c r="H43" s="5"/>
    </row>
    <row r="44" spans="1:8" x14ac:dyDescent="0.3">
      <c r="A44" s="6" t="s">
        <v>14</v>
      </c>
      <c r="B44" s="7" t="s">
        <v>19</v>
      </c>
      <c r="C44" s="26">
        <v>894</v>
      </c>
      <c r="D44" s="16">
        <v>421</v>
      </c>
      <c r="E44" s="16">
        <v>215</v>
      </c>
      <c r="F44" s="7">
        <f>IFERROR(AVERAGE(C44:E44),"")</f>
        <v>510</v>
      </c>
      <c r="G44" s="7">
        <f>IFERROR((F44/F45)*100,"")</f>
        <v>68.09078771695593</v>
      </c>
      <c r="H44" s="9">
        <f>IFERROR(AVERAGE(G44,G47,G50),0)</f>
        <v>73.122939516957743</v>
      </c>
    </row>
    <row r="45" spans="1:8" x14ac:dyDescent="0.3">
      <c r="A45" s="6"/>
      <c r="B45" s="7" t="s">
        <v>3</v>
      </c>
      <c r="C45" s="26">
        <v>1052</v>
      </c>
      <c r="D45" s="16">
        <v>570</v>
      </c>
      <c r="E45" s="16">
        <v>625</v>
      </c>
      <c r="F45" s="7">
        <f>IFERROR(AVERAGE(C45:E45),"")</f>
        <v>749</v>
      </c>
      <c r="G45" s="7"/>
      <c r="H45" s="9"/>
    </row>
    <row r="46" spans="1:8" x14ac:dyDescent="0.3">
      <c r="A46" s="6"/>
      <c r="B46" s="7"/>
      <c r="C46" s="26"/>
      <c r="D46" s="16"/>
      <c r="E46" s="16"/>
      <c r="F46" s="7"/>
      <c r="G46" s="7"/>
      <c r="H46" s="9"/>
    </row>
    <row r="47" spans="1:8" x14ac:dyDescent="0.3">
      <c r="A47" s="6" t="s">
        <v>15</v>
      </c>
      <c r="B47" s="7" t="s">
        <v>19</v>
      </c>
      <c r="C47" s="26">
        <v>631</v>
      </c>
      <c r="D47" s="16">
        <v>272</v>
      </c>
      <c r="E47" s="16">
        <v>239</v>
      </c>
      <c r="F47" s="7">
        <f>IFERROR(AVERAGE(C47:E47),"")</f>
        <v>380.66666666666669</v>
      </c>
      <c r="G47" s="7">
        <f>IFERROR((F47/F48)*100,"")</f>
        <v>80.028030833917313</v>
      </c>
      <c r="H47" s="9"/>
    </row>
    <row r="48" spans="1:8" x14ac:dyDescent="0.3">
      <c r="A48" s="6"/>
      <c r="B48" s="7" t="s">
        <v>3</v>
      </c>
      <c r="C48" s="26">
        <v>834</v>
      </c>
      <c r="D48" s="16">
        <v>334</v>
      </c>
      <c r="E48" s="16">
        <v>259</v>
      </c>
      <c r="F48" s="7">
        <f>IFERROR(AVERAGE(C48:E48),"")</f>
        <v>475.66666666666669</v>
      </c>
      <c r="G48" s="7"/>
      <c r="H48" s="9"/>
    </row>
    <row r="49" spans="1:8" x14ac:dyDescent="0.3">
      <c r="A49" s="6"/>
      <c r="B49" s="7"/>
      <c r="C49" s="26"/>
      <c r="D49" s="16"/>
      <c r="E49" s="16"/>
      <c r="F49" s="7"/>
      <c r="G49" s="7"/>
      <c r="H49" s="9"/>
    </row>
    <row r="50" spans="1:8" x14ac:dyDescent="0.3">
      <c r="A50" s="6" t="s">
        <v>16</v>
      </c>
      <c r="B50" s="7" t="s">
        <v>19</v>
      </c>
      <c r="C50" s="26">
        <v>649</v>
      </c>
      <c r="D50" s="16">
        <v>249</v>
      </c>
      <c r="E50" s="16">
        <v>299</v>
      </c>
      <c r="F50" s="7">
        <f>IFERROR(AVERAGE(C50:E50),"")</f>
        <v>399</v>
      </c>
      <c r="G50" s="7">
        <f>IFERROR((F50/F51)*100,"")</f>
        <v>71.25</v>
      </c>
      <c r="H50" s="9"/>
    </row>
    <row r="51" spans="1:8" ht="15" thickBot="1" x14ac:dyDescent="0.35">
      <c r="A51" s="10"/>
      <c r="B51" s="11" t="s">
        <v>3</v>
      </c>
      <c r="C51" s="28">
        <v>852</v>
      </c>
      <c r="D51" s="18">
        <v>565</v>
      </c>
      <c r="E51" s="18">
        <v>263</v>
      </c>
      <c r="F51" s="11">
        <f>IFERROR(AVERAGE(C51:E51),"")</f>
        <v>560</v>
      </c>
      <c r="G51" s="11"/>
      <c r="H51" s="13"/>
    </row>
    <row r="52" spans="1:8" ht="15" thickBot="1" x14ac:dyDescent="0.35">
      <c r="C52" s="1"/>
      <c r="D52" s="1"/>
      <c r="E52" s="1"/>
    </row>
    <row r="53" spans="1:8" x14ac:dyDescent="0.3">
      <c r="A53" s="3"/>
      <c r="B53" s="4"/>
      <c r="C53" s="14"/>
      <c r="D53" s="14"/>
      <c r="E53" s="14"/>
      <c r="F53" s="4"/>
      <c r="G53" s="4"/>
      <c r="H53" s="5"/>
    </row>
    <row r="54" spans="1:8" x14ac:dyDescent="0.3">
      <c r="A54" s="6"/>
      <c r="B54" s="7"/>
      <c r="C54" s="8"/>
      <c r="D54" s="26"/>
      <c r="E54" s="27"/>
      <c r="F54" s="7"/>
      <c r="G54" s="7"/>
      <c r="H54" s="9"/>
    </row>
    <row r="55" spans="1:8" x14ac:dyDescent="0.3">
      <c r="A55" s="6"/>
      <c r="B55" s="7"/>
      <c r="C55" s="8"/>
      <c r="D55" s="26"/>
      <c r="E55" s="27"/>
      <c r="F55" s="7"/>
      <c r="G55" s="7"/>
      <c r="H55" s="9"/>
    </row>
    <row r="56" spans="1:8" x14ac:dyDescent="0.3">
      <c r="A56" s="6"/>
      <c r="B56" s="7"/>
      <c r="C56" s="8"/>
      <c r="D56" s="26"/>
      <c r="E56" s="27"/>
      <c r="F56" s="7"/>
      <c r="G56" s="7"/>
      <c r="H56" s="9"/>
    </row>
    <row r="57" spans="1:8" x14ac:dyDescent="0.3">
      <c r="A57" s="6"/>
      <c r="B57" s="7"/>
      <c r="C57" s="8"/>
      <c r="D57" s="26"/>
      <c r="E57" s="27"/>
      <c r="F57" s="7"/>
      <c r="G57" s="7"/>
      <c r="H57" s="9"/>
    </row>
    <row r="58" spans="1:8" x14ac:dyDescent="0.3">
      <c r="A58" s="6"/>
      <c r="B58" s="7"/>
      <c r="C58" s="8"/>
      <c r="D58" s="26"/>
      <c r="E58" s="27"/>
      <c r="F58" s="7"/>
      <c r="G58" s="7"/>
      <c r="H58" s="9"/>
    </row>
    <row r="59" spans="1:8" x14ac:dyDescent="0.3">
      <c r="A59" s="6"/>
      <c r="B59" s="7"/>
      <c r="C59" s="8"/>
      <c r="D59" s="26"/>
      <c r="E59" s="27"/>
      <c r="F59" s="7"/>
      <c r="G59" s="7"/>
      <c r="H59" s="9"/>
    </row>
    <row r="60" spans="1:8" x14ac:dyDescent="0.3">
      <c r="A60" s="6"/>
      <c r="B60" s="7"/>
      <c r="C60" s="8"/>
      <c r="D60" s="26"/>
      <c r="E60" s="27"/>
      <c r="F60" s="7"/>
      <c r="G60" s="7"/>
      <c r="H60" s="9"/>
    </row>
    <row r="61" spans="1:8" ht="15" thickBot="1" x14ac:dyDescent="0.35">
      <c r="A61" s="10"/>
      <c r="B61" s="11"/>
      <c r="C61" s="12"/>
      <c r="D61" s="28"/>
      <c r="E61" s="29"/>
      <c r="F61" s="11"/>
      <c r="G61" s="11"/>
      <c r="H61" s="13"/>
    </row>
    <row r="62" spans="1:8" x14ac:dyDescent="0.3">
      <c r="C62" s="1"/>
      <c r="D62" s="1"/>
      <c r="E62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N17" sqref="N17"/>
    </sheetView>
  </sheetViews>
  <sheetFormatPr baseColWidth="10" defaultRowHeight="14.4" x14ac:dyDescent="0.3"/>
  <cols>
    <col min="9" max="9" width="11.88671875" bestFit="1" customWidth="1"/>
  </cols>
  <sheetData>
    <row r="2" spans="1:15" x14ac:dyDescent="0.25">
      <c r="B2" t="s">
        <v>7</v>
      </c>
      <c r="E2" t="s">
        <v>17</v>
      </c>
      <c r="H2" t="s">
        <v>25</v>
      </c>
      <c r="K2" t="s">
        <v>11</v>
      </c>
      <c r="N2" t="s">
        <v>12</v>
      </c>
    </row>
    <row r="3" spans="1:15" x14ac:dyDescent="0.25">
      <c r="B3" t="s">
        <v>3</v>
      </c>
      <c r="C3" t="s">
        <v>19</v>
      </c>
      <c r="E3" t="s">
        <v>3</v>
      </c>
      <c r="F3" t="s">
        <v>19</v>
      </c>
      <c r="H3" t="s">
        <v>3</v>
      </c>
      <c r="I3" t="s">
        <v>19</v>
      </c>
      <c r="K3" t="s">
        <v>3</v>
      </c>
      <c r="L3" t="s">
        <v>19</v>
      </c>
      <c r="N3" t="s">
        <v>3</v>
      </c>
      <c r="O3" t="s">
        <v>19</v>
      </c>
    </row>
    <row r="4" spans="1:15" x14ac:dyDescent="0.25">
      <c r="A4" s="30"/>
      <c r="B4" s="30">
        <v>361.33333333333331</v>
      </c>
      <c r="C4" s="30">
        <v>180.66666666666666</v>
      </c>
      <c r="D4" s="30"/>
      <c r="E4">
        <v>157.33333333333334</v>
      </c>
      <c r="F4">
        <v>51.666666666666664</v>
      </c>
      <c r="G4" s="30"/>
      <c r="H4" s="30">
        <v>411.66666666666669</v>
      </c>
      <c r="I4" s="30">
        <v>139.33333333333334</v>
      </c>
      <c r="K4" s="30">
        <v>313.66666666666669</v>
      </c>
      <c r="L4" s="30">
        <v>105.66666666666667</v>
      </c>
      <c r="N4">
        <v>749</v>
      </c>
      <c r="O4">
        <v>510</v>
      </c>
    </row>
    <row r="5" spans="1:15" x14ac:dyDescent="0.25">
      <c r="A5" s="30"/>
      <c r="B5" s="30">
        <v>367</v>
      </c>
      <c r="C5" s="30">
        <v>151.33333333333334</v>
      </c>
      <c r="D5" s="30"/>
      <c r="E5">
        <v>141.66666666666666</v>
      </c>
      <c r="F5">
        <v>53.333333333333336</v>
      </c>
      <c r="G5" s="30"/>
      <c r="H5" s="30">
        <v>333.33333333333331</v>
      </c>
      <c r="I5" s="30">
        <v>113.66666666666667</v>
      </c>
      <c r="K5" s="30">
        <v>386</v>
      </c>
      <c r="L5" s="30">
        <v>159.66666666666666</v>
      </c>
      <c r="N5">
        <v>475.66666666666669</v>
      </c>
      <c r="O5">
        <v>380.66666666666669</v>
      </c>
    </row>
    <row r="6" spans="1:15" x14ac:dyDescent="0.25">
      <c r="A6" s="30"/>
      <c r="B6" s="30">
        <v>378.33333333333331</v>
      </c>
      <c r="C6" s="30">
        <v>149.33333333333334</v>
      </c>
      <c r="D6" s="30"/>
      <c r="E6">
        <v>179.33333333333334</v>
      </c>
      <c r="F6">
        <v>58</v>
      </c>
      <c r="G6" s="30"/>
      <c r="H6" s="30">
        <v>424</v>
      </c>
      <c r="I6" s="30">
        <v>176</v>
      </c>
      <c r="K6" s="30">
        <v>248.33333333333334</v>
      </c>
      <c r="L6" s="30">
        <v>106</v>
      </c>
      <c r="N6">
        <v>560</v>
      </c>
      <c r="O6">
        <v>399</v>
      </c>
    </row>
    <row r="7" spans="1:15" x14ac:dyDescent="0.25">
      <c r="A7" s="30" t="s">
        <v>20</v>
      </c>
      <c r="B7" s="30">
        <f>AVERAGE(B4:B6)</f>
        <v>368.88888888888886</v>
      </c>
      <c r="C7" s="30">
        <f>AVERAGE(C4:C6)</f>
        <v>160.44444444444446</v>
      </c>
      <c r="D7" s="30"/>
      <c r="E7" s="30">
        <f t="shared" ref="E7:O7" si="0">AVERAGE(E4:E6)</f>
        <v>159.44444444444446</v>
      </c>
      <c r="F7" s="30">
        <f t="shared" si="0"/>
        <v>54.333333333333336</v>
      </c>
      <c r="G7" s="30"/>
      <c r="H7" s="30">
        <f t="shared" si="0"/>
        <v>389.66666666666669</v>
      </c>
      <c r="I7" s="30">
        <f t="shared" si="0"/>
        <v>143</v>
      </c>
      <c r="J7" s="30"/>
      <c r="K7" s="30">
        <f t="shared" si="0"/>
        <v>316.00000000000006</v>
      </c>
      <c r="L7" s="30">
        <f t="shared" si="0"/>
        <v>123.77777777777777</v>
      </c>
      <c r="M7" s="30"/>
      <c r="N7" s="30">
        <f t="shared" si="0"/>
        <v>594.88888888888891</v>
      </c>
      <c r="O7" s="30">
        <f t="shared" si="0"/>
        <v>429.88888888888891</v>
      </c>
    </row>
    <row r="8" spans="1:15" x14ac:dyDescent="0.25">
      <c r="A8" s="30" t="s">
        <v>24</v>
      </c>
      <c r="B8" s="30">
        <f>STDEV(B4:B6)</f>
        <v>8.6559763126943619</v>
      </c>
      <c r="C8" s="30">
        <f>STDEV(C4:C6)</f>
        <v>17.541485219436332</v>
      </c>
      <c r="D8" s="30"/>
      <c r="E8" s="30">
        <f t="shared" ref="E8:O8" si="1">STDEV(E4:E6)</f>
        <v>18.921866637227875</v>
      </c>
      <c r="F8" s="30">
        <f t="shared" si="1"/>
        <v>3.2829526005987022</v>
      </c>
      <c r="G8" s="30"/>
      <c r="H8" s="30">
        <f t="shared" si="1"/>
        <v>49.174293193813412</v>
      </c>
      <c r="I8" s="30">
        <f t="shared" si="1"/>
        <v>31.328013732830961</v>
      </c>
      <c r="J8" s="30"/>
      <c r="K8" s="30">
        <f t="shared" si="1"/>
        <v>68.862987962410514</v>
      </c>
      <c r="L8" s="30">
        <f t="shared" si="1"/>
        <v>31.081136353695953</v>
      </c>
      <c r="M8" s="30"/>
      <c r="N8" s="30">
        <f t="shared" si="1"/>
        <v>139.96679500404227</v>
      </c>
      <c r="O8" s="30">
        <f t="shared" si="1"/>
        <v>69.981214410514028</v>
      </c>
    </row>
    <row r="9" spans="1:15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15" x14ac:dyDescent="0.25">
      <c r="A10" s="30"/>
      <c r="B10" s="30"/>
      <c r="D10" s="30"/>
      <c r="F10" s="30"/>
      <c r="G10" s="30"/>
      <c r="I10" s="30"/>
    </row>
    <row r="11" spans="1:15" x14ac:dyDescent="0.25">
      <c r="A11" s="30"/>
      <c r="B11" s="30"/>
      <c r="C11" s="30"/>
      <c r="D11" s="30"/>
      <c r="F11" s="30"/>
      <c r="G11" s="30"/>
      <c r="I11" s="30"/>
    </row>
    <row r="12" spans="1:15" x14ac:dyDescent="0.25">
      <c r="A12" s="30"/>
      <c r="B12" s="30"/>
      <c r="C12" s="30"/>
      <c r="D12" s="30"/>
      <c r="E12" s="30"/>
      <c r="F12" s="30"/>
      <c r="G12" s="30"/>
      <c r="H12" s="30"/>
      <c r="I12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Faviola Tavares Carreon</dc:creator>
  <cp:lastModifiedBy>User</cp:lastModifiedBy>
  <dcterms:created xsi:type="dcterms:W3CDTF">2016-02-11T08:22:27Z</dcterms:created>
  <dcterms:modified xsi:type="dcterms:W3CDTF">2020-01-09T22:55:39Z</dcterms:modified>
</cp:coreProperties>
</file>