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ew/Box/columbicola_mt/MS/PeerJ/supp_tables/"/>
    </mc:Choice>
  </mc:AlternateContent>
  <xr:revisionPtr revIDLastSave="0" documentId="8_{7F772487-8675-394A-B454-7025CEE4A516}" xr6:coauthVersionLast="45" xr6:coauthVersionMax="45" xr10:uidLastSave="{00000000-0000-0000-0000-000000000000}"/>
  <bookViews>
    <workbookView xWindow="3120" yWindow="1000" windowWidth="20740" windowHeight="19560" xr2:uid="{2FAA8713-2AD2-DC41-8FAD-D443526F19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D70" i="1"/>
  <c r="F70" i="1"/>
  <c r="E69" i="1"/>
  <c r="D69" i="1"/>
  <c r="F69" i="1"/>
  <c r="E68" i="1"/>
  <c r="D68" i="1"/>
  <c r="F68" i="1"/>
  <c r="E67" i="1"/>
  <c r="D67" i="1"/>
  <c r="F67" i="1"/>
  <c r="E66" i="1"/>
  <c r="D66" i="1"/>
  <c r="F66" i="1"/>
  <c r="E65" i="1"/>
  <c r="D65" i="1"/>
  <c r="F65" i="1"/>
  <c r="E64" i="1"/>
  <c r="D64" i="1"/>
  <c r="F64" i="1"/>
  <c r="E63" i="1"/>
  <c r="D63" i="1"/>
  <c r="F63" i="1"/>
  <c r="E62" i="1"/>
  <c r="D62" i="1"/>
  <c r="F62" i="1"/>
  <c r="E61" i="1"/>
  <c r="D61" i="1"/>
  <c r="F61" i="1"/>
  <c r="E60" i="1"/>
  <c r="D60" i="1"/>
  <c r="F60" i="1"/>
  <c r="E59" i="1"/>
  <c r="D59" i="1"/>
  <c r="F59" i="1"/>
  <c r="E58" i="1"/>
  <c r="D58" i="1"/>
  <c r="F58" i="1"/>
  <c r="E57" i="1"/>
  <c r="D57" i="1"/>
  <c r="F57" i="1"/>
  <c r="E56" i="1"/>
  <c r="D56" i="1"/>
  <c r="F56" i="1"/>
  <c r="E55" i="1"/>
  <c r="D55" i="1"/>
  <c r="F55" i="1"/>
  <c r="E54" i="1"/>
  <c r="D54" i="1"/>
  <c r="F54" i="1"/>
  <c r="E52" i="1"/>
  <c r="D52" i="1"/>
  <c r="F52" i="1"/>
  <c r="E51" i="1"/>
  <c r="D51" i="1"/>
  <c r="F51" i="1"/>
  <c r="E50" i="1"/>
  <c r="D50" i="1"/>
  <c r="F50" i="1"/>
  <c r="E49" i="1"/>
  <c r="D49" i="1"/>
  <c r="F49" i="1"/>
  <c r="E48" i="1"/>
  <c r="D48" i="1"/>
  <c r="F48" i="1"/>
  <c r="E47" i="1"/>
  <c r="D47" i="1"/>
  <c r="F47" i="1"/>
  <c r="E46" i="1"/>
  <c r="D46" i="1"/>
  <c r="F46" i="1"/>
  <c r="E45" i="1"/>
  <c r="D45" i="1"/>
  <c r="F45" i="1"/>
  <c r="E44" i="1"/>
  <c r="D44" i="1"/>
  <c r="F44" i="1"/>
  <c r="E43" i="1"/>
  <c r="D43" i="1"/>
  <c r="F43" i="1"/>
  <c r="E42" i="1"/>
  <c r="D42" i="1"/>
  <c r="F42" i="1"/>
  <c r="E41" i="1"/>
  <c r="D41" i="1"/>
  <c r="F41" i="1"/>
  <c r="E40" i="1"/>
  <c r="D40" i="1"/>
  <c r="F40" i="1"/>
  <c r="E39" i="1"/>
  <c r="F39" i="1"/>
  <c r="E38" i="1"/>
  <c r="D38" i="1"/>
  <c r="F38" i="1"/>
  <c r="E37" i="1"/>
  <c r="D37" i="1"/>
  <c r="F37" i="1"/>
  <c r="E36" i="1"/>
  <c r="D36" i="1"/>
  <c r="F36" i="1"/>
  <c r="E34" i="1"/>
  <c r="D34" i="1"/>
  <c r="F34" i="1"/>
  <c r="E33" i="1"/>
  <c r="D33" i="1"/>
  <c r="F33" i="1"/>
  <c r="E32" i="1"/>
  <c r="D32" i="1"/>
  <c r="F32" i="1"/>
  <c r="E31" i="1"/>
  <c r="D31" i="1"/>
  <c r="F31" i="1"/>
  <c r="E30" i="1"/>
  <c r="D30" i="1"/>
  <c r="F30" i="1"/>
  <c r="E29" i="1"/>
  <c r="D29" i="1"/>
  <c r="F29" i="1"/>
  <c r="F28" i="1"/>
  <c r="E28" i="1"/>
  <c r="D28" i="1"/>
  <c r="F27" i="1"/>
  <c r="E27" i="1"/>
  <c r="D27" i="1"/>
  <c r="F26" i="1"/>
  <c r="E26" i="1"/>
  <c r="D26" i="1"/>
  <c r="E25" i="1"/>
  <c r="D25" i="1"/>
  <c r="F25" i="1"/>
  <c r="E24" i="1"/>
  <c r="D24" i="1"/>
  <c r="F24" i="1"/>
  <c r="E23" i="1"/>
  <c r="D23" i="1"/>
  <c r="F23" i="1"/>
  <c r="E22" i="1"/>
  <c r="D22" i="1"/>
  <c r="F22" i="1"/>
  <c r="E21" i="1"/>
  <c r="D21" i="1"/>
  <c r="F21" i="1"/>
  <c r="E20" i="1"/>
  <c r="D20" i="1"/>
  <c r="F20" i="1"/>
  <c r="E18" i="1"/>
  <c r="D18" i="1"/>
  <c r="F18" i="1"/>
  <c r="E17" i="1"/>
  <c r="D17" i="1"/>
  <c r="F17" i="1"/>
  <c r="E16" i="1"/>
  <c r="D16" i="1"/>
  <c r="F16" i="1"/>
  <c r="E15" i="1"/>
  <c r="D15" i="1"/>
  <c r="F15" i="1"/>
  <c r="E14" i="1"/>
  <c r="D14" i="1"/>
  <c r="F14" i="1"/>
  <c r="E13" i="1"/>
  <c r="D13" i="1"/>
  <c r="F13" i="1"/>
  <c r="E12" i="1"/>
  <c r="D12" i="1"/>
  <c r="F12" i="1"/>
  <c r="E11" i="1"/>
  <c r="D11" i="1"/>
  <c r="F11" i="1"/>
  <c r="E10" i="1"/>
  <c r="D10" i="1"/>
  <c r="F10" i="1"/>
  <c r="E9" i="1"/>
  <c r="D9" i="1"/>
  <c r="F9" i="1"/>
  <c r="E8" i="1"/>
  <c r="D8" i="1"/>
  <c r="F8" i="1"/>
  <c r="E7" i="1"/>
  <c r="D7" i="1"/>
  <c r="F7" i="1"/>
  <c r="E6" i="1"/>
  <c r="D6" i="1"/>
  <c r="F6" i="1"/>
  <c r="E5" i="1"/>
  <c r="F5" i="1"/>
  <c r="D5" i="1"/>
  <c r="E4" i="1"/>
  <c r="D4" i="1"/>
  <c r="F4" i="1"/>
  <c r="F3" i="1"/>
  <c r="E3" i="1"/>
</calcChain>
</file>

<file path=xl/sharedStrings.xml><?xml version="1.0" encoding="utf-8"?>
<sst xmlns="http://schemas.openxmlformats.org/spreadsheetml/2006/main" count="74" uniqueCount="47">
  <si>
    <t>C. columbae</t>
  </si>
  <si>
    <t>Minicircle</t>
  </si>
  <si>
    <t>Length</t>
  </si>
  <si>
    <t>AT% coding</t>
  </si>
  <si>
    <t>AT% non-coding</t>
  </si>
  <si>
    <t>G-rrnS-N-F</t>
  </si>
  <si>
    <t>L1-rrnL-V</t>
  </si>
  <si>
    <t>D-atp6</t>
  </si>
  <si>
    <t>E-atp8</t>
  </si>
  <si>
    <t>I-cox1</t>
  </si>
  <si>
    <t>S1-Y-cox2</t>
  </si>
  <si>
    <t>P-cox3</t>
  </si>
  <si>
    <t>S2-cob</t>
  </si>
  <si>
    <t>K-nad1</t>
  </si>
  <si>
    <t>P-nad2</t>
  </si>
  <si>
    <t>nad3</t>
  </si>
  <si>
    <t>nad4</t>
  </si>
  <si>
    <t>R-nad4l</t>
  </si>
  <si>
    <t>nad5</t>
  </si>
  <si>
    <t>T-nad6</t>
  </si>
  <si>
    <t>L2-A-M-Q</t>
  </si>
  <si>
    <t>C. macrourae</t>
  </si>
  <si>
    <t>G-rrnS-N-S2</t>
  </si>
  <si>
    <t>L2-rrnL-V</t>
  </si>
  <si>
    <t>atp6</t>
  </si>
  <si>
    <t>Y-cox2</t>
  </si>
  <si>
    <t>E-R-nad4l</t>
  </si>
  <si>
    <t>W-nad5</t>
  </si>
  <si>
    <t>M-H-C</t>
  </si>
  <si>
    <t>S-T-K</t>
  </si>
  <si>
    <r>
      <rPr>
        <i/>
        <sz val="12"/>
        <color theme="1"/>
        <rFont val="Calibri"/>
        <family val="2"/>
        <scheme val="minor"/>
      </rPr>
      <t>C. passerinae</t>
    </r>
    <r>
      <rPr>
        <sz val="12"/>
        <color theme="1"/>
        <rFont val="Calibri"/>
        <family val="2"/>
        <scheme val="minor"/>
      </rPr>
      <t xml:space="preserve"> 1</t>
    </r>
  </si>
  <si>
    <t>G-N-rrnS</t>
  </si>
  <si>
    <t>rrnL</t>
  </si>
  <si>
    <t>E-atp6-S2</t>
  </si>
  <si>
    <t>E-atp8-L2</t>
  </si>
  <si>
    <t>cob</t>
  </si>
  <si>
    <t>K-nad1-E</t>
  </si>
  <si>
    <t>E-nad3-L1</t>
  </si>
  <si>
    <t>F-Q</t>
  </si>
  <si>
    <t>C-P</t>
  </si>
  <si>
    <t>C. passerinae 2</t>
  </si>
  <si>
    <t>atp6-S2</t>
  </si>
  <si>
    <t>D-atp8-A-L2</t>
  </si>
  <si>
    <t>nad3-L1</t>
  </si>
  <si>
    <t>R-nad4l-M</t>
  </si>
  <si>
    <t>M-F-Q</t>
  </si>
  <si>
    <t>AT%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</si>
</sst>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33E7-FEF6-D94D-A8FB-54B5DFDC7205}">
  <dimension ref="A1:F71"/>
  <sheetViews>
    <sheetView tabSelected="1" workbookViewId="0">
      <selection activeCell="H19" sqref="H19"/>
    </sheetView>
  </sheetViews>
  <sheetFormatPr baseColWidth="10" defaultRowHeight="16" x14ac:dyDescent="0.2"/>
  <cols>
    <col min="1" max="1" width="13.5" bestFit="1" customWidth="1"/>
    <col min="2" max="2" width="11.1640625" bestFit="1" customWidth="1"/>
    <col min="5" max="5" width="14.33203125" bestFit="1" customWidth="1"/>
  </cols>
  <sheetData>
    <row r="1" spans="1:6" x14ac:dyDescent="0.2">
      <c r="B1" s="2" t="s">
        <v>1</v>
      </c>
      <c r="C1" s="2" t="s">
        <v>2</v>
      </c>
      <c r="D1" s="2" t="s">
        <v>3</v>
      </c>
      <c r="E1" s="2" t="s">
        <v>4</v>
      </c>
      <c r="F1" s="2" t="s">
        <v>46</v>
      </c>
    </row>
    <row r="2" spans="1:6" x14ac:dyDescent="0.2">
      <c r="A2" s="1" t="s">
        <v>0</v>
      </c>
    </row>
    <row r="3" spans="1:6" x14ac:dyDescent="0.2">
      <c r="B3" t="s">
        <v>5</v>
      </c>
      <c r="C3">
        <v>2531</v>
      </c>
      <c r="D3" s="3">
        <v>67</v>
      </c>
      <c r="E3">
        <f>100-31.7</f>
        <v>68.3</v>
      </c>
      <c r="F3">
        <f>100-32.2</f>
        <v>67.8</v>
      </c>
    </row>
    <row r="4" spans="1:6" x14ac:dyDescent="0.2">
      <c r="B4" t="s">
        <v>6</v>
      </c>
      <c r="C4">
        <v>1818</v>
      </c>
      <c r="D4">
        <f>100-31.3</f>
        <v>68.7</v>
      </c>
      <c r="E4">
        <f>100-33.6</f>
        <v>66.400000000000006</v>
      </c>
      <c r="F4">
        <f>100-30.9</f>
        <v>69.099999999999994</v>
      </c>
    </row>
    <row r="5" spans="1:6" x14ac:dyDescent="0.2">
      <c r="B5" t="s">
        <v>7</v>
      </c>
      <c r="C5">
        <v>1916</v>
      </c>
      <c r="D5">
        <f>100-30.8</f>
        <v>69.2</v>
      </c>
      <c r="E5">
        <f>100-31.8</f>
        <v>68.2</v>
      </c>
      <c r="F5">
        <f>100-31.3</f>
        <v>68.7</v>
      </c>
    </row>
    <row r="6" spans="1:6" x14ac:dyDescent="0.2">
      <c r="B6" t="s">
        <v>8</v>
      </c>
      <c r="C6">
        <v>1192</v>
      </c>
      <c r="D6">
        <f>100-28.1</f>
        <v>71.900000000000006</v>
      </c>
      <c r="E6">
        <f>100-28.7</f>
        <v>71.3</v>
      </c>
      <c r="F6">
        <f>100-28.5</f>
        <v>71.5</v>
      </c>
    </row>
    <row r="7" spans="1:6" x14ac:dyDescent="0.2">
      <c r="B7" t="s">
        <v>9</v>
      </c>
      <c r="C7">
        <v>2631</v>
      </c>
      <c r="D7">
        <f>100-35.5</f>
        <v>64.5</v>
      </c>
      <c r="E7">
        <f>100-34.1</f>
        <v>65.900000000000006</v>
      </c>
      <c r="F7">
        <f>100-34.9</f>
        <v>65.099999999999994</v>
      </c>
    </row>
    <row r="8" spans="1:6" x14ac:dyDescent="0.2">
      <c r="B8" t="s">
        <v>10</v>
      </c>
      <c r="C8">
        <v>1793</v>
      </c>
      <c r="D8">
        <f>100-34.6</f>
        <v>65.400000000000006</v>
      </c>
      <c r="E8">
        <f>100-31.8</f>
        <v>68.2</v>
      </c>
      <c r="F8">
        <f>100-32.8</f>
        <v>67.2</v>
      </c>
    </row>
    <row r="9" spans="1:6" x14ac:dyDescent="0.2">
      <c r="B9" t="s">
        <v>11</v>
      </c>
      <c r="C9">
        <v>2077</v>
      </c>
      <c r="D9">
        <f>100-32.7</f>
        <v>67.3</v>
      </c>
      <c r="E9">
        <f>100-32.5</f>
        <v>67.5</v>
      </c>
      <c r="F9">
        <f>100-32.5</f>
        <v>67.5</v>
      </c>
    </row>
    <row r="10" spans="1:6" x14ac:dyDescent="0.2">
      <c r="B10" t="s">
        <v>12</v>
      </c>
      <c r="C10">
        <v>2095</v>
      </c>
      <c r="D10">
        <f>100-35.4</f>
        <v>64.599999999999994</v>
      </c>
      <c r="E10">
        <f>100-31.6</f>
        <v>68.400000000000006</v>
      </c>
      <c r="F10">
        <f>100-33.7</f>
        <v>66.3</v>
      </c>
    </row>
    <row r="11" spans="1:6" x14ac:dyDescent="0.2">
      <c r="B11" t="s">
        <v>13</v>
      </c>
      <c r="C11">
        <v>1936</v>
      </c>
      <c r="D11">
        <f>100-33.6</f>
        <v>66.400000000000006</v>
      </c>
      <c r="E11">
        <f>100-31.1</f>
        <v>68.900000000000006</v>
      </c>
      <c r="F11">
        <f>100-32.2</f>
        <v>67.8</v>
      </c>
    </row>
    <row r="12" spans="1:6" x14ac:dyDescent="0.2">
      <c r="B12" t="s">
        <v>14</v>
      </c>
      <c r="C12">
        <v>2265</v>
      </c>
      <c r="D12">
        <f>100-29.3</f>
        <v>70.7</v>
      </c>
      <c r="E12">
        <f>100-28.7</f>
        <v>71.3</v>
      </c>
      <c r="F12">
        <f>100-28.7</f>
        <v>71.3</v>
      </c>
    </row>
    <row r="13" spans="1:6" x14ac:dyDescent="0.2">
      <c r="B13" t="s">
        <v>15</v>
      </c>
      <c r="C13">
        <v>1119</v>
      </c>
      <c r="D13">
        <f>100-29.6</f>
        <v>70.400000000000006</v>
      </c>
      <c r="E13">
        <f>100-25.9</f>
        <v>74.099999999999994</v>
      </c>
      <c r="F13">
        <f>100-27.1</f>
        <v>72.900000000000006</v>
      </c>
    </row>
    <row r="14" spans="1:6" x14ac:dyDescent="0.2">
      <c r="B14" t="s">
        <v>16</v>
      </c>
      <c r="C14">
        <v>1726</v>
      </c>
      <c r="D14">
        <f>100-34.1</f>
        <v>65.900000000000006</v>
      </c>
      <c r="E14">
        <f>100-29.6</f>
        <v>70.400000000000006</v>
      </c>
      <c r="F14">
        <f>100-31.9</f>
        <v>68.099999999999994</v>
      </c>
    </row>
    <row r="15" spans="1:6" x14ac:dyDescent="0.2">
      <c r="B15" t="s">
        <v>17</v>
      </c>
      <c r="C15">
        <v>1752</v>
      </c>
      <c r="D15">
        <f>100-28.5</f>
        <v>71.5</v>
      </c>
      <c r="E15">
        <f>100-31</f>
        <v>69</v>
      </c>
      <c r="F15">
        <f>100-30.3</f>
        <v>69.7</v>
      </c>
    </row>
    <row r="16" spans="1:6" x14ac:dyDescent="0.2">
      <c r="B16" t="s">
        <v>18</v>
      </c>
      <c r="C16">
        <v>2657</v>
      </c>
      <c r="D16">
        <f>100-30.7</f>
        <v>69.3</v>
      </c>
      <c r="E16">
        <f>100-32.6</f>
        <v>67.400000000000006</v>
      </c>
      <c r="F16">
        <f>100-31.8</f>
        <v>68.2</v>
      </c>
    </row>
    <row r="17" spans="1:6" x14ac:dyDescent="0.2">
      <c r="B17" t="s">
        <v>19</v>
      </c>
      <c r="C17">
        <v>1379</v>
      </c>
      <c r="D17">
        <f>100-31.7</f>
        <v>68.3</v>
      </c>
      <c r="E17">
        <f>100-32.5</f>
        <v>67.5</v>
      </c>
      <c r="F17">
        <f>100-31.9</f>
        <v>68.099999999999994</v>
      </c>
    </row>
    <row r="18" spans="1:6" x14ac:dyDescent="0.2">
      <c r="B18" t="s">
        <v>20</v>
      </c>
      <c r="C18">
        <v>1392</v>
      </c>
      <c r="D18">
        <f>100-24.7</f>
        <v>75.3</v>
      </c>
      <c r="E18">
        <f>100-33.3</f>
        <v>66.7</v>
      </c>
      <c r="F18">
        <f>100-31.8</f>
        <v>68.2</v>
      </c>
    </row>
    <row r="19" spans="1:6" x14ac:dyDescent="0.2">
      <c r="A19" s="1" t="s">
        <v>21</v>
      </c>
    </row>
    <row r="20" spans="1:6" x14ac:dyDescent="0.2">
      <c r="B20" t="s">
        <v>22</v>
      </c>
      <c r="C20">
        <v>1920</v>
      </c>
      <c r="D20">
        <f>100-36.6</f>
        <v>63.4</v>
      </c>
      <c r="E20">
        <f>100-41.5</f>
        <v>58.5</v>
      </c>
      <c r="F20">
        <f>100-39.2</f>
        <v>60.8</v>
      </c>
    </row>
    <row r="21" spans="1:6" x14ac:dyDescent="0.2">
      <c r="B21" t="s">
        <v>23</v>
      </c>
      <c r="C21">
        <v>3173</v>
      </c>
      <c r="D21">
        <f>100-34.6</f>
        <v>65.400000000000006</v>
      </c>
      <c r="E21">
        <f>100-41.5</f>
        <v>58.5</v>
      </c>
      <c r="F21">
        <f>100-39.1</f>
        <v>60.9</v>
      </c>
    </row>
    <row r="22" spans="1:6" x14ac:dyDescent="0.2">
      <c r="B22" t="s">
        <v>24</v>
      </c>
      <c r="C22">
        <v>2408</v>
      </c>
      <c r="D22">
        <f>100-37.8</f>
        <v>62.2</v>
      </c>
      <c r="E22">
        <f>100-42.9</f>
        <v>57.1</v>
      </c>
      <c r="F22">
        <f>100-41.5</f>
        <v>58.5</v>
      </c>
    </row>
    <row r="23" spans="1:6" x14ac:dyDescent="0.2">
      <c r="B23" t="s">
        <v>9</v>
      </c>
      <c r="C23">
        <v>1667</v>
      </c>
      <c r="D23">
        <f>100-41.6</f>
        <v>58.4</v>
      </c>
      <c r="E23">
        <f>100-41.6</f>
        <v>58.4</v>
      </c>
      <c r="F23">
        <f>100-41.6</f>
        <v>58.4</v>
      </c>
    </row>
    <row r="24" spans="1:6" x14ac:dyDescent="0.2">
      <c r="B24" t="s">
        <v>25</v>
      </c>
      <c r="C24">
        <v>2899</v>
      </c>
      <c r="D24">
        <f>100-38.2</f>
        <v>61.8</v>
      </c>
      <c r="E24">
        <f>100-42.5</f>
        <v>57.5</v>
      </c>
      <c r="F24">
        <f>100-41.4</f>
        <v>58.6</v>
      </c>
    </row>
    <row r="25" spans="1:6" x14ac:dyDescent="0.2">
      <c r="B25" t="s">
        <v>11</v>
      </c>
      <c r="C25">
        <v>2462</v>
      </c>
      <c r="D25">
        <f>100-38.2</f>
        <v>61.8</v>
      </c>
      <c r="E25">
        <f>100-43.3</f>
        <v>56.7</v>
      </c>
      <c r="F25">
        <f>100-41.5</f>
        <v>58.5</v>
      </c>
    </row>
    <row r="26" spans="1:6" x14ac:dyDescent="0.2">
      <c r="B26" t="s">
        <v>12</v>
      </c>
      <c r="C26">
        <v>2949</v>
      </c>
      <c r="D26">
        <f>100-39.9</f>
        <v>60.1</v>
      </c>
      <c r="E26">
        <f>100-37.3</f>
        <v>62.7</v>
      </c>
      <c r="F26">
        <f>100-41.5</f>
        <v>58.5</v>
      </c>
    </row>
    <row r="27" spans="1:6" x14ac:dyDescent="0.2">
      <c r="B27" t="s">
        <v>13</v>
      </c>
      <c r="C27">
        <v>2942</v>
      </c>
      <c r="D27">
        <f>100-40.9</f>
        <v>59.1</v>
      </c>
      <c r="E27">
        <f>100-39.4</f>
        <v>60.6</v>
      </c>
      <c r="F27">
        <f>100-41.7</f>
        <v>58.3</v>
      </c>
    </row>
    <row r="28" spans="1:6" x14ac:dyDescent="0.2">
      <c r="B28" t="s">
        <v>14</v>
      </c>
      <c r="C28">
        <v>2056</v>
      </c>
      <c r="D28">
        <f>100-38.1</f>
        <v>61.9</v>
      </c>
      <c r="E28">
        <f>100-33.7</f>
        <v>66.3</v>
      </c>
      <c r="F28">
        <f>100-42.3</f>
        <v>57.7</v>
      </c>
    </row>
    <row r="29" spans="1:6" x14ac:dyDescent="0.2">
      <c r="B29" t="s">
        <v>15</v>
      </c>
      <c r="C29">
        <v>1536</v>
      </c>
      <c r="D29">
        <f>100-36.2</f>
        <v>63.8</v>
      </c>
      <c r="E29">
        <f>100-43</f>
        <v>57</v>
      </c>
      <c r="F29">
        <f>100-41.4</f>
        <v>58.6</v>
      </c>
    </row>
    <row r="30" spans="1:6" x14ac:dyDescent="0.2">
      <c r="B30" t="s">
        <v>16</v>
      </c>
      <c r="C30">
        <v>2048</v>
      </c>
      <c r="D30">
        <f>100-37.9</f>
        <v>62.1</v>
      </c>
      <c r="E30">
        <f>100-40.6</f>
        <v>59.4</v>
      </c>
      <c r="F30">
        <f>100-38.9</f>
        <v>61.1</v>
      </c>
    </row>
    <row r="31" spans="1:6" x14ac:dyDescent="0.2">
      <c r="B31" t="s">
        <v>26</v>
      </c>
      <c r="C31">
        <v>2179</v>
      </c>
      <c r="D31">
        <f>100-31.2</f>
        <v>68.8</v>
      </c>
      <c r="E31">
        <f>100-43.3</f>
        <v>56.7</v>
      </c>
      <c r="F31">
        <f>100-41.1</f>
        <v>58.9</v>
      </c>
    </row>
    <row r="32" spans="1:6" x14ac:dyDescent="0.2">
      <c r="B32" t="s">
        <v>27</v>
      </c>
      <c r="C32">
        <v>1450</v>
      </c>
      <c r="D32">
        <f>100-34.8</f>
        <v>65.2</v>
      </c>
      <c r="E32">
        <f>100-42.1</f>
        <v>57.9</v>
      </c>
      <c r="F32">
        <f>100-38.6</f>
        <v>61.4</v>
      </c>
    </row>
    <row r="33" spans="1:6" x14ac:dyDescent="0.2">
      <c r="B33" t="s">
        <v>28</v>
      </c>
      <c r="C33">
        <v>1613</v>
      </c>
      <c r="D33">
        <f>100-31</f>
        <v>69</v>
      </c>
      <c r="E33">
        <f>100-42.6</f>
        <v>57.4</v>
      </c>
      <c r="F33">
        <f>100-41.2</f>
        <v>58.8</v>
      </c>
    </row>
    <row r="34" spans="1:6" x14ac:dyDescent="0.2">
      <c r="B34" t="s">
        <v>29</v>
      </c>
      <c r="C34">
        <v>1834</v>
      </c>
      <c r="D34">
        <f>100-31.6</f>
        <v>68.400000000000006</v>
      </c>
      <c r="E34">
        <f>100-42</f>
        <v>58</v>
      </c>
      <c r="F34">
        <f>100-40.9</f>
        <v>59.1</v>
      </c>
    </row>
    <row r="35" spans="1:6" x14ac:dyDescent="0.2">
      <c r="A35" t="s">
        <v>30</v>
      </c>
    </row>
    <row r="36" spans="1:6" x14ac:dyDescent="0.2">
      <c r="B36" t="s">
        <v>31</v>
      </c>
      <c r="C36">
        <v>2966</v>
      </c>
      <c r="D36">
        <f>100-30.1</f>
        <v>69.900000000000006</v>
      </c>
      <c r="E36">
        <f>100-38.7</f>
        <v>61.3</v>
      </c>
      <c r="F36">
        <f>100-36.2</f>
        <v>63.8</v>
      </c>
    </row>
    <row r="37" spans="1:6" x14ac:dyDescent="0.2">
      <c r="B37" t="s">
        <v>32</v>
      </c>
      <c r="C37">
        <v>3115</v>
      </c>
      <c r="D37">
        <f>100-33.5</f>
        <v>66.5</v>
      </c>
      <c r="E37">
        <f>100-36.4</f>
        <v>63.6</v>
      </c>
      <c r="F37">
        <f>100-35.4</f>
        <v>64.599999999999994</v>
      </c>
    </row>
    <row r="38" spans="1:6" x14ac:dyDescent="0.2">
      <c r="B38" t="s">
        <v>33</v>
      </c>
      <c r="C38">
        <v>1497</v>
      </c>
      <c r="D38">
        <f>100-30.6</f>
        <v>69.400000000000006</v>
      </c>
      <c r="E38">
        <f>100-34.9</f>
        <v>65.099999999999994</v>
      </c>
      <c r="F38">
        <f>100-32.3</f>
        <v>67.7</v>
      </c>
    </row>
    <row r="39" spans="1:6" x14ac:dyDescent="0.2">
      <c r="B39" t="s">
        <v>34</v>
      </c>
      <c r="C39">
        <v>1348</v>
      </c>
      <c r="D39">
        <v>75</v>
      </c>
      <c r="E39">
        <f>100-35.8</f>
        <v>64.2</v>
      </c>
      <c r="F39">
        <f>100-33.4</f>
        <v>66.599999999999994</v>
      </c>
    </row>
    <row r="40" spans="1:6" x14ac:dyDescent="0.2">
      <c r="B40" t="s">
        <v>9</v>
      </c>
      <c r="C40">
        <v>2320</v>
      </c>
      <c r="D40">
        <f>100-36.1</f>
        <v>63.9</v>
      </c>
      <c r="E40">
        <f>100-36.8</f>
        <v>63.2</v>
      </c>
      <c r="F40">
        <f>100-36.3</f>
        <v>63.7</v>
      </c>
    </row>
    <row r="41" spans="1:6" x14ac:dyDescent="0.2">
      <c r="B41" t="s">
        <v>10</v>
      </c>
      <c r="C41">
        <v>2292</v>
      </c>
      <c r="D41">
        <f>100-33.7</f>
        <v>66.3</v>
      </c>
      <c r="E41">
        <f>100-36</f>
        <v>64</v>
      </c>
      <c r="F41">
        <f>100-35.2</f>
        <v>64.8</v>
      </c>
    </row>
    <row r="42" spans="1:6" x14ac:dyDescent="0.2">
      <c r="B42" t="s">
        <v>11</v>
      </c>
      <c r="C42">
        <v>3039</v>
      </c>
      <c r="D42">
        <f>100-33</f>
        <v>67</v>
      </c>
      <c r="E42">
        <f>100-35</f>
        <v>65</v>
      </c>
      <c r="F42">
        <f>100-34.4</f>
        <v>65.599999999999994</v>
      </c>
    </row>
    <row r="43" spans="1:6" x14ac:dyDescent="0.2">
      <c r="B43" t="s">
        <v>35</v>
      </c>
      <c r="C43">
        <v>2607</v>
      </c>
      <c r="D43">
        <f>100-34.3</f>
        <v>65.7</v>
      </c>
      <c r="E43">
        <f>100-35.5</f>
        <v>64.5</v>
      </c>
      <c r="F43">
        <f>100-35.1</f>
        <v>64.900000000000006</v>
      </c>
    </row>
    <row r="44" spans="1:6" x14ac:dyDescent="0.2">
      <c r="B44" t="s">
        <v>36</v>
      </c>
      <c r="C44">
        <v>2786</v>
      </c>
      <c r="D44">
        <f>100-31.6</f>
        <v>68.400000000000006</v>
      </c>
      <c r="E44">
        <f>100-35.9</f>
        <v>64.099999999999994</v>
      </c>
      <c r="F44">
        <f>100-34.3</f>
        <v>65.7</v>
      </c>
    </row>
    <row r="45" spans="1:6" x14ac:dyDescent="0.2">
      <c r="B45" t="s">
        <v>14</v>
      </c>
      <c r="C45">
        <v>2302</v>
      </c>
      <c r="D45">
        <f>100-30.5</f>
        <v>69.5</v>
      </c>
      <c r="E45">
        <f>100-36.5</f>
        <v>63.5</v>
      </c>
      <c r="F45">
        <f>100-33.8</f>
        <v>66.2</v>
      </c>
    </row>
    <row r="46" spans="1:6" x14ac:dyDescent="0.2">
      <c r="B46" t="s">
        <v>37</v>
      </c>
      <c r="C46">
        <v>1935</v>
      </c>
      <c r="D46">
        <f>100-30.4</f>
        <v>69.599999999999994</v>
      </c>
      <c r="E46">
        <f>100-35.2</f>
        <v>64.8</v>
      </c>
      <c r="F46">
        <f>100-34</f>
        <v>66</v>
      </c>
    </row>
    <row r="47" spans="1:6" x14ac:dyDescent="0.2">
      <c r="B47" t="s">
        <v>16</v>
      </c>
      <c r="C47">
        <v>3167</v>
      </c>
      <c r="D47">
        <f>100-33.4</f>
        <v>66.599999999999994</v>
      </c>
      <c r="E47">
        <f>100-36.6</f>
        <v>63.4</v>
      </c>
      <c r="F47">
        <f>100-35.2</f>
        <v>64.8</v>
      </c>
    </row>
    <row r="48" spans="1:6" x14ac:dyDescent="0.2">
      <c r="B48" t="s">
        <v>44</v>
      </c>
      <c r="C48">
        <v>1879</v>
      </c>
      <c r="D48">
        <f>100-29.8</f>
        <v>70.2</v>
      </c>
      <c r="E48">
        <f>100-37.5</f>
        <v>62.5</v>
      </c>
      <c r="F48">
        <f>100-35.9</f>
        <v>64.099999999999994</v>
      </c>
    </row>
    <row r="49" spans="1:6" x14ac:dyDescent="0.2">
      <c r="B49" t="s">
        <v>18</v>
      </c>
      <c r="C49">
        <v>2055</v>
      </c>
      <c r="D49">
        <f>100-31.6</f>
        <v>68.400000000000006</v>
      </c>
      <c r="E49">
        <f>100-35.6</f>
        <v>64.400000000000006</v>
      </c>
      <c r="F49">
        <f>100-33.7</f>
        <v>66.3</v>
      </c>
    </row>
    <row r="50" spans="1:6" x14ac:dyDescent="0.2">
      <c r="B50" t="s">
        <v>19</v>
      </c>
      <c r="C50">
        <v>2265</v>
      </c>
      <c r="D50">
        <f>100-31.3</f>
        <v>68.7</v>
      </c>
      <c r="E50">
        <f>100-36.8</f>
        <v>63.2</v>
      </c>
      <c r="F50">
        <f>100-35.5</f>
        <v>64.5</v>
      </c>
    </row>
    <row r="51" spans="1:6" x14ac:dyDescent="0.2">
      <c r="B51" t="s">
        <v>38</v>
      </c>
      <c r="C51">
        <v>1250</v>
      </c>
      <c r="D51">
        <f>100-25.4</f>
        <v>74.599999999999994</v>
      </c>
      <c r="E51">
        <f>100-37.9</f>
        <v>62.1</v>
      </c>
      <c r="F51">
        <f>100-36.6</f>
        <v>63.4</v>
      </c>
    </row>
    <row r="52" spans="1:6" x14ac:dyDescent="0.2">
      <c r="B52" t="s">
        <v>39</v>
      </c>
      <c r="C52">
        <v>1261</v>
      </c>
      <c r="D52">
        <f>100-24.4</f>
        <v>75.599999999999994</v>
      </c>
      <c r="E52">
        <f>100-36.7</f>
        <v>63.3</v>
      </c>
      <c r="F52">
        <f>100-35.3</f>
        <v>64.7</v>
      </c>
    </row>
    <row r="53" spans="1:6" x14ac:dyDescent="0.2">
      <c r="A53" s="1" t="s">
        <v>40</v>
      </c>
    </row>
    <row r="54" spans="1:6" x14ac:dyDescent="0.2">
      <c r="B54" t="s">
        <v>31</v>
      </c>
      <c r="C54">
        <v>2086</v>
      </c>
      <c r="D54">
        <f>100-31</f>
        <v>69</v>
      </c>
      <c r="E54">
        <f>100-37.4</f>
        <v>62.6</v>
      </c>
      <c r="F54">
        <f>100-34.8</f>
        <v>65.2</v>
      </c>
    </row>
    <row r="55" spans="1:6" x14ac:dyDescent="0.2">
      <c r="B55" t="s">
        <v>32</v>
      </c>
      <c r="C55">
        <v>2350</v>
      </c>
      <c r="D55">
        <f>100-33.5</f>
        <v>66.5</v>
      </c>
      <c r="E55">
        <f>100-38.5</f>
        <v>61.5</v>
      </c>
      <c r="F55">
        <f>100-36.2</f>
        <v>63.8</v>
      </c>
    </row>
    <row r="56" spans="1:6" x14ac:dyDescent="0.2">
      <c r="B56" t="s">
        <v>41</v>
      </c>
      <c r="C56">
        <v>2045</v>
      </c>
      <c r="D56">
        <f>100-32.8</f>
        <v>67.2</v>
      </c>
      <c r="E56">
        <f>100-37.4</f>
        <v>62.6</v>
      </c>
      <c r="F56">
        <f>100-35.7</f>
        <v>64.3</v>
      </c>
    </row>
    <row r="57" spans="1:6" x14ac:dyDescent="0.2">
      <c r="B57" t="s">
        <v>42</v>
      </c>
      <c r="C57">
        <v>1804</v>
      </c>
      <c r="D57">
        <f>100-31.6</f>
        <v>68.400000000000006</v>
      </c>
      <c r="E57">
        <f>100-37.7</f>
        <v>62.3</v>
      </c>
      <c r="F57">
        <f>100-36.1</f>
        <v>63.9</v>
      </c>
    </row>
    <row r="58" spans="1:6" x14ac:dyDescent="0.2">
      <c r="B58" t="s">
        <v>9</v>
      </c>
      <c r="C58">
        <v>2830</v>
      </c>
      <c r="D58">
        <f>100-37.3</f>
        <v>62.7</v>
      </c>
      <c r="E58">
        <f>100-37.1</f>
        <v>62.9</v>
      </c>
      <c r="F58">
        <f>100-37.2</f>
        <v>62.8</v>
      </c>
    </row>
    <row r="59" spans="1:6" x14ac:dyDescent="0.2">
      <c r="B59" t="s">
        <v>10</v>
      </c>
      <c r="C59">
        <v>2037</v>
      </c>
      <c r="D59">
        <f>100-34.3</f>
        <v>65.7</v>
      </c>
      <c r="E59">
        <f>100-37</f>
        <v>63</v>
      </c>
      <c r="F59">
        <f>100-35.9</f>
        <v>64.099999999999994</v>
      </c>
    </row>
    <row r="60" spans="1:6" x14ac:dyDescent="0.2">
      <c r="B60" t="s">
        <v>11</v>
      </c>
      <c r="C60">
        <v>2037</v>
      </c>
      <c r="D60">
        <f>100-33.2</f>
        <v>66.8</v>
      </c>
      <c r="E60">
        <f>100-36.9</f>
        <v>63.1</v>
      </c>
      <c r="F60">
        <f>100-35.3</f>
        <v>64.7</v>
      </c>
    </row>
    <row r="61" spans="1:6" x14ac:dyDescent="0.2">
      <c r="B61" t="s">
        <v>35</v>
      </c>
      <c r="C61">
        <v>2325</v>
      </c>
      <c r="D61">
        <f>100-34.1</f>
        <v>65.900000000000006</v>
      </c>
      <c r="E61">
        <f>100-36.2</f>
        <v>63.8</v>
      </c>
      <c r="F61">
        <f>100-35.2</f>
        <v>64.8</v>
      </c>
    </row>
    <row r="62" spans="1:6" x14ac:dyDescent="0.2">
      <c r="B62" t="s">
        <v>13</v>
      </c>
      <c r="C62">
        <v>2289</v>
      </c>
      <c r="D62">
        <f>100-34.4</f>
        <v>65.599999999999994</v>
      </c>
      <c r="E62">
        <f>100-37.8</f>
        <v>62.2</v>
      </c>
      <c r="F62">
        <f>100-36.3</f>
        <v>63.7</v>
      </c>
    </row>
    <row r="63" spans="1:6" x14ac:dyDescent="0.2">
      <c r="B63" t="s">
        <v>14</v>
      </c>
      <c r="C63">
        <v>2278</v>
      </c>
      <c r="D63">
        <f>100-31.9</f>
        <v>68.099999999999994</v>
      </c>
      <c r="E63">
        <f>100-36.8</f>
        <v>63.2</v>
      </c>
      <c r="F63">
        <f>100-34.5</f>
        <v>65.5</v>
      </c>
    </row>
    <row r="64" spans="1:6" x14ac:dyDescent="0.2">
      <c r="B64" t="s">
        <v>43</v>
      </c>
      <c r="C64">
        <v>1824</v>
      </c>
      <c r="D64">
        <f>100-31.6</f>
        <v>68.400000000000006</v>
      </c>
      <c r="E64">
        <f>100-36</f>
        <v>64</v>
      </c>
      <c r="F64">
        <f>100-34.9</f>
        <v>65.099999999999994</v>
      </c>
    </row>
    <row r="65" spans="2:6" x14ac:dyDescent="0.2">
      <c r="B65" t="s">
        <v>16</v>
      </c>
      <c r="C65">
        <v>2494</v>
      </c>
      <c r="D65">
        <f>100-34.2</f>
        <v>65.8</v>
      </c>
      <c r="E65">
        <f>100-36.6</f>
        <v>63.4</v>
      </c>
      <c r="F65">
        <f>100-35.3</f>
        <v>64.7</v>
      </c>
    </row>
    <row r="66" spans="2:6" x14ac:dyDescent="0.2">
      <c r="B66" t="s">
        <v>44</v>
      </c>
      <c r="C66">
        <v>1811</v>
      </c>
      <c r="D66">
        <f>100-31.8</f>
        <v>68.2</v>
      </c>
      <c r="E66">
        <f>100-36.7</f>
        <v>63.3</v>
      </c>
      <c r="F66">
        <f>100-35.6</f>
        <v>64.400000000000006</v>
      </c>
    </row>
    <row r="67" spans="2:6" x14ac:dyDescent="0.2">
      <c r="B67" t="s">
        <v>27</v>
      </c>
      <c r="C67">
        <v>2862</v>
      </c>
      <c r="D67">
        <f>100-32.5</f>
        <v>67.5</v>
      </c>
      <c r="E67">
        <f>100-38.5</f>
        <v>61.5</v>
      </c>
      <c r="F67">
        <f>100-34.9</f>
        <v>65.099999999999994</v>
      </c>
    </row>
    <row r="68" spans="2:6" x14ac:dyDescent="0.2">
      <c r="B68" t="s">
        <v>19</v>
      </c>
      <c r="C68">
        <v>1948</v>
      </c>
      <c r="D68">
        <f>100-33.6</f>
        <v>66.400000000000006</v>
      </c>
      <c r="E68">
        <f>100-36.9</f>
        <v>63.1</v>
      </c>
      <c r="F68">
        <f>100-36</f>
        <v>64</v>
      </c>
    </row>
    <row r="69" spans="2:6" x14ac:dyDescent="0.2">
      <c r="B69" t="s">
        <v>45</v>
      </c>
      <c r="C69">
        <v>1654</v>
      </c>
      <c r="D69">
        <f>100-29.6</f>
        <v>70.400000000000006</v>
      </c>
      <c r="E69">
        <f>100-37.4</f>
        <v>62.6</v>
      </c>
      <c r="F69">
        <f>100-36.5</f>
        <v>63.5</v>
      </c>
    </row>
    <row r="70" spans="2:6" x14ac:dyDescent="0.2">
      <c r="B70" t="s">
        <v>39</v>
      </c>
      <c r="C70">
        <v>1271</v>
      </c>
      <c r="D70">
        <f>100-25.2</f>
        <v>74.8</v>
      </c>
      <c r="E70">
        <f>100-37.6</f>
        <v>62.4</v>
      </c>
      <c r="F70">
        <f>100-36.3</f>
        <v>63.7</v>
      </c>
    </row>
    <row r="71" spans="2:6" x14ac:dyDescent="0.2">
      <c r="D7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2019-09-26T18:45:04Z</dcterms:created>
  <dcterms:modified xsi:type="dcterms:W3CDTF">2019-12-06T21:59:13Z</dcterms:modified>
</cp:coreProperties>
</file>