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3128" windowHeight="8016"/>
  </bookViews>
  <sheets>
    <sheet name="Soil profile" sheetId="21" r:id="rId1"/>
    <sheet name="Aggregate composition" sheetId="19" r:id="rId2"/>
    <sheet name="k" sheetId="17" r:id="rId3"/>
  </sheets>
  <calcPr calcId="152511"/>
  <fileRecoveryPr repairLoad="1"/>
</workbook>
</file>

<file path=xl/calcChain.xml><?xml version="1.0" encoding="utf-8"?>
<calcChain xmlns="http://schemas.openxmlformats.org/spreadsheetml/2006/main">
  <c r="I19" i="17" l="1"/>
  <c r="I20" i="17"/>
  <c r="I21" i="17"/>
  <c r="L4" i="19" l="1"/>
  <c r="L5" i="19"/>
  <c r="L6" i="19"/>
  <c r="L7" i="19"/>
  <c r="L8" i="19"/>
  <c r="L9" i="19"/>
  <c r="L10" i="19"/>
  <c r="L11" i="19"/>
  <c r="L12" i="19"/>
  <c r="L13" i="19"/>
  <c r="L14" i="19"/>
  <c r="L15" i="19"/>
  <c r="L16" i="19"/>
  <c r="L17" i="19"/>
  <c r="L18" i="19"/>
  <c r="L21" i="19"/>
  <c r="L20" i="19"/>
  <c r="L19" i="19"/>
  <c r="L22" i="19"/>
  <c r="L23" i="19"/>
  <c r="L24" i="19"/>
  <c r="L25" i="19"/>
  <c r="L26" i="19"/>
  <c r="L27" i="19"/>
  <c r="L28" i="19"/>
  <c r="L29" i="19"/>
  <c r="L30" i="19"/>
  <c r="L31" i="19"/>
  <c r="L32" i="19"/>
  <c r="L33" i="19"/>
  <c r="L34" i="19"/>
  <c r="L35" i="19"/>
  <c r="L36" i="19"/>
  <c r="L37" i="19"/>
  <c r="L38" i="19"/>
  <c r="L39" i="19"/>
  <c r="L40" i="19"/>
  <c r="L41" i="19"/>
  <c r="L42" i="19"/>
  <c r="L43" i="19"/>
  <c r="L44" i="19"/>
  <c r="L45" i="19"/>
  <c r="L46" i="19"/>
  <c r="L47" i="19"/>
  <c r="L48" i="19"/>
  <c r="L49" i="19"/>
  <c r="L50" i="19"/>
  <c r="L51" i="19"/>
  <c r="L52" i="19"/>
  <c r="L53" i="19"/>
  <c r="L54" i="19"/>
  <c r="L55" i="19"/>
  <c r="L56" i="19"/>
  <c r="L57" i="19"/>
  <c r="L58" i="19"/>
  <c r="L59" i="19"/>
  <c r="L60" i="19"/>
  <c r="L61" i="19"/>
  <c r="L62" i="19"/>
  <c r="L63" i="19"/>
  <c r="L64" i="19"/>
  <c r="L65" i="19"/>
  <c r="L66" i="19"/>
  <c r="L67" i="19"/>
  <c r="L68" i="19"/>
  <c r="L69" i="19"/>
  <c r="L70" i="19"/>
  <c r="L71" i="19"/>
  <c r="L72" i="19"/>
  <c r="L73" i="19"/>
  <c r="L74" i="19"/>
  <c r="L75" i="19"/>
  <c r="L76" i="19"/>
  <c r="L77" i="19"/>
  <c r="L78" i="19"/>
  <c r="L79" i="19"/>
  <c r="L80" i="19"/>
  <c r="L81" i="19"/>
  <c r="L82" i="19"/>
  <c r="L83" i="19"/>
  <c r="L84" i="19"/>
  <c r="L85" i="19"/>
  <c r="L3" i="19"/>
  <c r="I4" i="19"/>
  <c r="I5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21" i="19"/>
  <c r="I20" i="19"/>
  <c r="I19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I67" i="19"/>
  <c r="I68" i="19"/>
  <c r="I69" i="19"/>
  <c r="I70" i="19"/>
  <c r="I71" i="19"/>
  <c r="I72" i="19"/>
  <c r="I73" i="19"/>
  <c r="I74" i="19"/>
  <c r="I75" i="19"/>
  <c r="I76" i="19"/>
  <c r="I77" i="19"/>
  <c r="I78" i="19"/>
  <c r="I79" i="19"/>
  <c r="I80" i="19"/>
  <c r="I81" i="19"/>
  <c r="I82" i="19"/>
  <c r="I83" i="19"/>
  <c r="I84" i="19"/>
  <c r="I85" i="19"/>
  <c r="I3" i="19"/>
  <c r="L4" i="17"/>
  <c r="M4" i="17" s="1"/>
  <c r="L5" i="17"/>
  <c r="M5" i="17" s="1"/>
  <c r="L6" i="17"/>
  <c r="M6" i="17" s="1"/>
  <c r="L7" i="17"/>
  <c r="M7" i="17" s="1"/>
  <c r="L8" i="17"/>
  <c r="M8" i="17" s="1"/>
  <c r="L9" i="17"/>
  <c r="M9" i="17" s="1"/>
  <c r="L10" i="17"/>
  <c r="M10" i="17" s="1"/>
  <c r="L11" i="17"/>
  <c r="M11" i="17" s="1"/>
  <c r="L12" i="17"/>
  <c r="M12" i="17" s="1"/>
  <c r="L13" i="17"/>
  <c r="M13" i="17" s="1"/>
  <c r="L14" i="17"/>
  <c r="M14" i="17" s="1"/>
  <c r="L15" i="17"/>
  <c r="M15" i="17" s="1"/>
  <c r="L16" i="17"/>
  <c r="M16" i="17" s="1"/>
  <c r="L17" i="17"/>
  <c r="M17" i="17" s="1"/>
  <c r="L18" i="17"/>
  <c r="M18" i="17" s="1"/>
  <c r="L19" i="17"/>
  <c r="M19" i="17" s="1"/>
  <c r="L20" i="17"/>
  <c r="M20" i="17" s="1"/>
  <c r="L21" i="17"/>
  <c r="M21" i="17" s="1"/>
  <c r="L22" i="17"/>
  <c r="M22" i="17" s="1"/>
  <c r="L23" i="17"/>
  <c r="M23" i="17" s="1"/>
  <c r="L24" i="17"/>
  <c r="M24" i="17" s="1"/>
  <c r="L25" i="17"/>
  <c r="M25" i="17" s="1"/>
  <c r="L26" i="17"/>
  <c r="M26" i="17" s="1"/>
  <c r="L27" i="17"/>
  <c r="M27" i="17" s="1"/>
  <c r="L28" i="17"/>
  <c r="M28" i="17" s="1"/>
  <c r="L29" i="17"/>
  <c r="M29" i="17" s="1"/>
  <c r="L30" i="17"/>
  <c r="M30" i="17" s="1"/>
  <c r="L31" i="17"/>
  <c r="M31" i="17" s="1"/>
  <c r="L32" i="17"/>
  <c r="M32" i="17" s="1"/>
  <c r="L33" i="17"/>
  <c r="M33" i="17" s="1"/>
  <c r="L34" i="17"/>
  <c r="M34" i="17" s="1"/>
  <c r="L35" i="17"/>
  <c r="M35" i="17" s="1"/>
  <c r="L36" i="17"/>
  <c r="M36" i="17" s="1"/>
  <c r="L37" i="17"/>
  <c r="M37" i="17" s="1"/>
  <c r="L38" i="17"/>
  <c r="M38" i="17" s="1"/>
  <c r="L39" i="17"/>
  <c r="M39" i="17" s="1"/>
  <c r="L40" i="17"/>
  <c r="M40" i="17" s="1"/>
  <c r="L41" i="17"/>
  <c r="M41" i="17" s="1"/>
  <c r="L42" i="17"/>
  <c r="M42" i="17" s="1"/>
  <c r="L43" i="17"/>
  <c r="M43" i="17" s="1"/>
  <c r="L44" i="17"/>
  <c r="M44" i="17" s="1"/>
  <c r="L45" i="17"/>
  <c r="M45" i="17" s="1"/>
  <c r="L46" i="17"/>
  <c r="M46" i="17" s="1"/>
  <c r="L47" i="17"/>
  <c r="M47" i="17" s="1"/>
  <c r="L48" i="17"/>
  <c r="M48" i="17" s="1"/>
  <c r="L49" i="17"/>
  <c r="M49" i="17" s="1"/>
  <c r="L50" i="17"/>
  <c r="M50" i="17" s="1"/>
  <c r="L51" i="17"/>
  <c r="M51" i="17" s="1"/>
  <c r="L52" i="17"/>
  <c r="M52" i="17" s="1"/>
  <c r="L53" i="17"/>
  <c r="M53" i="17" s="1"/>
  <c r="L54" i="17"/>
  <c r="M54" i="17" s="1"/>
  <c r="L55" i="17"/>
  <c r="M55" i="17" s="1"/>
  <c r="L56" i="17"/>
  <c r="M56" i="17" s="1"/>
  <c r="L57" i="17"/>
  <c r="M57" i="17" s="1"/>
  <c r="L58" i="17"/>
  <c r="M58" i="17" s="1"/>
  <c r="L59" i="17"/>
  <c r="M59" i="17" s="1"/>
  <c r="L60" i="17"/>
  <c r="M60" i="17" s="1"/>
  <c r="L61" i="17"/>
  <c r="M61" i="17" s="1"/>
  <c r="L62" i="17"/>
  <c r="M62" i="17" s="1"/>
  <c r="L63" i="17"/>
  <c r="M63" i="17" s="1"/>
  <c r="L64" i="17"/>
  <c r="M64" i="17" s="1"/>
  <c r="L65" i="17"/>
  <c r="M65" i="17" s="1"/>
  <c r="L66" i="17"/>
  <c r="M66" i="17" s="1"/>
  <c r="L67" i="17"/>
  <c r="M67" i="17" s="1"/>
  <c r="L68" i="17"/>
  <c r="M68" i="17" s="1"/>
  <c r="L69" i="17"/>
  <c r="M69" i="17" s="1"/>
  <c r="L70" i="17"/>
  <c r="M70" i="17" s="1"/>
  <c r="L71" i="17"/>
  <c r="M71" i="17" s="1"/>
  <c r="L72" i="17"/>
  <c r="M72" i="17" s="1"/>
  <c r="L73" i="17"/>
  <c r="M73" i="17" s="1"/>
  <c r="L74" i="17"/>
  <c r="M74" i="17" s="1"/>
  <c r="L75" i="17"/>
  <c r="M75" i="17" s="1"/>
  <c r="L76" i="17"/>
  <c r="M76" i="17" s="1"/>
  <c r="L77" i="17"/>
  <c r="M77" i="17" s="1"/>
  <c r="L78" i="17"/>
  <c r="M78" i="17" s="1"/>
  <c r="L79" i="17"/>
  <c r="M79" i="17" s="1"/>
  <c r="L80" i="17"/>
  <c r="M80" i="17" s="1"/>
  <c r="L81" i="17"/>
  <c r="M81" i="17" s="1"/>
  <c r="L82" i="17"/>
  <c r="M82" i="17" s="1"/>
  <c r="L83" i="17"/>
  <c r="M83" i="17" s="1"/>
  <c r="L84" i="17"/>
  <c r="M84" i="17" s="1"/>
  <c r="L85" i="17"/>
  <c r="M85" i="17" s="1"/>
  <c r="K4" i="17"/>
  <c r="K5" i="17"/>
  <c r="K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61" i="17"/>
  <c r="K62" i="17"/>
  <c r="K63" i="17"/>
  <c r="K64" i="17"/>
  <c r="K65" i="17"/>
  <c r="K66" i="17"/>
  <c r="K67" i="17"/>
  <c r="K68" i="17"/>
  <c r="K69" i="17"/>
  <c r="K70" i="17"/>
  <c r="K71" i="17"/>
  <c r="K72" i="17"/>
  <c r="K73" i="17"/>
  <c r="K74" i="17"/>
  <c r="K75" i="17"/>
  <c r="K76" i="17"/>
  <c r="K77" i="17"/>
  <c r="K78" i="17"/>
  <c r="K79" i="17"/>
  <c r="K80" i="17"/>
  <c r="K81" i="17"/>
  <c r="K82" i="17"/>
  <c r="K83" i="17"/>
  <c r="K84" i="17"/>
  <c r="K85" i="17"/>
  <c r="K3" i="17"/>
  <c r="J5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1" i="17"/>
  <c r="J62" i="17"/>
  <c r="J63" i="17"/>
  <c r="J64" i="17"/>
  <c r="J65" i="17"/>
  <c r="J66" i="17"/>
  <c r="J67" i="17"/>
  <c r="J68" i="17"/>
  <c r="J69" i="17"/>
  <c r="J70" i="17"/>
  <c r="J71" i="17"/>
  <c r="J72" i="17"/>
  <c r="J73" i="17"/>
  <c r="J74" i="17"/>
  <c r="J75" i="17"/>
  <c r="J76" i="17"/>
  <c r="J77" i="17"/>
  <c r="J78" i="17"/>
  <c r="J79" i="17"/>
  <c r="J80" i="17"/>
  <c r="J81" i="17"/>
  <c r="J82" i="17"/>
  <c r="J83" i="17"/>
  <c r="J84" i="17"/>
  <c r="J85" i="17"/>
  <c r="J4" i="17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N85" i="17" l="1"/>
  <c r="O85" i="17" s="1"/>
  <c r="N81" i="17"/>
  <c r="O81" i="17" s="1"/>
  <c r="N77" i="17"/>
  <c r="O77" i="17" s="1"/>
  <c r="N73" i="17"/>
  <c r="O73" i="17" s="1"/>
  <c r="N69" i="17"/>
  <c r="O69" i="17" s="1"/>
  <c r="N65" i="17"/>
  <c r="O65" i="17" s="1"/>
  <c r="N61" i="17"/>
  <c r="O61" i="17" s="1"/>
  <c r="N57" i="17"/>
  <c r="O57" i="17" s="1"/>
  <c r="N53" i="17"/>
  <c r="O53" i="17" s="1"/>
  <c r="N49" i="17"/>
  <c r="O49" i="17" s="1"/>
  <c r="N45" i="17"/>
  <c r="O45" i="17" s="1"/>
  <c r="N41" i="17"/>
  <c r="O41" i="17" s="1"/>
  <c r="N37" i="17"/>
  <c r="O37" i="17" s="1"/>
  <c r="N33" i="17"/>
  <c r="O33" i="17" s="1"/>
  <c r="N29" i="17"/>
  <c r="O29" i="17" s="1"/>
  <c r="N25" i="17"/>
  <c r="O25" i="17" s="1"/>
  <c r="N21" i="17"/>
  <c r="O21" i="17" s="1"/>
  <c r="N17" i="17"/>
  <c r="O17" i="17" s="1"/>
  <c r="N9" i="17"/>
  <c r="O9" i="17" s="1"/>
  <c r="N5" i="17"/>
  <c r="O5" i="17" s="1"/>
  <c r="N83" i="17"/>
  <c r="O83" i="17" s="1"/>
  <c r="N79" i="17"/>
  <c r="O79" i="17" s="1"/>
  <c r="N75" i="17"/>
  <c r="O75" i="17" s="1"/>
  <c r="N71" i="17"/>
  <c r="O71" i="17" s="1"/>
  <c r="N67" i="17"/>
  <c r="O67" i="17" s="1"/>
  <c r="N63" i="17"/>
  <c r="O63" i="17" s="1"/>
  <c r="N59" i="17"/>
  <c r="O59" i="17" s="1"/>
  <c r="N55" i="17"/>
  <c r="O55" i="17" s="1"/>
  <c r="N51" i="17"/>
  <c r="O51" i="17" s="1"/>
  <c r="N47" i="17"/>
  <c r="O47" i="17" s="1"/>
  <c r="N43" i="17"/>
  <c r="O43" i="17" s="1"/>
  <c r="N39" i="17"/>
  <c r="O39" i="17" s="1"/>
  <c r="N35" i="17"/>
  <c r="O35" i="17" s="1"/>
  <c r="N31" i="17"/>
  <c r="O31" i="17" s="1"/>
  <c r="N27" i="17"/>
  <c r="O27" i="17" s="1"/>
  <c r="N23" i="17"/>
  <c r="O23" i="17" s="1"/>
  <c r="N19" i="17"/>
  <c r="O19" i="17" s="1"/>
  <c r="N15" i="17"/>
  <c r="O15" i="17" s="1"/>
  <c r="N11" i="17"/>
  <c r="O11" i="17" s="1"/>
  <c r="N7" i="17"/>
  <c r="O7" i="17" s="1"/>
  <c r="N82" i="17"/>
  <c r="O82" i="17" s="1"/>
  <c r="N78" i="17"/>
  <c r="O78" i="17" s="1"/>
  <c r="N74" i="17"/>
  <c r="O74" i="17" s="1"/>
  <c r="N70" i="17"/>
  <c r="O70" i="17" s="1"/>
  <c r="N66" i="17"/>
  <c r="O66" i="17" s="1"/>
  <c r="N62" i="17"/>
  <c r="O62" i="17" s="1"/>
  <c r="N58" i="17"/>
  <c r="O58" i="17" s="1"/>
  <c r="N54" i="17"/>
  <c r="O54" i="17" s="1"/>
  <c r="N50" i="17"/>
  <c r="O50" i="17" s="1"/>
  <c r="N46" i="17"/>
  <c r="O46" i="17" s="1"/>
  <c r="N42" i="17"/>
  <c r="O42" i="17" s="1"/>
  <c r="N38" i="17"/>
  <c r="O38" i="17" s="1"/>
  <c r="N34" i="17"/>
  <c r="O34" i="17" s="1"/>
  <c r="N30" i="17"/>
  <c r="O30" i="17" s="1"/>
  <c r="N26" i="17"/>
  <c r="O26" i="17" s="1"/>
  <c r="N22" i="17"/>
  <c r="O22" i="17" s="1"/>
  <c r="N18" i="17"/>
  <c r="O18" i="17" s="1"/>
  <c r="N14" i="17"/>
  <c r="O14" i="17" s="1"/>
  <c r="N10" i="17"/>
  <c r="O10" i="17" s="1"/>
  <c r="N6" i="17"/>
  <c r="O6" i="17" s="1"/>
  <c r="N13" i="17"/>
  <c r="O13" i="17" s="1"/>
  <c r="N84" i="17"/>
  <c r="O84" i="17" s="1"/>
  <c r="N80" i="17"/>
  <c r="O80" i="17" s="1"/>
  <c r="N76" i="17"/>
  <c r="O76" i="17" s="1"/>
  <c r="N72" i="17"/>
  <c r="O72" i="17" s="1"/>
  <c r="N68" i="17"/>
  <c r="O68" i="17" s="1"/>
  <c r="N64" i="17"/>
  <c r="O64" i="17" s="1"/>
  <c r="N60" i="17"/>
  <c r="O60" i="17" s="1"/>
  <c r="N56" i="17"/>
  <c r="O56" i="17" s="1"/>
  <c r="N52" i="17"/>
  <c r="O52" i="17" s="1"/>
  <c r="N48" i="17"/>
  <c r="O48" i="17" s="1"/>
  <c r="N44" i="17"/>
  <c r="O44" i="17" s="1"/>
  <c r="N40" i="17"/>
  <c r="O40" i="17" s="1"/>
  <c r="N36" i="17"/>
  <c r="O36" i="17" s="1"/>
  <c r="N32" i="17"/>
  <c r="O32" i="17" s="1"/>
  <c r="N28" i="17"/>
  <c r="O28" i="17" s="1"/>
  <c r="N24" i="17"/>
  <c r="O24" i="17" s="1"/>
  <c r="N20" i="17"/>
  <c r="O20" i="17" s="1"/>
  <c r="N16" i="17"/>
  <c r="O16" i="17" s="1"/>
  <c r="N12" i="17"/>
  <c r="O12" i="17" s="1"/>
  <c r="N8" i="17"/>
  <c r="O8" i="17" s="1"/>
  <c r="N4" i="17"/>
  <c r="O4" i="17" s="1"/>
  <c r="L3" i="17"/>
  <c r="M3" i="17" s="1"/>
  <c r="J3" i="17"/>
  <c r="I3" i="17"/>
  <c r="K4" i="19"/>
  <c r="K5" i="19"/>
  <c r="K6" i="19"/>
  <c r="K7" i="19"/>
  <c r="K8" i="19"/>
  <c r="K9" i="19"/>
  <c r="K10" i="19"/>
  <c r="K11" i="19"/>
  <c r="K12" i="19"/>
  <c r="K13" i="19"/>
  <c r="K14" i="19"/>
  <c r="K15" i="19"/>
  <c r="K16" i="19"/>
  <c r="K17" i="19"/>
  <c r="K18" i="19"/>
  <c r="K21" i="19"/>
  <c r="K20" i="19"/>
  <c r="K19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3" i="19"/>
  <c r="J4" i="19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21" i="19"/>
  <c r="J20" i="19"/>
  <c r="J19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67" i="19"/>
  <c r="J68" i="19"/>
  <c r="J69" i="19"/>
  <c r="J70" i="19"/>
  <c r="J71" i="19"/>
  <c r="J72" i="19"/>
  <c r="J73" i="19"/>
  <c r="J74" i="19"/>
  <c r="J75" i="19"/>
  <c r="J76" i="19"/>
  <c r="J77" i="19"/>
  <c r="J78" i="19"/>
  <c r="J79" i="19"/>
  <c r="J80" i="19"/>
  <c r="J81" i="19"/>
  <c r="J82" i="19"/>
  <c r="J83" i="19"/>
  <c r="J84" i="19"/>
  <c r="J85" i="19"/>
  <c r="J3" i="19"/>
  <c r="N3" i="17" l="1"/>
  <c r="O3" i="17" s="1"/>
</calcChain>
</file>

<file path=xl/sharedStrings.xml><?xml version="1.0" encoding="utf-8"?>
<sst xmlns="http://schemas.openxmlformats.org/spreadsheetml/2006/main" count="887" uniqueCount="165">
  <si>
    <t>K</t>
    <phoneticPr fontId="1" type="noConversion"/>
  </si>
  <si>
    <t>0-10</t>
    <phoneticPr fontId="1" type="noConversion"/>
  </si>
  <si>
    <t>20-30</t>
    <phoneticPr fontId="1" type="noConversion"/>
  </si>
  <si>
    <t>Macro-aggregate</t>
    <phoneticPr fontId="1" type="noConversion"/>
  </si>
  <si>
    <t>Micro-aggregate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</si>
  <si>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</si>
  <si>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</si>
  <si>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</si>
  <si>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E</t>
    <phoneticPr fontId="1" type="noConversion"/>
  </si>
  <si>
    <t>D</t>
    <phoneticPr fontId="1" type="noConversion"/>
  </si>
  <si>
    <t>Stage</t>
    <phoneticPr fontId="1" type="noConversion"/>
  </si>
  <si>
    <t>Depth</t>
    <phoneticPr fontId="1" type="noConversion"/>
  </si>
  <si>
    <t>10-20</t>
    <phoneticPr fontId="1" type="noConversion"/>
  </si>
  <si>
    <t>30-50</t>
    <phoneticPr fontId="1" type="noConversion"/>
  </si>
  <si>
    <t>50-70</t>
    <phoneticPr fontId="1" type="noConversion"/>
  </si>
  <si>
    <t>70-90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</si>
  <si>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</si>
  <si>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</si>
  <si>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</si>
  <si>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Silt and clay size fraction</t>
    <phoneticPr fontId="1" type="noConversion"/>
  </si>
  <si>
    <t>MWD (mm)</t>
    <phoneticPr fontId="1" type="noConversion"/>
  </si>
  <si>
    <t>GMD</t>
    <phoneticPr fontId="1" type="noConversion"/>
  </si>
  <si>
    <t>WSA</t>
    <phoneticPr fontId="1" type="noConversion"/>
  </si>
  <si>
    <t>AR</t>
    <phoneticPr fontId="1" type="noConversion"/>
  </si>
  <si>
    <t>2</t>
  </si>
  <si>
    <t>DEPTH</t>
    <phoneticPr fontId="1" type="noConversion"/>
  </si>
  <si>
    <t>3</t>
  </si>
  <si>
    <t>1</t>
  </si>
  <si>
    <t>Sampling site</t>
    <phoneticPr fontId="1" type="noConversion"/>
  </si>
  <si>
    <t>1</t>
    <phoneticPr fontId="1" type="noConversion"/>
  </si>
  <si>
    <t>1</t>
    <phoneticPr fontId="1" type="noConversion"/>
  </si>
  <si>
    <t>2</t>
    <phoneticPr fontId="1" type="noConversion"/>
  </si>
  <si>
    <t>2</t>
    <phoneticPr fontId="1" type="noConversion"/>
  </si>
  <si>
    <t>1</t>
    <phoneticPr fontId="1" type="noConversion"/>
  </si>
  <si>
    <t>2</t>
    <phoneticPr fontId="1" type="noConversion"/>
  </si>
  <si>
    <t>1</t>
    <phoneticPr fontId="1" type="noConversion"/>
  </si>
  <si>
    <t>1</t>
    <phoneticPr fontId="1" type="noConversion"/>
  </si>
  <si>
    <t>1</t>
    <phoneticPr fontId="1" type="noConversion"/>
  </si>
  <si>
    <t>1</t>
    <phoneticPr fontId="1" type="noConversion"/>
  </si>
  <si>
    <t>2</t>
    <phoneticPr fontId="1" type="noConversion"/>
  </si>
  <si>
    <t>2</t>
    <phoneticPr fontId="1" type="noConversion"/>
  </si>
  <si>
    <t>1</t>
    <phoneticPr fontId="1" type="noConversion"/>
  </si>
  <si>
    <t>2</t>
    <phoneticPr fontId="1" type="noConversion"/>
  </si>
  <si>
    <t>2</t>
    <phoneticPr fontId="1" type="noConversion"/>
  </si>
  <si>
    <t>1</t>
    <phoneticPr fontId="1" type="noConversion"/>
  </si>
  <si>
    <t>1</t>
    <phoneticPr fontId="1" type="noConversion"/>
  </si>
  <si>
    <t>1</t>
    <phoneticPr fontId="1" type="noConversion"/>
  </si>
  <si>
    <t>1</t>
    <phoneticPr fontId="1" type="noConversion"/>
  </si>
  <si>
    <t>K factor</t>
    <phoneticPr fontId="1" type="noConversion"/>
  </si>
  <si>
    <t>SOC (%)</t>
    <phoneticPr fontId="1" type="noConversion"/>
  </si>
  <si>
    <t>Clay(%)</t>
    <phoneticPr fontId="1" type="noConversion"/>
  </si>
  <si>
    <t>Silt (%)</t>
    <phoneticPr fontId="1" type="noConversion"/>
  </si>
  <si>
    <t>Sand (%)</t>
    <phoneticPr fontId="1" type="noConversion"/>
  </si>
  <si>
    <t>1: Topsoil; 2: Subsoil</t>
    <phoneticPr fontId="1" type="noConversion"/>
  </si>
  <si>
    <t>1: NV; 2: AL; 3:CL</t>
    <phoneticPr fontId="1" type="noConversion"/>
  </si>
  <si>
    <t>Sampling site</t>
    <phoneticPr fontId="1" type="noConversion"/>
  </si>
  <si>
    <t>AL5</t>
  </si>
  <si>
    <t>AL5</t>
    <phoneticPr fontId="1" type="noConversion"/>
  </si>
  <si>
    <t>AL5</t>
    <phoneticPr fontId="1" type="noConversion"/>
  </si>
  <si>
    <t>AL4</t>
  </si>
  <si>
    <t>AL4</t>
    <phoneticPr fontId="1" type="noConversion"/>
  </si>
  <si>
    <t>NV1</t>
  </si>
  <si>
    <t>NV1</t>
    <phoneticPr fontId="1" type="noConversion"/>
  </si>
  <si>
    <t>NV1</t>
    <phoneticPr fontId="1" type="noConversion"/>
  </si>
  <si>
    <t>NV2</t>
  </si>
  <si>
    <t>NV2</t>
    <phoneticPr fontId="1" type="noConversion"/>
  </si>
  <si>
    <t>NV2</t>
    <phoneticPr fontId="1" type="noConversion"/>
  </si>
  <si>
    <t>NV5</t>
  </si>
  <si>
    <t>NV5</t>
    <phoneticPr fontId="1" type="noConversion"/>
  </si>
  <si>
    <t>NV5</t>
    <phoneticPr fontId="1" type="noConversion"/>
  </si>
  <si>
    <t>CL1</t>
    <phoneticPr fontId="1" type="noConversion"/>
  </si>
  <si>
    <t>AL1</t>
  </si>
  <si>
    <t>AL1</t>
    <phoneticPr fontId="1" type="noConversion"/>
  </si>
  <si>
    <t>AL1</t>
    <phoneticPr fontId="1" type="noConversion"/>
  </si>
  <si>
    <t>CL2</t>
  </si>
  <si>
    <t>CL2</t>
    <phoneticPr fontId="1" type="noConversion"/>
  </si>
  <si>
    <t>CL2</t>
    <phoneticPr fontId="1" type="noConversion"/>
  </si>
  <si>
    <t>CL3</t>
  </si>
  <si>
    <t>CL3</t>
    <phoneticPr fontId="1" type="noConversion"/>
  </si>
  <si>
    <t>CL7</t>
  </si>
  <si>
    <t>CL7</t>
    <phoneticPr fontId="1" type="noConversion"/>
  </si>
  <si>
    <t>CL7</t>
    <phoneticPr fontId="1" type="noConversion"/>
  </si>
  <si>
    <t>AL2</t>
  </si>
  <si>
    <t>AL2</t>
    <phoneticPr fontId="1" type="noConversion"/>
  </si>
  <si>
    <t>AL2</t>
    <phoneticPr fontId="1" type="noConversion"/>
  </si>
  <si>
    <t>NV4</t>
  </si>
  <si>
    <t>NV4</t>
    <phoneticPr fontId="1" type="noConversion"/>
  </si>
  <si>
    <t>NV3</t>
  </si>
  <si>
    <t>NV3</t>
    <phoneticPr fontId="1" type="noConversion"/>
  </si>
  <si>
    <t>AL3</t>
  </si>
  <si>
    <t>AL3</t>
    <phoneticPr fontId="1" type="noConversion"/>
  </si>
  <si>
    <t>AL3</t>
    <phoneticPr fontId="1" type="noConversion"/>
  </si>
  <si>
    <t>CL5</t>
    <phoneticPr fontId="1" type="noConversion"/>
  </si>
  <si>
    <t>CL5</t>
    <phoneticPr fontId="1" type="noConversion"/>
  </si>
  <si>
    <t>CL6</t>
  </si>
  <si>
    <t>CL6</t>
    <phoneticPr fontId="1" type="noConversion"/>
  </si>
  <si>
    <t>CL6</t>
    <phoneticPr fontId="1" type="noConversion"/>
  </si>
  <si>
    <t>CL3</t>
    <phoneticPr fontId="1" type="noConversion"/>
  </si>
  <si>
    <t>CL3</t>
    <phoneticPr fontId="1" type="noConversion"/>
  </si>
  <si>
    <t>CL4</t>
  </si>
  <si>
    <t>CL4</t>
    <phoneticPr fontId="1" type="noConversion"/>
  </si>
  <si>
    <t>CL8</t>
  </si>
  <si>
    <t>CL8</t>
    <phoneticPr fontId="1" type="noConversion"/>
  </si>
  <si>
    <t>CL4</t>
    <phoneticPr fontId="1" type="noConversion"/>
  </si>
  <si>
    <t>CL8</t>
    <phoneticPr fontId="1" type="noConversion"/>
  </si>
  <si>
    <t>NV1</t>
    <phoneticPr fontId="1" type="noConversion"/>
  </si>
  <si>
    <t>AL1</t>
    <phoneticPr fontId="1" type="noConversion"/>
  </si>
  <si>
    <t>CL1</t>
    <phoneticPr fontId="1" type="noConversion"/>
  </si>
  <si>
    <t>0~30</t>
    <phoneticPr fontId="1" type="noConversion"/>
  </si>
  <si>
    <t>0~20</t>
    <phoneticPr fontId="1" type="noConversion"/>
  </si>
  <si>
    <t>20~70</t>
    <phoneticPr fontId="1" type="noConversion"/>
  </si>
  <si>
    <t>0~10</t>
    <phoneticPr fontId="1" type="noConversion"/>
  </si>
  <si>
    <t>10~30</t>
    <phoneticPr fontId="1" type="noConversion"/>
  </si>
  <si>
    <t>0~30</t>
    <phoneticPr fontId="1" type="noConversion"/>
  </si>
  <si>
    <t>30~70</t>
    <phoneticPr fontId="1" type="noConversion"/>
  </si>
  <si>
    <t>30~90</t>
    <phoneticPr fontId="1" type="noConversion"/>
  </si>
  <si>
    <t>0~50</t>
    <phoneticPr fontId="1" type="noConversion"/>
  </si>
  <si>
    <t>50~90</t>
    <phoneticPr fontId="1" type="noConversion"/>
  </si>
  <si>
    <t>0~30</t>
    <phoneticPr fontId="1" type="noConversion"/>
  </si>
  <si>
    <t>30~50</t>
    <phoneticPr fontId="1" type="noConversion"/>
  </si>
  <si>
    <t>0~50</t>
    <phoneticPr fontId="1" type="noConversion"/>
  </si>
  <si>
    <t>0~10</t>
    <phoneticPr fontId="1" type="noConversion"/>
  </si>
  <si>
    <t>10~90</t>
    <phoneticPr fontId="1" type="noConversion"/>
  </si>
  <si>
    <t>0~70</t>
    <phoneticPr fontId="1" type="noConversion"/>
  </si>
  <si>
    <t>0~10</t>
    <phoneticPr fontId="1" type="noConversion"/>
  </si>
  <si>
    <t>10~70</t>
    <phoneticPr fontId="1" type="noConversion"/>
  </si>
  <si>
    <t>0~50</t>
    <phoneticPr fontId="1" type="noConversion"/>
  </si>
  <si>
    <t>10~70</t>
    <phoneticPr fontId="1" type="noConversion"/>
  </si>
  <si>
    <t>0~70</t>
    <phoneticPr fontId="1" type="noConversion"/>
  </si>
  <si>
    <t>Topsoil</t>
    <phoneticPr fontId="1" type="noConversion"/>
  </si>
  <si>
    <t>Subsoil</t>
    <phoneticPr fontId="1" type="noConversion"/>
  </si>
  <si>
    <t>Depth (cm)</t>
    <phoneticPr fontId="1" type="noConversion"/>
  </si>
  <si>
    <t>Site</t>
    <phoneticPr fontId="1" type="noConversion"/>
  </si>
  <si>
    <t>Visible characteristics</t>
  </si>
  <si>
    <t>Soil layer</t>
    <phoneticPr fontId="1" type="noConversion"/>
  </si>
  <si>
    <t>Black-brown, fine grained, loose,  abundant plant roots and debris, accumulated on the unweathered bedrock</t>
    <phoneticPr fontId="1" type="noConversion"/>
  </si>
  <si>
    <t>Black-brown, fine grained, loose,  abundant plant roots and debris</t>
    <phoneticPr fontId="1" type="noConversion"/>
  </si>
  <si>
    <t>Red, clayey, tight, no rootlet</t>
    <phoneticPr fontId="1" type="noConversion"/>
  </si>
  <si>
    <t>Black-brown, fine grained, loose,  abundant plant roots and debris</t>
    <phoneticPr fontId="1" type="noConversion"/>
  </si>
  <si>
    <t>Black-brown, fine grained, loose, abundant plant roots and debris, accumulated in crevices between unweathered bedrock</t>
    <phoneticPr fontId="1" type="noConversion"/>
  </si>
  <si>
    <t>Black-brown, fine grained, loose, abundant plant roots and debris, accumulated in crevices between unweathered bedrock</t>
    <phoneticPr fontId="1" type="noConversion"/>
  </si>
  <si>
    <t>Gray, clayey, tight, no rootlet</t>
    <phoneticPr fontId="1" type="noConversion"/>
  </si>
  <si>
    <t>Yellow, block structure, tight, few plant roots</t>
    <phoneticPr fontId="1" type="noConversion"/>
  </si>
  <si>
    <t>Black-brown, fine grained, loose,  abundant plant roots and debris</t>
    <phoneticPr fontId="1" type="noConversion"/>
  </si>
  <si>
    <t>Yellow, block structure, tight, no rootlet</t>
    <phoneticPr fontId="1" type="noConversion"/>
  </si>
  <si>
    <t>Black-brown, fine grained, loose,  abundant plant roots and debris</t>
    <phoneticPr fontId="1" type="noConversion"/>
  </si>
  <si>
    <t>Red, block structure, tight, few plant roots</t>
    <phoneticPr fontId="1" type="noConversion"/>
  </si>
  <si>
    <t>Red, block structure, tight, few plant roots</t>
    <phoneticPr fontId="1" type="noConversion"/>
  </si>
  <si>
    <t>Yellow, block structure, tight, no rootlet</t>
    <phoneticPr fontId="1" type="noConversion"/>
  </si>
  <si>
    <t>Red, block structure, tight, no rootlet</t>
    <phoneticPr fontId="1" type="noConversion"/>
  </si>
  <si>
    <t>Red, clayey, tight, no rootlet</t>
    <phoneticPr fontId="1" type="noConversion"/>
  </si>
  <si>
    <t>CL4</t>
    <phoneticPr fontId="1" type="noConversion"/>
  </si>
  <si>
    <t>CL8</t>
    <phoneticPr fontId="1" type="noConversion"/>
  </si>
  <si>
    <t>CL5</t>
    <phoneticPr fontId="1" type="noConversion"/>
  </si>
  <si>
    <t>Brown, fine grained, loose,  abundant plant roots and debris</t>
    <phoneticPr fontId="1" type="noConversion"/>
  </si>
  <si>
    <t>Brown, fine grained, loose, few plant roots</t>
    <phoneticPr fontId="1" type="noConversion"/>
  </si>
  <si>
    <t>Brown,fine grained, loose, few plant roots accumulated on the unweathered bedrock</t>
    <phoneticPr fontId="1" type="noConversion"/>
  </si>
  <si>
    <t>Brown,fine grained, loose, few plant roots accumulated on the unweathered bedrock</t>
    <phoneticPr fontId="1" type="noConversion"/>
  </si>
  <si>
    <t>Brown,fine grained, loose, few plant roots, accumulated on the unweathered bedrock</t>
    <phoneticPr fontId="1" type="noConversion"/>
  </si>
  <si>
    <t>Brown,fine grained, loose, few plant roots, accumulated on the unweathered bedrock</t>
    <phoneticPr fontId="1" type="noConversion"/>
  </si>
  <si>
    <t>Brown, fine grained, loose, few plant roots</t>
    <phoneticPr fontId="1" type="noConversion"/>
  </si>
  <si>
    <t>Brown, fine grained, loose, few plant roots</t>
    <phoneticPr fontId="1" type="noConversion"/>
  </si>
  <si>
    <t>Brown,  fine grained, loose, few plant roots</t>
    <phoneticPr fontId="1" type="noConversion"/>
  </si>
  <si>
    <t>Yellow, block structure, tight, no rootlet</t>
    <phoneticPr fontId="1" type="noConversion"/>
  </si>
  <si>
    <t>Red, block structure, tight, few plant roots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</si>
</sst>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_ "/>
    <numFmt numFmtId="177" formatCode="0.00_ "/>
    <numFmt numFmtId="178" formatCode="0.000_);[Red]\(0.000\)"/>
    <numFmt numFmtId="179" formatCode="0.00_);[Red]\(0.00\)"/>
  </numFmts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178" fontId="3" fillId="0" borderId="0" xfId="0" applyNumberFormat="1" applyFont="1"/>
    <xf numFmtId="178" fontId="3" fillId="0" borderId="0" xfId="0" applyNumberFormat="1" applyFont="1" applyAlignment="1">
      <alignment wrapText="1"/>
    </xf>
    <xf numFmtId="177" fontId="3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 wrapText="1"/>
    </xf>
    <xf numFmtId="178" fontId="3" fillId="0" borderId="2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wrapText="1"/>
    </xf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177" fontId="8" fillId="0" borderId="3" xfId="0" applyNumberFormat="1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99369</xdr:colOff>
      <xdr:row>6</xdr:row>
      <xdr:rowOff>98213</xdr:rowOff>
    </xdr:from>
    <xdr:to>
      <xdr:col>16</xdr:col>
      <xdr:colOff>610716</xdr:colOff>
      <xdr:row>9</xdr:row>
      <xdr:rowOff>119784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0689" y="1995593"/>
          <a:ext cx="2980227" cy="615931"/>
        </a:xfrm>
        <a:prstGeom prst="rect">
          <a:avLst/>
        </a:prstGeom>
      </xdr:spPr>
    </xdr:pic>
    <xdr:clientData/>
  </xdr:twoCellAnchor>
  <xdr:twoCellAnchor editAs="oneCell">
    <xdr:from>
      <xdr:col>12</xdr:col>
      <xdr:colOff>160328</xdr:colOff>
      <xdr:row>2</xdr:row>
      <xdr:rowOff>155767</xdr:rowOff>
    </xdr:from>
    <xdr:to>
      <xdr:col>15</xdr:col>
      <xdr:colOff>336695</xdr:colOff>
      <xdr:row>5</xdr:row>
      <xdr:rowOff>148766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11648" y="1260667"/>
          <a:ext cx="2028027" cy="587359"/>
        </a:xfrm>
        <a:prstGeom prst="rect">
          <a:avLst/>
        </a:prstGeom>
      </xdr:spPr>
    </xdr:pic>
    <xdr:clientData/>
  </xdr:twoCellAnchor>
  <xdr:twoCellAnchor editAs="oneCell">
    <xdr:from>
      <xdr:col>12</xdr:col>
      <xdr:colOff>143087</xdr:colOff>
      <xdr:row>1</xdr:row>
      <xdr:rowOff>84243</xdr:rowOff>
    </xdr:from>
    <xdr:to>
      <xdr:col>21</xdr:col>
      <xdr:colOff>380408</xdr:colOff>
      <xdr:row>2</xdr:row>
      <xdr:rowOff>75693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94407" y="518583"/>
          <a:ext cx="5792301" cy="662010"/>
        </a:xfrm>
        <a:prstGeom prst="rect">
          <a:avLst/>
        </a:prstGeom>
      </xdr:spPr>
    </xdr:pic>
    <xdr:clientData/>
  </xdr:twoCellAnchor>
  <xdr:twoCellAnchor editAs="oneCell">
    <xdr:from>
      <xdr:col>12</xdr:col>
      <xdr:colOff>123190</xdr:colOff>
      <xdr:row>9</xdr:row>
      <xdr:rowOff>160443</xdr:rowOff>
    </xdr:from>
    <xdr:to>
      <xdr:col>22</xdr:col>
      <xdr:colOff>89951</xdr:colOff>
      <xdr:row>14</xdr:row>
      <xdr:rowOff>61694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874510" y="2652183"/>
          <a:ext cx="6138961" cy="8918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411480</xdr:colOff>
      <xdr:row>2</xdr:row>
      <xdr:rowOff>24765</xdr:rowOff>
    </xdr:from>
    <xdr:to>
      <xdr:col>25</xdr:col>
      <xdr:colOff>109673</xdr:colOff>
      <xdr:row>15</xdr:row>
      <xdr:rowOff>53011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64040" y="1213485"/>
          <a:ext cx="5870393" cy="2603806"/>
        </a:xfrm>
        <a:prstGeom prst="rect">
          <a:avLst/>
        </a:prstGeom>
      </xdr:spPr>
    </xdr:pic>
    <xdr:clientData/>
  </xdr:twoCellAnchor>
  <xdr:twoCellAnchor editAs="oneCell">
    <xdr:from>
      <xdr:col>16</xdr:col>
      <xdr:colOff>9525</xdr:colOff>
      <xdr:row>22</xdr:row>
      <xdr:rowOff>184785</xdr:rowOff>
    </xdr:from>
    <xdr:to>
      <xdr:col>20</xdr:col>
      <xdr:colOff>180611</xdr:colOff>
      <xdr:row>25</xdr:row>
      <xdr:rowOff>15186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79305" y="5335905"/>
          <a:ext cx="2639966" cy="424761"/>
        </a:xfrm>
        <a:prstGeom prst="rect">
          <a:avLst/>
        </a:prstGeom>
      </xdr:spPr>
    </xdr:pic>
    <xdr:clientData/>
  </xdr:twoCellAnchor>
  <xdr:twoCellAnchor editAs="oneCell">
    <xdr:from>
      <xdr:col>15</xdr:col>
      <xdr:colOff>417195</xdr:colOff>
      <xdr:row>15</xdr:row>
      <xdr:rowOff>41910</xdr:rowOff>
    </xdr:from>
    <xdr:to>
      <xdr:col>28</xdr:col>
      <xdr:colOff>473223</xdr:colOff>
      <xdr:row>22</xdr:row>
      <xdr:rowOff>96973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69755" y="3806190"/>
          <a:ext cx="8079888" cy="14419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Normal="100" workbookViewId="0">
      <selection activeCell="E11" sqref="E11"/>
    </sheetView>
  </sheetViews>
  <sheetFormatPr defaultColWidth="5.5546875" defaultRowHeight="13.2" x14ac:dyDescent="0.25"/>
  <cols>
    <col min="1" max="1" width="5.5546875" style="44"/>
    <col min="2" max="2" width="9.6640625" style="44" customWidth="1"/>
    <col min="3" max="3" width="9.44140625" style="44" customWidth="1"/>
    <col min="4" max="4" width="3.21875" style="44" customWidth="1"/>
    <col min="5" max="5" width="91.6640625" style="44" customWidth="1"/>
    <col min="6" max="16384" width="5.5546875" style="44"/>
  </cols>
  <sheetData>
    <row r="1" spans="1:5" x14ac:dyDescent="0.25">
      <c r="A1" s="44" t="s">
        <v>132</v>
      </c>
      <c r="B1" s="44" t="s">
        <v>134</v>
      </c>
      <c r="C1" s="44" t="s">
        <v>131</v>
      </c>
      <c r="E1" s="44" t="s">
        <v>133</v>
      </c>
    </row>
    <row r="2" spans="1:5" x14ac:dyDescent="0.25">
      <c r="A2" s="44" t="s">
        <v>105</v>
      </c>
      <c r="B2" s="44" t="s">
        <v>129</v>
      </c>
      <c r="C2" s="44" t="s">
        <v>113</v>
      </c>
      <c r="D2" s="44">
        <v>3</v>
      </c>
      <c r="E2" s="44" t="s">
        <v>135</v>
      </c>
    </row>
    <row r="3" spans="1:5" x14ac:dyDescent="0.25">
      <c r="A3" s="44" t="s">
        <v>64</v>
      </c>
      <c r="B3" s="44" t="s">
        <v>129</v>
      </c>
      <c r="C3" s="44" t="s">
        <v>116</v>
      </c>
      <c r="D3" s="44">
        <v>4</v>
      </c>
      <c r="E3" s="44" t="s">
        <v>136</v>
      </c>
    </row>
    <row r="4" spans="1:5" x14ac:dyDescent="0.25">
      <c r="B4" s="44" t="s">
        <v>130</v>
      </c>
      <c r="C4" s="44" t="s">
        <v>117</v>
      </c>
      <c r="D4" s="44">
        <v>2</v>
      </c>
      <c r="E4" s="45" t="s">
        <v>137</v>
      </c>
    </row>
    <row r="5" spans="1:5" x14ac:dyDescent="0.25">
      <c r="A5" s="44" t="s">
        <v>87</v>
      </c>
      <c r="B5" s="44" t="s">
        <v>129</v>
      </c>
      <c r="C5" s="44" t="s">
        <v>118</v>
      </c>
      <c r="D5" s="44">
        <v>3</v>
      </c>
      <c r="E5" s="44" t="s">
        <v>138</v>
      </c>
    </row>
    <row r="6" spans="1:5" x14ac:dyDescent="0.25">
      <c r="B6" s="44" t="s">
        <v>130</v>
      </c>
      <c r="C6" s="44" t="s">
        <v>119</v>
      </c>
      <c r="D6" s="44">
        <v>1</v>
      </c>
      <c r="E6" s="45" t="s">
        <v>150</v>
      </c>
    </row>
    <row r="7" spans="1:5" x14ac:dyDescent="0.25">
      <c r="A7" s="44" t="s">
        <v>85</v>
      </c>
      <c r="B7" s="44" t="s">
        <v>129</v>
      </c>
      <c r="C7" s="44" t="s">
        <v>120</v>
      </c>
      <c r="D7" s="44">
        <v>4</v>
      </c>
      <c r="E7" s="44" t="s">
        <v>140</v>
      </c>
    </row>
    <row r="8" spans="1:5" x14ac:dyDescent="0.25">
      <c r="A8" s="44" t="s">
        <v>67</v>
      </c>
      <c r="B8" s="44" t="s">
        <v>129</v>
      </c>
      <c r="C8" s="44" t="s">
        <v>108</v>
      </c>
      <c r="D8" s="44">
        <v>3</v>
      </c>
      <c r="E8" s="44" t="s">
        <v>136</v>
      </c>
    </row>
    <row r="9" spans="1:5" x14ac:dyDescent="0.25">
      <c r="B9" s="44" t="s">
        <v>130</v>
      </c>
      <c r="C9" s="44" t="s">
        <v>115</v>
      </c>
      <c r="D9" s="44">
        <v>3</v>
      </c>
      <c r="E9" s="45" t="s">
        <v>141</v>
      </c>
    </row>
    <row r="10" spans="1:5" x14ac:dyDescent="0.25">
      <c r="A10" s="44" t="s">
        <v>106</v>
      </c>
      <c r="B10" s="44" t="s">
        <v>129</v>
      </c>
      <c r="C10" s="44" t="s">
        <v>121</v>
      </c>
      <c r="D10" s="44">
        <v>1</v>
      </c>
      <c r="E10" s="44" t="s">
        <v>136</v>
      </c>
    </row>
    <row r="11" spans="1:5" x14ac:dyDescent="0.25">
      <c r="B11" s="44" t="s">
        <v>130</v>
      </c>
      <c r="C11" s="44" t="s">
        <v>122</v>
      </c>
      <c r="D11" s="44">
        <v>5</v>
      </c>
      <c r="E11" s="44" t="s">
        <v>164</v>
      </c>
    </row>
    <row r="12" spans="1:5" x14ac:dyDescent="0.25">
      <c r="A12" s="44" t="s">
        <v>82</v>
      </c>
      <c r="B12" s="44" t="s">
        <v>129</v>
      </c>
      <c r="C12" s="44" t="s">
        <v>121</v>
      </c>
      <c r="D12" s="44">
        <v>1</v>
      </c>
      <c r="E12" s="44" t="s">
        <v>154</v>
      </c>
    </row>
    <row r="13" spans="1:5" x14ac:dyDescent="0.25">
      <c r="B13" s="44" t="s">
        <v>130</v>
      </c>
      <c r="C13" s="44" t="s">
        <v>122</v>
      </c>
      <c r="D13" s="44">
        <v>5</v>
      </c>
      <c r="E13" s="45" t="s">
        <v>142</v>
      </c>
    </row>
    <row r="14" spans="1:5" x14ac:dyDescent="0.25">
      <c r="A14" s="44" t="s">
        <v>89</v>
      </c>
      <c r="B14" s="44" t="s">
        <v>129</v>
      </c>
      <c r="C14" s="44" t="s">
        <v>123</v>
      </c>
      <c r="D14" s="44">
        <v>5</v>
      </c>
      <c r="E14" s="44" t="s">
        <v>139</v>
      </c>
    </row>
    <row r="15" spans="1:5" x14ac:dyDescent="0.25">
      <c r="A15" s="44" t="s">
        <v>59</v>
      </c>
      <c r="B15" s="44" t="s">
        <v>129</v>
      </c>
      <c r="C15" s="44" t="s">
        <v>109</v>
      </c>
      <c r="D15" s="44">
        <v>2</v>
      </c>
      <c r="E15" s="44" t="s">
        <v>143</v>
      </c>
    </row>
    <row r="16" spans="1:5" x14ac:dyDescent="0.25">
      <c r="B16" s="44" t="s">
        <v>130</v>
      </c>
      <c r="C16" s="44" t="s">
        <v>110</v>
      </c>
      <c r="D16" s="44">
        <v>3</v>
      </c>
      <c r="E16" s="45" t="s">
        <v>147</v>
      </c>
    </row>
    <row r="17" spans="1:5" x14ac:dyDescent="0.25">
      <c r="A17" s="44" t="s">
        <v>56</v>
      </c>
      <c r="B17" s="44" t="s">
        <v>129</v>
      </c>
      <c r="C17" s="44" t="s">
        <v>113</v>
      </c>
      <c r="D17" s="44">
        <v>3</v>
      </c>
      <c r="E17" s="44" t="s">
        <v>145</v>
      </c>
    </row>
    <row r="18" spans="1:5" x14ac:dyDescent="0.25">
      <c r="B18" s="44" t="s">
        <v>130</v>
      </c>
      <c r="C18" s="44" t="s">
        <v>114</v>
      </c>
      <c r="D18" s="44">
        <v>2</v>
      </c>
      <c r="E18" s="45" t="s">
        <v>146</v>
      </c>
    </row>
    <row r="19" spans="1:5" x14ac:dyDescent="0.25">
      <c r="A19" s="44" t="s">
        <v>107</v>
      </c>
      <c r="B19" s="44" t="s">
        <v>129</v>
      </c>
      <c r="C19" s="44" t="s">
        <v>111</v>
      </c>
      <c r="D19" s="44">
        <v>2</v>
      </c>
      <c r="E19" s="45" t="s">
        <v>162</v>
      </c>
    </row>
    <row r="20" spans="1:5" x14ac:dyDescent="0.25">
      <c r="B20" s="44" t="s">
        <v>130</v>
      </c>
      <c r="C20" s="44" t="s">
        <v>112</v>
      </c>
      <c r="D20" s="44">
        <v>1</v>
      </c>
      <c r="E20" s="45" t="s">
        <v>163</v>
      </c>
    </row>
    <row r="21" spans="1:5" x14ac:dyDescent="0.25">
      <c r="A21" s="44" t="s">
        <v>74</v>
      </c>
      <c r="B21" s="44" t="s">
        <v>129</v>
      </c>
      <c r="C21" s="44" t="s">
        <v>124</v>
      </c>
      <c r="D21" s="44">
        <v>1</v>
      </c>
      <c r="E21" s="45" t="s">
        <v>155</v>
      </c>
    </row>
    <row r="22" spans="1:5" x14ac:dyDescent="0.25">
      <c r="B22" s="44" t="s">
        <v>130</v>
      </c>
      <c r="C22" s="44" t="s">
        <v>125</v>
      </c>
      <c r="D22" s="44">
        <v>4</v>
      </c>
      <c r="E22" s="45" t="s">
        <v>144</v>
      </c>
    </row>
    <row r="23" spans="1:5" x14ac:dyDescent="0.25">
      <c r="A23" s="44" t="s">
        <v>77</v>
      </c>
      <c r="B23" s="44" t="s">
        <v>129</v>
      </c>
      <c r="C23" s="44" t="s">
        <v>126</v>
      </c>
      <c r="D23" s="44">
        <v>4</v>
      </c>
      <c r="E23" s="44" t="s">
        <v>156</v>
      </c>
    </row>
    <row r="24" spans="1:5" x14ac:dyDescent="0.25">
      <c r="A24" s="44" t="s">
        <v>151</v>
      </c>
      <c r="B24" s="44" t="s">
        <v>129</v>
      </c>
      <c r="C24" s="44" t="s">
        <v>126</v>
      </c>
      <c r="D24" s="44">
        <v>4</v>
      </c>
      <c r="E24" s="44" t="s">
        <v>157</v>
      </c>
    </row>
    <row r="25" spans="1:5" x14ac:dyDescent="0.25">
      <c r="A25" s="44" t="s">
        <v>153</v>
      </c>
      <c r="B25" s="44" t="s">
        <v>129</v>
      </c>
      <c r="C25" s="44" t="s">
        <v>128</v>
      </c>
      <c r="D25" s="44">
        <v>5</v>
      </c>
      <c r="E25" s="44" t="s">
        <v>158</v>
      </c>
    </row>
    <row r="26" spans="1:5" x14ac:dyDescent="0.25">
      <c r="A26" s="44" t="s">
        <v>94</v>
      </c>
      <c r="B26" s="44" t="s">
        <v>129</v>
      </c>
      <c r="C26" s="44" t="s">
        <v>126</v>
      </c>
      <c r="D26" s="44">
        <v>4</v>
      </c>
      <c r="E26" s="44" t="s">
        <v>159</v>
      </c>
    </row>
    <row r="27" spans="1:5" x14ac:dyDescent="0.25">
      <c r="A27" s="44" t="s">
        <v>79</v>
      </c>
      <c r="B27" s="44" t="s">
        <v>129</v>
      </c>
      <c r="C27" s="44" t="s">
        <v>111</v>
      </c>
      <c r="D27" s="44">
        <v>1</v>
      </c>
      <c r="E27" s="45" t="s">
        <v>160</v>
      </c>
    </row>
    <row r="28" spans="1:5" x14ac:dyDescent="0.25">
      <c r="B28" s="44" t="s">
        <v>130</v>
      </c>
      <c r="C28" s="44" t="s">
        <v>127</v>
      </c>
      <c r="D28" s="44">
        <v>4</v>
      </c>
      <c r="E28" s="45" t="s">
        <v>149</v>
      </c>
    </row>
    <row r="29" spans="1:5" x14ac:dyDescent="0.25">
      <c r="A29" s="44" t="s">
        <v>152</v>
      </c>
      <c r="B29" s="44" t="s">
        <v>129</v>
      </c>
      <c r="C29" s="44" t="s">
        <v>111</v>
      </c>
      <c r="D29" s="44">
        <v>1</v>
      </c>
      <c r="E29" s="45" t="s">
        <v>161</v>
      </c>
    </row>
    <row r="30" spans="1:5" x14ac:dyDescent="0.25">
      <c r="B30" s="44" t="s">
        <v>130</v>
      </c>
      <c r="C30" s="44" t="s">
        <v>112</v>
      </c>
      <c r="D30" s="44">
        <v>2</v>
      </c>
      <c r="E30" s="45" t="s">
        <v>148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opLeftCell="A41" zoomScaleNormal="100" workbookViewId="0">
      <selection activeCell="D60" sqref="D60"/>
    </sheetView>
  </sheetViews>
  <sheetFormatPr defaultColWidth="9" defaultRowHeight="13.8" x14ac:dyDescent="0.25"/>
  <cols>
    <col min="1" max="1" width="11.77734375" style="33" customWidth="1"/>
    <col min="2" max="2" width="6.6640625" style="33" customWidth="1"/>
    <col min="3" max="3" width="7.77734375" style="33" customWidth="1"/>
    <col min="4" max="4" width="9.77734375" style="33" customWidth="1"/>
    <col min="5" max="5" width="6" style="3" customWidth="1"/>
    <col min="6" max="6" width="9.33203125" style="3" customWidth="1"/>
    <col min="7" max="8" width="9.6640625" style="3" customWidth="1"/>
    <col min="9" max="9" width="6.109375" style="3" customWidth="1"/>
    <col min="10" max="10" width="7.21875" style="7" customWidth="1"/>
    <col min="11" max="11" width="7" style="8" customWidth="1"/>
    <col min="12" max="12" width="6" style="16" customWidth="1"/>
    <col min="13" max="16384" width="9" style="3"/>
  </cols>
  <sheetData>
    <row r="1" spans="1:12" s="20" customFormat="1" ht="34.5" customHeight="1" x14ac:dyDescent="0.25">
      <c r="A1" s="34" t="s">
        <v>55</v>
      </c>
      <c r="B1" s="35" t="s">
        <v>11</v>
      </c>
      <c r="C1" s="36" t="s">
        <v>10</v>
      </c>
      <c r="D1" s="36" t="s">
        <v>25</v>
      </c>
      <c r="E1" s="18" t="s">
        <v>25</v>
      </c>
      <c r="F1" s="17" t="s">
        <v>3</v>
      </c>
      <c r="G1" s="17" t="s">
        <v>4</v>
      </c>
      <c r="H1" s="17" t="s">
        <v>19</v>
      </c>
      <c r="I1" s="17" t="s">
        <v>22</v>
      </c>
      <c r="J1" s="19" t="s">
        <v>20</v>
      </c>
      <c r="K1" s="22" t="s">
        <v>21</v>
      </c>
      <c r="L1" s="24" t="s">
        <v>23</v>
      </c>
    </row>
    <row r="2" spans="1:12" ht="39.6" x14ac:dyDescent="0.25">
      <c r="A2" s="37"/>
      <c r="B2" s="38"/>
      <c r="C2" s="39" t="s">
        <v>54</v>
      </c>
      <c r="D2" s="39" t="s">
        <v>53</v>
      </c>
      <c r="E2" s="40"/>
      <c r="F2" s="41"/>
      <c r="G2" s="41"/>
      <c r="H2" s="41"/>
      <c r="I2" s="41"/>
      <c r="J2" s="42"/>
      <c r="K2" s="22"/>
      <c r="L2" s="43"/>
    </row>
    <row r="3" spans="1:12" ht="15.6" x14ac:dyDescent="0.25">
      <c r="A3" s="25" t="s">
        <v>57</v>
      </c>
      <c r="B3" s="26" t="s">
        <v>1</v>
      </c>
      <c r="C3" s="26" t="s">
        <v>17</v>
      </c>
      <c r="D3" s="26" t="s">
        <v>16</v>
      </c>
      <c r="E3" s="26" t="s">
        <v>29</v>
      </c>
      <c r="F3" s="27">
        <v>82.907238414323302</v>
      </c>
      <c r="G3" s="27">
        <v>8.0199823159592203</v>
      </c>
      <c r="H3" s="27">
        <v>9.0727792697174809</v>
      </c>
      <c r="I3" s="27">
        <f>F3+G3</f>
        <v>90.927220730282528</v>
      </c>
      <c r="J3" s="28">
        <f>(F3*(250+2000)/2+G3*(53+250)/2+53/2*H3)/100000</f>
        <v>0.94726099187629065</v>
      </c>
      <c r="K3" s="29">
        <f>EXP((F3/100*LN((250+2000)/2000)+G3/100*LN((53+250)/2000)+H3/100*LN(53/2000)))</f>
        <v>0.68174656803371902</v>
      </c>
      <c r="L3" s="27">
        <f>F3/G3</f>
        <v>10.337583693837271</v>
      </c>
    </row>
    <row r="4" spans="1:12" ht="15.6" x14ac:dyDescent="0.25">
      <c r="A4" s="25" t="s">
        <v>58</v>
      </c>
      <c r="B4" s="26" t="s">
        <v>12</v>
      </c>
      <c r="C4" s="26" t="s">
        <v>17</v>
      </c>
      <c r="D4" s="26" t="s">
        <v>16</v>
      </c>
      <c r="E4" s="26" t="s">
        <v>29</v>
      </c>
      <c r="F4" s="27">
        <v>80.785669502517749</v>
      </c>
      <c r="G4" s="27">
        <v>6.7554954096436886</v>
      </c>
      <c r="H4" s="27">
        <v>12.458835087838565</v>
      </c>
      <c r="I4" s="27">
        <f t="shared" ref="I4:I67" si="0">F4+G4</f>
        <v>87.541164912161435</v>
      </c>
      <c r="J4" s="28">
        <f t="shared" ref="J4:J67" si="1">(F4*(250+2000)/2+G4*(53+250)/2+53/2*H4)/100000</f>
        <v>0.92237494874721204</v>
      </c>
      <c r="K4" s="29">
        <f t="shared" ref="K4:K67" si="2">EXP((F4/100*LN((250+2000)/2000)+G4/100*LN((53+250)/2000)+H4/100*LN(53/2000)))</f>
        <v>0.61590187249134631</v>
      </c>
      <c r="L4" s="27">
        <f t="shared" ref="L4:L67" si="3">F4/G4</f>
        <v>11.958511493797122</v>
      </c>
    </row>
    <row r="5" spans="1:12" s="30" customFormat="1" ht="15.6" x14ac:dyDescent="0.25">
      <c r="A5" s="25" t="s">
        <v>56</v>
      </c>
      <c r="B5" s="26" t="s">
        <v>2</v>
      </c>
      <c r="C5" s="26" t="s">
        <v>17</v>
      </c>
      <c r="D5" s="26" t="s">
        <v>16</v>
      </c>
      <c r="E5" s="26" t="s">
        <v>30</v>
      </c>
      <c r="F5" s="27">
        <v>80.085131331231693</v>
      </c>
      <c r="G5" s="27">
        <v>7.8974186297001578</v>
      </c>
      <c r="H5" s="27">
        <v>12.017450039068143</v>
      </c>
      <c r="I5" s="27">
        <f t="shared" si="0"/>
        <v>87.982549960931848</v>
      </c>
      <c r="J5" s="28">
        <f t="shared" si="1"/>
        <v>0.91610694096070522</v>
      </c>
      <c r="K5" s="29">
        <f t="shared" si="2"/>
        <v>0.61200318176691149</v>
      </c>
      <c r="L5" s="27">
        <f t="shared" si="3"/>
        <v>10.140671919056201</v>
      </c>
    </row>
    <row r="6" spans="1:12" s="30" customFormat="1" ht="15.6" x14ac:dyDescent="0.25">
      <c r="A6" s="25" t="s">
        <v>56</v>
      </c>
      <c r="B6" s="26" t="s">
        <v>13</v>
      </c>
      <c r="C6" s="26" t="s">
        <v>17</v>
      </c>
      <c r="D6" s="26" t="s">
        <v>17</v>
      </c>
      <c r="E6" s="26" t="s">
        <v>31</v>
      </c>
      <c r="F6" s="27">
        <v>70.362145410122338</v>
      </c>
      <c r="G6" s="27">
        <v>10.935483381194006</v>
      </c>
      <c r="H6" s="27">
        <v>18.702371208683662</v>
      </c>
      <c r="I6" s="27">
        <f t="shared" si="0"/>
        <v>81.297628791316342</v>
      </c>
      <c r="J6" s="28">
        <f t="shared" si="1"/>
        <v>0.81309752155668635</v>
      </c>
      <c r="K6" s="29">
        <f t="shared" si="2"/>
        <v>0.44820403520219193</v>
      </c>
      <c r="L6" s="27">
        <f t="shared" si="3"/>
        <v>6.4342967711080501</v>
      </c>
    </row>
    <row r="7" spans="1:12" ht="15.6" x14ac:dyDescent="0.25">
      <c r="A7" s="25" t="s">
        <v>56</v>
      </c>
      <c r="B7" s="26" t="s">
        <v>14</v>
      </c>
      <c r="C7" s="26" t="s">
        <v>17</v>
      </c>
      <c r="D7" s="26" t="s">
        <v>17</v>
      </c>
      <c r="E7" s="26" t="s">
        <v>32</v>
      </c>
      <c r="F7" s="27">
        <v>26.447773750827281</v>
      </c>
      <c r="G7" s="27">
        <v>12.67167520104071</v>
      </c>
      <c r="H7" s="27">
        <v>60.880551048132013</v>
      </c>
      <c r="I7" s="27">
        <f t="shared" si="0"/>
        <v>39.119448951867994</v>
      </c>
      <c r="J7" s="28">
        <f t="shared" si="1"/>
        <v>0.33286838865413854</v>
      </c>
      <c r="K7" s="29">
        <f t="shared" si="2"/>
        <v>8.9071066750010044E-2</v>
      </c>
      <c r="L7" s="27">
        <f t="shared" si="3"/>
        <v>2.0871568542614756</v>
      </c>
    </row>
    <row r="8" spans="1:12" ht="15.6" x14ac:dyDescent="0.25">
      <c r="A8" s="5" t="s">
        <v>60</v>
      </c>
      <c r="B8" s="6" t="s">
        <v>1</v>
      </c>
      <c r="C8" s="6" t="s">
        <v>17</v>
      </c>
      <c r="D8" s="6" t="s">
        <v>16</v>
      </c>
      <c r="E8" s="6" t="s">
        <v>33</v>
      </c>
      <c r="F8" s="27">
        <v>80.809049929752177</v>
      </c>
      <c r="G8" s="27">
        <v>7.1080259003078243</v>
      </c>
      <c r="H8" s="27">
        <v>12.082924169940002</v>
      </c>
      <c r="I8" s="27">
        <f t="shared" si="0"/>
        <v>87.91707583006</v>
      </c>
      <c r="J8" s="28">
        <f t="shared" si="1"/>
        <v>0.92307244585371251</v>
      </c>
      <c r="K8" s="29">
        <f t="shared" si="2"/>
        <v>0.62024229749389637</v>
      </c>
      <c r="L8" s="27">
        <f t="shared" si="3"/>
        <v>11.368705047382088</v>
      </c>
    </row>
    <row r="9" spans="1:12" s="30" customFormat="1" ht="15.6" x14ac:dyDescent="0.25">
      <c r="A9" s="5" t="s">
        <v>60</v>
      </c>
      <c r="B9" s="6" t="s">
        <v>12</v>
      </c>
      <c r="C9" s="6" t="s">
        <v>17</v>
      </c>
      <c r="D9" s="6" t="s">
        <v>16</v>
      </c>
      <c r="E9" s="6" t="s">
        <v>29</v>
      </c>
      <c r="F9" s="27">
        <v>84.531721001866757</v>
      </c>
      <c r="G9" s="27">
        <v>5.6149190213718709</v>
      </c>
      <c r="H9" s="27">
        <v>9.8533599767613662</v>
      </c>
      <c r="I9" s="27">
        <f t="shared" si="0"/>
        <v>90.146640023238632</v>
      </c>
      <c r="J9" s="28">
        <f t="shared" si="1"/>
        <v>0.96209960398222116</v>
      </c>
      <c r="K9" s="29">
        <f t="shared" si="2"/>
        <v>0.69479659367025137</v>
      </c>
      <c r="L9" s="27">
        <f t="shared" si="3"/>
        <v>15.054842408254974</v>
      </c>
    </row>
    <row r="10" spans="1:12" s="30" customFormat="1" ht="15.6" x14ac:dyDescent="0.25">
      <c r="A10" s="5" t="s">
        <v>59</v>
      </c>
      <c r="B10" s="6" t="s">
        <v>2</v>
      </c>
      <c r="C10" s="6" t="s">
        <v>17</v>
      </c>
      <c r="D10" s="6" t="s">
        <v>17</v>
      </c>
      <c r="E10" s="6" t="s">
        <v>34</v>
      </c>
      <c r="F10" s="27">
        <v>77.42848953559141</v>
      </c>
      <c r="G10" s="27">
        <v>9.8773752546397855</v>
      </c>
      <c r="H10" s="27">
        <v>12.694135209768806</v>
      </c>
      <c r="I10" s="27">
        <f t="shared" si="0"/>
        <v>87.305864790231198</v>
      </c>
      <c r="J10" s="28">
        <f t="shared" si="1"/>
        <v>0.88939867661677141</v>
      </c>
      <c r="K10" s="29">
        <f t="shared" si="2"/>
        <v>0.57345270413331673</v>
      </c>
      <c r="L10" s="27">
        <f t="shared" si="3"/>
        <v>7.8389741747657355</v>
      </c>
    </row>
    <row r="11" spans="1:12" s="30" customFormat="1" ht="15.6" x14ac:dyDescent="0.25">
      <c r="A11" s="5" t="s">
        <v>59</v>
      </c>
      <c r="B11" s="6" t="s">
        <v>13</v>
      </c>
      <c r="C11" s="6" t="s">
        <v>17</v>
      </c>
      <c r="D11" s="6" t="s">
        <v>17</v>
      </c>
      <c r="E11" s="6" t="s">
        <v>32</v>
      </c>
      <c r="F11" s="27">
        <v>75.371858013132737</v>
      </c>
      <c r="G11" s="27">
        <v>9.1856315204618824</v>
      </c>
      <c r="H11" s="27">
        <v>15.442510466405382</v>
      </c>
      <c r="I11" s="27">
        <f t="shared" si="0"/>
        <v>84.55748953359462</v>
      </c>
      <c r="J11" s="28">
        <f t="shared" si="1"/>
        <v>0.86594189967484059</v>
      </c>
      <c r="K11" s="29">
        <f t="shared" si="2"/>
        <v>0.52454156795736173</v>
      </c>
      <c r="L11" s="27">
        <f t="shared" si="3"/>
        <v>8.2054083973687213</v>
      </c>
    </row>
    <row r="12" spans="1:12" s="31" customFormat="1" ht="15.6" x14ac:dyDescent="0.25">
      <c r="A12" s="5" t="s">
        <v>59</v>
      </c>
      <c r="B12" s="6" t="s">
        <v>14</v>
      </c>
      <c r="C12" s="6" t="s">
        <v>17</v>
      </c>
      <c r="D12" s="6" t="s">
        <v>17</v>
      </c>
      <c r="E12" s="6" t="s">
        <v>32</v>
      </c>
      <c r="F12" s="27">
        <v>72.366154297941208</v>
      </c>
      <c r="G12" s="27">
        <v>14.14646037954288</v>
      </c>
      <c r="H12" s="27">
        <v>13.487385322515911</v>
      </c>
      <c r="I12" s="27">
        <f t="shared" si="0"/>
        <v>86.512614677484095</v>
      </c>
      <c r="J12" s="28">
        <f t="shared" si="1"/>
        <v>0.83912528043731271</v>
      </c>
      <c r="K12" s="29">
        <f t="shared" si="2"/>
        <v>0.51098906512491582</v>
      </c>
      <c r="L12" s="27">
        <f t="shared" si="3"/>
        <v>5.1154954919033679</v>
      </c>
    </row>
    <row r="13" spans="1:12" ht="15.6" x14ac:dyDescent="0.25">
      <c r="A13" s="25" t="s">
        <v>68</v>
      </c>
      <c r="B13" s="26" t="s">
        <v>1</v>
      </c>
      <c r="C13" s="26" t="s">
        <v>16</v>
      </c>
      <c r="D13" s="26" t="s">
        <v>16</v>
      </c>
      <c r="E13" s="26" t="s">
        <v>29</v>
      </c>
      <c r="F13" s="27">
        <v>90.471818754841621</v>
      </c>
      <c r="G13" s="27">
        <v>5.5817214489401268</v>
      </c>
      <c r="H13" s="27">
        <v>3.9464597962182499</v>
      </c>
      <c r="I13" s="27">
        <f t="shared" si="0"/>
        <v>96.053540203781751</v>
      </c>
      <c r="J13" s="28">
        <f t="shared" si="1"/>
        <v>1.0273100808331104</v>
      </c>
      <c r="K13" s="29">
        <f t="shared" si="2"/>
        <v>0.86757207731649688</v>
      </c>
      <c r="L13" s="27">
        <f t="shared" si="3"/>
        <v>16.208587186309821</v>
      </c>
    </row>
    <row r="14" spans="1:12" ht="15.6" x14ac:dyDescent="0.25">
      <c r="A14" s="25" t="s">
        <v>69</v>
      </c>
      <c r="B14" s="26" t="s">
        <v>12</v>
      </c>
      <c r="C14" s="26" t="s">
        <v>16</v>
      </c>
      <c r="D14" s="26" t="s">
        <v>16</v>
      </c>
      <c r="E14" s="26" t="s">
        <v>35</v>
      </c>
      <c r="F14" s="27">
        <v>83.557290370062304</v>
      </c>
      <c r="G14" s="27">
        <v>6.2019312937575171</v>
      </c>
      <c r="H14" s="27">
        <v>10.240778336180187</v>
      </c>
      <c r="I14" s="27">
        <f t="shared" si="0"/>
        <v>89.759221663819815</v>
      </c>
      <c r="J14" s="28">
        <f t="shared" si="1"/>
        <v>0.95212924883233119</v>
      </c>
      <c r="K14" s="29">
        <f t="shared" si="2"/>
        <v>0.67676754158276398</v>
      </c>
      <c r="L14" s="27">
        <f t="shared" si="3"/>
        <v>13.472785558615579</v>
      </c>
    </row>
    <row r="15" spans="1:12" s="30" customFormat="1" ht="15.6" x14ac:dyDescent="0.25">
      <c r="A15" s="25" t="s">
        <v>67</v>
      </c>
      <c r="B15" s="26" t="s">
        <v>2</v>
      </c>
      <c r="C15" s="26" t="s">
        <v>27</v>
      </c>
      <c r="D15" s="26" t="s">
        <v>16</v>
      </c>
      <c r="E15" s="26" t="s">
        <v>36</v>
      </c>
      <c r="F15" s="27">
        <v>72.94547110093859</v>
      </c>
      <c r="G15" s="27">
        <v>6.8006867331811414</v>
      </c>
      <c r="H15" s="27">
        <v>20.253842165880268</v>
      </c>
      <c r="I15" s="27">
        <f t="shared" si="0"/>
        <v>79.746157834119728</v>
      </c>
      <c r="J15" s="28">
        <f t="shared" si="1"/>
        <v>0.83630685846028674</v>
      </c>
      <c r="K15" s="29">
        <f t="shared" si="2"/>
        <v>0.45943342395627107</v>
      </c>
      <c r="L15" s="27">
        <f t="shared" si="3"/>
        <v>10.72619192191743</v>
      </c>
    </row>
    <row r="16" spans="1:12" s="30" customFormat="1" ht="15.6" x14ac:dyDescent="0.25">
      <c r="A16" s="25" t="s">
        <v>67</v>
      </c>
      <c r="B16" s="26" t="s">
        <v>13</v>
      </c>
      <c r="C16" s="26" t="s">
        <v>27</v>
      </c>
      <c r="D16" s="26" t="s">
        <v>17</v>
      </c>
      <c r="E16" s="26" t="s">
        <v>32</v>
      </c>
      <c r="F16" s="27">
        <v>58.282953802450457</v>
      </c>
      <c r="G16" s="27">
        <v>8.2727885943393975</v>
      </c>
      <c r="H16" s="27">
        <v>33.44425760321014</v>
      </c>
      <c r="I16" s="27">
        <f t="shared" si="0"/>
        <v>66.555742396789853</v>
      </c>
      <c r="J16" s="28">
        <f t="shared" si="1"/>
        <v>0.67707923326284258</v>
      </c>
      <c r="K16" s="29">
        <f t="shared" si="2"/>
        <v>0.27206755835912594</v>
      </c>
      <c r="L16" s="27">
        <f t="shared" si="3"/>
        <v>7.0451399957603407</v>
      </c>
    </row>
    <row r="17" spans="1:12" s="30" customFormat="1" ht="15.6" x14ac:dyDescent="0.25">
      <c r="A17" s="25" t="s">
        <v>67</v>
      </c>
      <c r="B17" s="26" t="s">
        <v>14</v>
      </c>
      <c r="C17" s="26" t="s">
        <v>27</v>
      </c>
      <c r="D17" s="26" t="s">
        <v>17</v>
      </c>
      <c r="E17" s="26" t="s">
        <v>32</v>
      </c>
      <c r="F17" s="27">
        <v>64.787700855207149</v>
      </c>
      <c r="G17" s="27">
        <v>10.263900140314004</v>
      </c>
      <c r="H17" s="27">
        <v>24.948399004478848</v>
      </c>
      <c r="I17" s="27">
        <f t="shared" si="0"/>
        <v>75.051600995521156</v>
      </c>
      <c r="J17" s="28">
        <f t="shared" si="1"/>
        <v>0.751022769069843</v>
      </c>
      <c r="K17" s="29">
        <f t="shared" si="2"/>
        <v>0.35945456514140223</v>
      </c>
      <c r="L17" s="27">
        <f t="shared" si="3"/>
        <v>6.3121912693535904</v>
      </c>
    </row>
    <row r="18" spans="1:12" s="30" customFormat="1" ht="15.6" x14ac:dyDescent="0.25">
      <c r="A18" s="25" t="s">
        <v>67</v>
      </c>
      <c r="B18" s="26" t="s">
        <v>15</v>
      </c>
      <c r="C18" s="26" t="s">
        <v>27</v>
      </c>
      <c r="D18" s="26" t="s">
        <v>17</v>
      </c>
      <c r="E18" s="26" t="s">
        <v>34</v>
      </c>
      <c r="F18" s="27">
        <v>68.186644719025409</v>
      </c>
      <c r="G18" s="27">
        <v>13.581394863359472</v>
      </c>
      <c r="H18" s="27">
        <v>18.231960417615113</v>
      </c>
      <c r="I18" s="27">
        <f t="shared" si="0"/>
        <v>81.768039582384887</v>
      </c>
      <c r="J18" s="28">
        <f t="shared" si="1"/>
        <v>0.79250703581769344</v>
      </c>
      <c r="K18" s="29">
        <f t="shared" si="2"/>
        <v>0.43260805742617048</v>
      </c>
      <c r="L18" s="27">
        <f t="shared" si="3"/>
        <v>5.0205921707631482</v>
      </c>
    </row>
    <row r="19" spans="1:12" ht="15.6" x14ac:dyDescent="0.25">
      <c r="A19" s="5" t="s">
        <v>70</v>
      </c>
      <c r="B19" s="6" t="s">
        <v>1</v>
      </c>
      <c r="C19" s="6" t="s">
        <v>18</v>
      </c>
      <c r="D19" s="6" t="s">
        <v>16</v>
      </c>
      <c r="E19" s="6" t="s">
        <v>37</v>
      </c>
      <c r="F19" s="27">
        <v>74.153639384802815</v>
      </c>
      <c r="G19" s="27">
        <v>10.583376038423479</v>
      </c>
      <c r="H19" s="27">
        <v>15.262984576773707</v>
      </c>
      <c r="I19" s="27">
        <f>F19+G19</f>
        <v>84.737015423226296</v>
      </c>
      <c r="J19" s="28">
        <f>(F19*(250+2000)/2+G19*(53+250)/2+53/2*H19)/100000</f>
        <v>0.85430694869008816</v>
      </c>
      <c r="K19" s="29">
        <f>EXP((F19/100*LN((250+2000)/2000)+G19/100*LN((53+250)/2000)+H19/100*LN(53/2000)))</f>
        <v>0.51348966257067441</v>
      </c>
      <c r="L19" s="27">
        <f>F19/G19</f>
        <v>7.0066148188994042</v>
      </c>
    </row>
    <row r="20" spans="1:12" ht="15.6" x14ac:dyDescent="0.25">
      <c r="A20" s="5" t="s">
        <v>70</v>
      </c>
      <c r="B20" s="6" t="s">
        <v>12</v>
      </c>
      <c r="C20" s="6" t="s">
        <v>18</v>
      </c>
      <c r="D20" s="6" t="s">
        <v>16</v>
      </c>
      <c r="E20" s="6" t="s">
        <v>38</v>
      </c>
      <c r="F20" s="27">
        <v>74.088243434826325</v>
      </c>
      <c r="G20" s="27">
        <v>11.12823942053334</v>
      </c>
      <c r="H20" s="27">
        <v>14.78351714464033</v>
      </c>
      <c r="I20" s="27">
        <f t="shared" si="0"/>
        <v>85.216482855359658</v>
      </c>
      <c r="J20" s="28">
        <f t="shared" si="1"/>
        <v>0.85426965340723382</v>
      </c>
      <c r="K20" s="29">
        <f t="shared" si="2"/>
        <v>0.51712155931438142</v>
      </c>
      <c r="L20" s="27">
        <f t="shared" si="3"/>
        <v>6.6576787787403227</v>
      </c>
    </row>
    <row r="21" spans="1:12" ht="15.6" x14ac:dyDescent="0.25">
      <c r="A21" s="5" t="s">
        <v>70</v>
      </c>
      <c r="B21" s="6" t="s">
        <v>2</v>
      </c>
      <c r="C21" s="6" t="s">
        <v>18</v>
      </c>
      <c r="D21" s="6" t="s">
        <v>17</v>
      </c>
      <c r="E21" s="6" t="s">
        <v>31</v>
      </c>
      <c r="F21" s="27">
        <v>61.303718021175726</v>
      </c>
      <c r="G21" s="27">
        <v>16.925282291113312</v>
      </c>
      <c r="H21" s="27">
        <v>21.770999687710972</v>
      </c>
      <c r="I21" s="27">
        <f>F21+G21</f>
        <v>78.229000312289031</v>
      </c>
      <c r="J21" s="28">
        <f>(F21*(250+2000)/2+G21*(53+250)/2+53/2*H21)/100000</f>
        <v>0.72107794532650704</v>
      </c>
      <c r="K21" s="29">
        <f>EXP((F21/100*LN((250+2000)/2000)+G21/100*LN((53+250)/2000)+H21/100*LN(53/2000)))</f>
        <v>0.35429562274958154</v>
      </c>
      <c r="L21" s="27">
        <f>F21/G21</f>
        <v>3.622020416957151</v>
      </c>
    </row>
    <row r="22" spans="1:12" s="31" customFormat="1" ht="15.6" x14ac:dyDescent="0.25">
      <c r="A22" s="25" t="s">
        <v>72</v>
      </c>
      <c r="B22" s="26" t="s">
        <v>1</v>
      </c>
      <c r="C22" s="26" t="s">
        <v>17</v>
      </c>
      <c r="D22" s="26" t="s">
        <v>16</v>
      </c>
      <c r="E22" s="26" t="s">
        <v>33</v>
      </c>
      <c r="F22" s="27">
        <v>76.88113720387264</v>
      </c>
      <c r="G22" s="27">
        <v>9.4118826399390549</v>
      </c>
      <c r="H22" s="27">
        <v>13.706980156188306</v>
      </c>
      <c r="I22" s="27">
        <f t="shared" si="0"/>
        <v>86.293019843811692</v>
      </c>
      <c r="J22" s="28">
        <f t="shared" si="1"/>
        <v>0.88280414548446484</v>
      </c>
      <c r="K22" s="29">
        <f t="shared" si="2"/>
        <v>0.55726615146809522</v>
      </c>
      <c r="L22" s="27">
        <f t="shared" si="3"/>
        <v>8.1685184723436457</v>
      </c>
    </row>
    <row r="23" spans="1:12" s="30" customFormat="1" ht="15.6" x14ac:dyDescent="0.25">
      <c r="A23" s="25" t="s">
        <v>73</v>
      </c>
      <c r="B23" s="26" t="s">
        <v>12</v>
      </c>
      <c r="C23" s="26" t="s">
        <v>17</v>
      </c>
      <c r="D23" s="26" t="s">
        <v>17</v>
      </c>
      <c r="E23" s="26" t="s">
        <v>39</v>
      </c>
      <c r="F23" s="27">
        <v>76.040452675875898</v>
      </c>
      <c r="G23" s="27">
        <v>9.179855200587058</v>
      </c>
      <c r="H23" s="27">
        <v>14.779692123537046</v>
      </c>
      <c r="I23" s="27">
        <f t="shared" si="0"/>
        <v>85.220307876462954</v>
      </c>
      <c r="J23" s="28">
        <f t="shared" si="1"/>
        <v>0.8732791916452306</v>
      </c>
      <c r="K23" s="29">
        <f t="shared" si="2"/>
        <v>0.53779934716727196</v>
      </c>
      <c r="L23" s="27">
        <f t="shared" si="3"/>
        <v>8.2834043690594452</v>
      </c>
    </row>
    <row r="24" spans="1:12" s="30" customFormat="1" ht="15.6" x14ac:dyDescent="0.25">
      <c r="A24" s="25" t="s">
        <v>71</v>
      </c>
      <c r="B24" s="26" t="s">
        <v>2</v>
      </c>
      <c r="C24" s="26" t="s">
        <v>24</v>
      </c>
      <c r="D24" s="26" t="s">
        <v>17</v>
      </c>
      <c r="E24" s="26" t="s">
        <v>31</v>
      </c>
      <c r="F24" s="27">
        <v>69.583378680545451</v>
      </c>
      <c r="G24" s="27">
        <v>10.608304363633097</v>
      </c>
      <c r="H24" s="27">
        <v>19.808316955821454</v>
      </c>
      <c r="I24" s="27">
        <f t="shared" si="0"/>
        <v>80.191683044178546</v>
      </c>
      <c r="J24" s="28">
        <f t="shared" si="1"/>
        <v>0.80413379526033302</v>
      </c>
      <c r="K24" s="29">
        <f t="shared" si="2"/>
        <v>0.43283350955305688</v>
      </c>
      <c r="L24" s="27">
        <f t="shared" si="3"/>
        <v>6.559330906745851</v>
      </c>
    </row>
    <row r="25" spans="1:12" s="30" customFormat="1" ht="15.6" x14ac:dyDescent="0.25">
      <c r="A25" s="25" t="s">
        <v>71</v>
      </c>
      <c r="B25" s="26" t="s">
        <v>13</v>
      </c>
      <c r="C25" s="26" t="s">
        <v>24</v>
      </c>
      <c r="D25" s="26" t="s">
        <v>17</v>
      </c>
      <c r="E25" s="26" t="s">
        <v>39</v>
      </c>
      <c r="F25" s="27">
        <v>66.870643106787455</v>
      </c>
      <c r="G25" s="27">
        <v>10.951787486251744</v>
      </c>
      <c r="H25" s="27">
        <v>22.177569406960803</v>
      </c>
      <c r="I25" s="27">
        <f t="shared" si="0"/>
        <v>77.822430593039201</v>
      </c>
      <c r="J25" s="28">
        <f t="shared" si="1"/>
        <v>0.77476374888587496</v>
      </c>
      <c r="K25" s="29">
        <f t="shared" si="2"/>
        <v>0.39333338834359965</v>
      </c>
      <c r="L25" s="27">
        <f t="shared" si="3"/>
        <v>6.1059113127179545</v>
      </c>
    </row>
    <row r="26" spans="1:12" s="30" customFormat="1" ht="15.6" x14ac:dyDescent="0.25">
      <c r="A26" s="25" t="s">
        <v>71</v>
      </c>
      <c r="B26" s="26" t="s">
        <v>14</v>
      </c>
      <c r="C26" s="26" t="s">
        <v>24</v>
      </c>
      <c r="D26" s="26" t="s">
        <v>17</v>
      </c>
      <c r="E26" s="26" t="s">
        <v>32</v>
      </c>
      <c r="F26" s="27">
        <v>67.248634563626183</v>
      </c>
      <c r="G26" s="27">
        <v>8.8303828381996805</v>
      </c>
      <c r="H26" s="27">
        <v>23.920982598174138</v>
      </c>
      <c r="I26" s="27">
        <f t="shared" si="0"/>
        <v>76.079017401825865</v>
      </c>
      <c r="J26" s="28">
        <f t="shared" si="1"/>
        <v>0.77626422922918314</v>
      </c>
      <c r="K26" s="29">
        <f t="shared" si="2"/>
        <v>0.38446037973624259</v>
      </c>
      <c r="L26" s="27">
        <f t="shared" si="3"/>
        <v>7.6155967182660325</v>
      </c>
    </row>
    <row r="27" spans="1:12" ht="15.6" x14ac:dyDescent="0.25">
      <c r="A27" s="25" t="s">
        <v>71</v>
      </c>
      <c r="B27" s="26" t="s">
        <v>15</v>
      </c>
      <c r="C27" s="26" t="s">
        <v>24</v>
      </c>
      <c r="D27" s="26" t="s">
        <v>17</v>
      </c>
      <c r="E27" s="26" t="s">
        <v>39</v>
      </c>
      <c r="F27" s="27">
        <v>61.068742911488805</v>
      </c>
      <c r="G27" s="27">
        <v>9.72012071133841</v>
      </c>
      <c r="H27" s="27">
        <v>29.211136377172785</v>
      </c>
      <c r="I27" s="27">
        <f t="shared" si="0"/>
        <v>70.788863622827222</v>
      </c>
      <c r="J27" s="28">
        <f t="shared" si="1"/>
        <v>0.7094902917718775</v>
      </c>
      <c r="K27" s="29">
        <f t="shared" si="2"/>
        <v>0.3097316049268754</v>
      </c>
      <c r="L27" s="27">
        <f t="shared" si="3"/>
        <v>6.2827144564421724</v>
      </c>
    </row>
    <row r="28" spans="1:12" ht="15.6" x14ac:dyDescent="0.25">
      <c r="A28" s="5" t="s">
        <v>65</v>
      </c>
      <c r="B28" s="6" t="s">
        <v>1</v>
      </c>
      <c r="C28" s="6" t="s">
        <v>16</v>
      </c>
      <c r="D28" s="6" t="s">
        <v>16</v>
      </c>
      <c r="E28" s="6" t="s">
        <v>30</v>
      </c>
      <c r="F28" s="27">
        <v>80.703793180596477</v>
      </c>
      <c r="G28" s="27">
        <v>8.8350769541640499</v>
      </c>
      <c r="H28" s="27">
        <v>10.461129865239474</v>
      </c>
      <c r="I28" s="27">
        <f t="shared" si="0"/>
        <v>89.538870134760529</v>
      </c>
      <c r="J28" s="28">
        <f t="shared" si="1"/>
        <v>0.92407501428155736</v>
      </c>
      <c r="K28" s="29">
        <f t="shared" si="2"/>
        <v>0.6366849066645891</v>
      </c>
      <c r="L28" s="27">
        <f t="shared" si="3"/>
        <v>9.1344754096974867</v>
      </c>
    </row>
    <row r="29" spans="1:12" ht="15.6" x14ac:dyDescent="0.25">
      <c r="A29" s="5" t="s">
        <v>66</v>
      </c>
      <c r="B29" s="6" t="s">
        <v>12</v>
      </c>
      <c r="C29" s="6" t="s">
        <v>16</v>
      </c>
      <c r="D29" s="6" t="s">
        <v>16</v>
      </c>
      <c r="E29" s="6" t="s">
        <v>29</v>
      </c>
      <c r="F29" s="27">
        <v>75.116601201505276</v>
      </c>
      <c r="G29" s="27">
        <v>9.4888019431136073</v>
      </c>
      <c r="H29" s="27">
        <v>15.394596855381126</v>
      </c>
      <c r="I29" s="27">
        <f t="shared" si="0"/>
        <v>84.60540314461889</v>
      </c>
      <c r="J29" s="28">
        <f t="shared" si="1"/>
        <v>0.86351686662742755</v>
      </c>
      <c r="K29" s="29">
        <f t="shared" si="2"/>
        <v>0.52230005691561066</v>
      </c>
      <c r="L29" s="27">
        <f t="shared" si="3"/>
        <v>7.9163419841448279</v>
      </c>
    </row>
    <row r="30" spans="1:12" ht="15.6" x14ac:dyDescent="0.25">
      <c r="A30" s="5" t="s">
        <v>64</v>
      </c>
      <c r="B30" s="6" t="s">
        <v>2</v>
      </c>
      <c r="C30" s="6" t="s">
        <v>27</v>
      </c>
      <c r="D30" s="6" t="s">
        <v>16</v>
      </c>
      <c r="E30" s="6" t="s">
        <v>29</v>
      </c>
      <c r="F30" s="27">
        <v>79.157221756954669</v>
      </c>
      <c r="G30" s="27">
        <v>8.4164232378713155</v>
      </c>
      <c r="H30" s="27">
        <v>12.426355005173995</v>
      </c>
      <c r="I30" s="27">
        <f t="shared" si="0"/>
        <v>87.573644994825983</v>
      </c>
      <c r="J30" s="28">
        <f t="shared" si="1"/>
        <v>0.90656261004748606</v>
      </c>
      <c r="K30" s="29">
        <f t="shared" si="2"/>
        <v>0.5964553092521574</v>
      </c>
      <c r="L30" s="27">
        <f t="shared" si="3"/>
        <v>9.4050904427870883</v>
      </c>
    </row>
    <row r="31" spans="1:12" s="30" customFormat="1" ht="15.6" x14ac:dyDescent="0.25">
      <c r="A31" s="5" t="s">
        <v>64</v>
      </c>
      <c r="B31" s="6" t="s">
        <v>13</v>
      </c>
      <c r="C31" s="6" t="s">
        <v>27</v>
      </c>
      <c r="D31" s="6" t="s">
        <v>16</v>
      </c>
      <c r="E31" s="6" t="s">
        <v>29</v>
      </c>
      <c r="F31" s="27">
        <v>84.723837337219948</v>
      </c>
      <c r="G31" s="27">
        <v>6.8818589654529871</v>
      </c>
      <c r="H31" s="27">
        <v>8.3943036973270608</v>
      </c>
      <c r="I31" s="27">
        <f t="shared" si="0"/>
        <v>91.605696302672939</v>
      </c>
      <c r="J31" s="28">
        <f t="shared" si="1"/>
        <v>0.96579367685617734</v>
      </c>
      <c r="K31" s="29">
        <f t="shared" si="2"/>
        <v>0.71544788358956679</v>
      </c>
      <c r="L31" s="27">
        <f t="shared" si="3"/>
        <v>12.311184777621078</v>
      </c>
    </row>
    <row r="32" spans="1:12" s="30" customFormat="1" ht="15.6" x14ac:dyDescent="0.25">
      <c r="A32" s="5" t="s">
        <v>64</v>
      </c>
      <c r="B32" s="6" t="s">
        <v>14</v>
      </c>
      <c r="C32" s="6" t="s">
        <v>27</v>
      </c>
      <c r="D32" s="6" t="s">
        <v>17</v>
      </c>
      <c r="E32" s="6" t="s">
        <v>31</v>
      </c>
      <c r="F32" s="27">
        <v>71.701726329110812</v>
      </c>
      <c r="G32" s="27">
        <v>12.875016997982748</v>
      </c>
      <c r="H32" s="27">
        <v>15.423256672906433</v>
      </c>
      <c r="I32" s="27">
        <f t="shared" si="0"/>
        <v>84.576743327093567</v>
      </c>
      <c r="J32" s="28">
        <f t="shared" si="1"/>
        <v>0.83023723497276058</v>
      </c>
      <c r="K32" s="29">
        <f t="shared" si="2"/>
        <v>0.48749300997947859</v>
      </c>
      <c r="L32" s="27">
        <f t="shared" si="3"/>
        <v>5.5690587702016243</v>
      </c>
    </row>
    <row r="33" spans="1:12" ht="15.6" x14ac:dyDescent="0.25">
      <c r="A33" s="5" t="s">
        <v>64</v>
      </c>
      <c r="B33" s="6" t="s">
        <v>15</v>
      </c>
      <c r="C33" s="6" t="s">
        <v>27</v>
      </c>
      <c r="D33" s="6" t="s">
        <v>17</v>
      </c>
      <c r="E33" s="6" t="s">
        <v>40</v>
      </c>
      <c r="F33" s="27">
        <v>67.815902142955352</v>
      </c>
      <c r="G33" s="27">
        <v>15.511977012681951</v>
      </c>
      <c r="H33" s="27">
        <v>16.672120844362684</v>
      </c>
      <c r="I33" s="27">
        <f t="shared" si="0"/>
        <v>83.327879155637305</v>
      </c>
      <c r="J33" s="28">
        <f t="shared" si="1"/>
        <v>0.79084765630621701</v>
      </c>
      <c r="K33" s="29">
        <f t="shared" si="2"/>
        <v>0.44124214511253818</v>
      </c>
      <c r="L33" s="27">
        <f t="shared" si="3"/>
        <v>4.3718413254166038</v>
      </c>
    </row>
    <row r="34" spans="1:12" ht="15.6" x14ac:dyDescent="0.25">
      <c r="A34" s="25" t="s">
        <v>62</v>
      </c>
      <c r="B34" s="26" t="s">
        <v>1</v>
      </c>
      <c r="C34" s="26" t="s">
        <v>16</v>
      </c>
      <c r="D34" s="26" t="s">
        <v>16</v>
      </c>
      <c r="E34" s="26" t="s">
        <v>41</v>
      </c>
      <c r="F34" s="27">
        <v>83.301791964333617</v>
      </c>
      <c r="G34" s="27">
        <v>7.9365793883523468</v>
      </c>
      <c r="H34" s="27">
        <v>8.7616286473140388</v>
      </c>
      <c r="I34" s="27">
        <f t="shared" si="0"/>
        <v>91.238371352685959</v>
      </c>
      <c r="J34" s="28">
        <f t="shared" si="1"/>
        <v>0.95149090896364519</v>
      </c>
      <c r="K34" s="29">
        <f t="shared" si="2"/>
        <v>0.69089877805052602</v>
      </c>
      <c r="L34" s="27">
        <f t="shared" si="3"/>
        <v>10.495931293346171</v>
      </c>
    </row>
    <row r="35" spans="1:12" ht="15.6" x14ac:dyDescent="0.25">
      <c r="A35" s="25" t="s">
        <v>63</v>
      </c>
      <c r="B35" s="26" t="s">
        <v>12</v>
      </c>
      <c r="C35" s="26" t="s">
        <v>16</v>
      </c>
      <c r="D35" s="26" t="s">
        <v>16</v>
      </c>
      <c r="E35" s="26" t="s">
        <v>35</v>
      </c>
      <c r="F35" s="27">
        <v>83.100468098175099</v>
      </c>
      <c r="G35" s="27">
        <v>8.1070003197572511</v>
      </c>
      <c r="H35" s="27">
        <v>8.7925315820676513</v>
      </c>
      <c r="I35" s="27">
        <f t="shared" si="0"/>
        <v>91.207468417932347</v>
      </c>
      <c r="J35" s="28">
        <f t="shared" si="1"/>
        <v>0.94949239245815009</v>
      </c>
      <c r="K35" s="29">
        <f t="shared" si="2"/>
        <v>0.68774498245792337</v>
      </c>
      <c r="L35" s="27">
        <f t="shared" si="3"/>
        <v>10.250458223820988</v>
      </c>
    </row>
    <row r="36" spans="1:12" s="30" customFormat="1" ht="15.6" x14ac:dyDescent="0.25">
      <c r="A36" s="25" t="s">
        <v>61</v>
      </c>
      <c r="B36" s="26" t="s">
        <v>2</v>
      </c>
      <c r="C36" s="26" t="s">
        <v>16</v>
      </c>
      <c r="D36" s="26" t="s">
        <v>16</v>
      </c>
      <c r="E36" s="26" t="s">
        <v>29</v>
      </c>
      <c r="F36" s="27">
        <v>83.691708540732307</v>
      </c>
      <c r="G36" s="27">
        <v>7.5224292068851044</v>
      </c>
      <c r="H36" s="27">
        <v>8.7858622523825982</v>
      </c>
      <c r="I36" s="27">
        <f t="shared" si="0"/>
        <v>91.214137747617414</v>
      </c>
      <c r="J36" s="28">
        <f t="shared" si="1"/>
        <v>0.95525645482855082</v>
      </c>
      <c r="K36" s="29">
        <f t="shared" si="2"/>
        <v>0.69602701286194313</v>
      </c>
      <c r="L36" s="27">
        <f t="shared" si="3"/>
        <v>11.125622619901991</v>
      </c>
    </row>
    <row r="37" spans="1:12" s="30" customFormat="1" ht="15.6" x14ac:dyDescent="0.25">
      <c r="A37" s="5" t="s">
        <v>75</v>
      </c>
      <c r="B37" s="6" t="s">
        <v>1</v>
      </c>
      <c r="C37" s="6" t="s">
        <v>18</v>
      </c>
      <c r="D37" s="6" t="s">
        <v>16</v>
      </c>
      <c r="E37" s="6" t="s">
        <v>33</v>
      </c>
      <c r="F37" s="27">
        <v>66.823827702916233</v>
      </c>
      <c r="G37" s="27">
        <v>11.879212389476708</v>
      </c>
      <c r="H37" s="27">
        <v>21.296959907607064</v>
      </c>
      <c r="I37" s="27">
        <f t="shared" si="0"/>
        <v>78.703040092392939</v>
      </c>
      <c r="J37" s="28">
        <f t="shared" si="1"/>
        <v>0.77540876280338067</v>
      </c>
      <c r="K37" s="29">
        <f t="shared" si="2"/>
        <v>0.39904406446960128</v>
      </c>
      <c r="L37" s="27">
        <f t="shared" si="3"/>
        <v>5.6252742616263545</v>
      </c>
    </row>
    <row r="38" spans="1:12" s="30" customFormat="1" ht="15.6" x14ac:dyDescent="0.25">
      <c r="A38" s="5" t="s">
        <v>76</v>
      </c>
      <c r="B38" s="6" t="s">
        <v>12</v>
      </c>
      <c r="C38" s="6" t="s">
        <v>18</v>
      </c>
      <c r="D38" s="6" t="s">
        <v>17</v>
      </c>
      <c r="E38" s="6" t="s">
        <v>32</v>
      </c>
      <c r="F38" s="27">
        <v>66.518375971000069</v>
      </c>
      <c r="G38" s="27">
        <v>12.261036715174068</v>
      </c>
      <c r="H38" s="27">
        <v>21.220587313825863</v>
      </c>
      <c r="I38" s="27">
        <f t="shared" si="0"/>
        <v>78.77941268617414</v>
      </c>
      <c r="J38" s="28">
        <f t="shared" si="1"/>
        <v>0.77253065593540338</v>
      </c>
      <c r="K38" s="29">
        <f t="shared" si="2"/>
        <v>0.39713616087248177</v>
      </c>
      <c r="L38" s="27">
        <f t="shared" si="3"/>
        <v>5.4251836542237868</v>
      </c>
    </row>
    <row r="39" spans="1:12" s="30" customFormat="1" ht="15.6" x14ac:dyDescent="0.25">
      <c r="A39" s="5" t="s">
        <v>74</v>
      </c>
      <c r="B39" s="6" t="s">
        <v>2</v>
      </c>
      <c r="C39" s="6" t="s">
        <v>26</v>
      </c>
      <c r="D39" s="6" t="s">
        <v>17</v>
      </c>
      <c r="E39" s="6" t="s">
        <v>40</v>
      </c>
      <c r="F39" s="27">
        <v>66.962972209470351</v>
      </c>
      <c r="G39" s="27">
        <v>13.941138757348453</v>
      </c>
      <c r="H39" s="27">
        <v>19.095889033181194</v>
      </c>
      <c r="I39" s="27">
        <f t="shared" si="0"/>
        <v>80.904110966818806</v>
      </c>
      <c r="J39" s="28">
        <f t="shared" si="1"/>
        <v>0.77951467316771739</v>
      </c>
      <c r="K39" s="29">
        <f t="shared" si="2"/>
        <v>0.41581314940382696</v>
      </c>
      <c r="L39" s="27">
        <f t="shared" si="3"/>
        <v>4.8032641647852321</v>
      </c>
    </row>
    <row r="40" spans="1:12" s="30" customFormat="1" ht="15.6" x14ac:dyDescent="0.25">
      <c r="A40" s="5" t="s">
        <v>74</v>
      </c>
      <c r="B40" s="6" t="s">
        <v>13</v>
      </c>
      <c r="C40" s="6" t="s">
        <v>26</v>
      </c>
      <c r="D40" s="6" t="s">
        <v>17</v>
      </c>
      <c r="E40" s="6" t="s">
        <v>32</v>
      </c>
      <c r="F40" s="27">
        <v>64.186359737936002</v>
      </c>
      <c r="G40" s="27">
        <v>17.742062311869716</v>
      </c>
      <c r="H40" s="27">
        <v>18.071577950194282</v>
      </c>
      <c r="I40" s="27">
        <f t="shared" si="0"/>
        <v>81.928422049805718</v>
      </c>
      <c r="J40" s="28">
        <f t="shared" si="1"/>
        <v>0.75376473961106416</v>
      </c>
      <c r="K40" s="29">
        <f t="shared" si="2"/>
        <v>0.40038416196352578</v>
      </c>
      <c r="L40" s="27">
        <f t="shared" si="3"/>
        <v>3.6177507783294351</v>
      </c>
    </row>
    <row r="41" spans="1:12" s="30" customFormat="1" ht="15.6" x14ac:dyDescent="0.25">
      <c r="A41" s="5" t="s">
        <v>74</v>
      </c>
      <c r="B41" s="6" t="s">
        <v>14</v>
      </c>
      <c r="C41" s="6" t="s">
        <v>26</v>
      </c>
      <c r="D41" s="6" t="s">
        <v>17</v>
      </c>
      <c r="E41" s="6" t="s">
        <v>42</v>
      </c>
      <c r="F41" s="27">
        <v>52.47089991535325</v>
      </c>
      <c r="G41" s="27">
        <v>23.835416287750206</v>
      </c>
      <c r="H41" s="27">
        <v>23.693683796896529</v>
      </c>
      <c r="I41" s="27">
        <f t="shared" si="0"/>
        <v>76.306316203103449</v>
      </c>
      <c r="J41" s="28">
        <f t="shared" si="1"/>
        <v>0.63268710592984312</v>
      </c>
      <c r="K41" s="29">
        <f t="shared" si="2"/>
        <v>0.28700997520866411</v>
      </c>
      <c r="L41" s="27">
        <f t="shared" si="3"/>
        <v>2.2013838265673482</v>
      </c>
    </row>
    <row r="42" spans="1:12" s="30" customFormat="1" ht="15.6" x14ac:dyDescent="0.25">
      <c r="A42" s="25" t="s">
        <v>80</v>
      </c>
      <c r="B42" s="26" t="s">
        <v>1</v>
      </c>
      <c r="C42" s="26" t="s">
        <v>18</v>
      </c>
      <c r="D42" s="26" t="s">
        <v>16</v>
      </c>
      <c r="E42" s="26" t="s">
        <v>29</v>
      </c>
      <c r="F42" s="27">
        <v>53.344251122456122</v>
      </c>
      <c r="G42" s="27">
        <v>16.52254188153638</v>
      </c>
      <c r="H42" s="27">
        <v>30.133206996007502</v>
      </c>
      <c r="I42" s="27">
        <f t="shared" si="0"/>
        <v>69.866793003992498</v>
      </c>
      <c r="J42" s="28">
        <f t="shared" si="1"/>
        <v>0.63313977593210091</v>
      </c>
      <c r="K42" s="29">
        <f t="shared" si="2"/>
        <v>0.26106201117129141</v>
      </c>
      <c r="L42" s="27">
        <f t="shared" si="3"/>
        <v>3.2285741204304217</v>
      </c>
    </row>
    <row r="43" spans="1:12" s="30" customFormat="1" ht="15.6" x14ac:dyDescent="0.25">
      <c r="A43" s="25" t="s">
        <v>81</v>
      </c>
      <c r="B43" s="26" t="s">
        <v>12</v>
      </c>
      <c r="C43" s="26" t="s">
        <v>18</v>
      </c>
      <c r="D43" s="26" t="s">
        <v>17</v>
      </c>
      <c r="E43" s="26" t="s">
        <v>32</v>
      </c>
      <c r="F43" s="27">
        <v>35.154548328379406</v>
      </c>
      <c r="G43" s="27">
        <v>22.769155995583777</v>
      </c>
      <c r="H43" s="27">
        <v>42.076295676036821</v>
      </c>
      <c r="I43" s="27">
        <f t="shared" si="0"/>
        <v>57.923704323963179</v>
      </c>
      <c r="J43" s="28">
        <f t="shared" si="1"/>
        <v>0.44113415838172754</v>
      </c>
      <c r="K43" s="29">
        <f t="shared" si="2"/>
        <v>0.14720738024478741</v>
      </c>
      <c r="L43" s="27">
        <f t="shared" si="3"/>
        <v>1.5439548279785977</v>
      </c>
    </row>
    <row r="44" spans="1:12" s="30" customFormat="1" ht="15.6" x14ac:dyDescent="0.25">
      <c r="A44" s="25" t="s">
        <v>79</v>
      </c>
      <c r="B44" s="26" t="s">
        <v>2</v>
      </c>
      <c r="C44" s="26" t="s">
        <v>26</v>
      </c>
      <c r="D44" s="26" t="s">
        <v>17</v>
      </c>
      <c r="E44" s="26" t="s">
        <v>40</v>
      </c>
      <c r="F44" s="27">
        <v>23.235528133827135</v>
      </c>
      <c r="G44" s="27">
        <v>15.875659071530249</v>
      </c>
      <c r="H44" s="27">
        <v>60.888812794642611</v>
      </c>
      <c r="I44" s="27">
        <f t="shared" si="0"/>
        <v>39.111187205357382</v>
      </c>
      <c r="J44" s="28">
        <f t="shared" si="1"/>
        <v>0.30158685038950389</v>
      </c>
      <c r="K44" s="29">
        <f t="shared" si="2"/>
        <v>8.3503329919989364E-2</v>
      </c>
      <c r="L44" s="27">
        <f t="shared" si="3"/>
        <v>1.4635945524614664</v>
      </c>
    </row>
    <row r="45" spans="1:12" s="30" customFormat="1" ht="15.6" x14ac:dyDescent="0.25">
      <c r="A45" s="25" t="s">
        <v>79</v>
      </c>
      <c r="B45" s="26" t="s">
        <v>13</v>
      </c>
      <c r="C45" s="26" t="s">
        <v>26</v>
      </c>
      <c r="D45" s="26" t="s">
        <v>17</v>
      </c>
      <c r="E45" s="26" t="s">
        <v>32</v>
      </c>
      <c r="F45" s="27">
        <v>35.283377894155123</v>
      </c>
      <c r="G45" s="27">
        <v>20.238434337208634</v>
      </c>
      <c r="H45" s="27">
        <v>44.478187768636246</v>
      </c>
      <c r="I45" s="27">
        <f t="shared" si="0"/>
        <v>55.521812231363754</v>
      </c>
      <c r="J45" s="28">
        <f t="shared" si="1"/>
        <v>0.43938594908880485</v>
      </c>
      <c r="K45" s="29">
        <f t="shared" si="2"/>
        <v>0.14153538344301342</v>
      </c>
      <c r="L45" s="27">
        <f t="shared" si="3"/>
        <v>1.743384755276556</v>
      </c>
    </row>
    <row r="46" spans="1:12" ht="15.6" x14ac:dyDescent="0.25">
      <c r="A46" s="25" t="s">
        <v>79</v>
      </c>
      <c r="B46" s="26" t="s">
        <v>14</v>
      </c>
      <c r="C46" s="26" t="s">
        <v>26</v>
      </c>
      <c r="D46" s="26" t="s">
        <v>17</v>
      </c>
      <c r="E46" s="26" t="s">
        <v>40</v>
      </c>
      <c r="F46" s="27">
        <v>64.40153187002241</v>
      </c>
      <c r="G46" s="27">
        <v>17.277143441050146</v>
      </c>
      <c r="H46" s="27">
        <v>18.321324688927447</v>
      </c>
      <c r="I46" s="27">
        <f t="shared" si="0"/>
        <v>81.678675311072553</v>
      </c>
      <c r="J46" s="28">
        <f t="shared" si="1"/>
        <v>0.75554725689350888</v>
      </c>
      <c r="K46" s="29">
        <f t="shared" si="2"/>
        <v>0.40036811195733496</v>
      </c>
      <c r="L46" s="27">
        <f t="shared" si="3"/>
        <v>3.7275567046000013</v>
      </c>
    </row>
    <row r="47" spans="1:12" ht="15.6" x14ac:dyDescent="0.25">
      <c r="A47" s="5" t="s">
        <v>83</v>
      </c>
      <c r="B47" s="6" t="s">
        <v>1</v>
      </c>
      <c r="C47" s="6" t="s">
        <v>17</v>
      </c>
      <c r="D47" s="6" t="s">
        <v>16</v>
      </c>
      <c r="E47" s="6" t="s">
        <v>29</v>
      </c>
      <c r="F47" s="27">
        <v>79.713468892905169</v>
      </c>
      <c r="G47" s="27">
        <v>8.9557161696600875</v>
      </c>
      <c r="H47" s="27">
        <v>11.330814937434734</v>
      </c>
      <c r="I47" s="27">
        <f t="shared" si="0"/>
        <v>88.669185062565262</v>
      </c>
      <c r="J47" s="28">
        <f t="shared" si="1"/>
        <v>0.91334710100063854</v>
      </c>
      <c r="K47" s="29">
        <f t="shared" si="2"/>
        <v>0.61477534141155876</v>
      </c>
      <c r="L47" s="27">
        <f t="shared" si="3"/>
        <v>8.900848059807446</v>
      </c>
    </row>
    <row r="48" spans="1:12" ht="15.6" x14ac:dyDescent="0.25">
      <c r="A48" s="5" t="s">
        <v>84</v>
      </c>
      <c r="B48" s="6" t="s">
        <v>12</v>
      </c>
      <c r="C48" s="6" t="s">
        <v>17</v>
      </c>
      <c r="D48" s="6" t="s">
        <v>17</v>
      </c>
      <c r="E48" s="6" t="s">
        <v>32</v>
      </c>
      <c r="F48" s="27">
        <v>78.537625194303573</v>
      </c>
      <c r="G48" s="27">
        <v>8.9130094770597879</v>
      </c>
      <c r="H48" s="27">
        <v>12.549365328636641</v>
      </c>
      <c r="I48" s="27">
        <f t="shared" si="0"/>
        <v>87.45063467136336</v>
      </c>
      <c r="J48" s="28">
        <f t="shared" si="1"/>
        <v>0.90037707460574934</v>
      </c>
      <c r="K48" s="29">
        <f t="shared" si="2"/>
        <v>0.58782958642036665</v>
      </c>
      <c r="L48" s="27">
        <f t="shared" si="3"/>
        <v>8.8115720505450934</v>
      </c>
    </row>
    <row r="49" spans="1:12" ht="15.6" x14ac:dyDescent="0.25">
      <c r="A49" s="5" t="s">
        <v>82</v>
      </c>
      <c r="B49" s="6" t="s">
        <v>2</v>
      </c>
      <c r="C49" s="6" t="s">
        <v>17</v>
      </c>
      <c r="D49" s="6" t="s">
        <v>17</v>
      </c>
      <c r="E49" s="6" t="s">
        <v>32</v>
      </c>
      <c r="F49" s="27">
        <v>74.689981837073603</v>
      </c>
      <c r="G49" s="27">
        <v>10.824293511630334</v>
      </c>
      <c r="H49" s="27">
        <v>14.485724651296064</v>
      </c>
      <c r="I49" s="27">
        <f t="shared" si="0"/>
        <v>85.514275348703933</v>
      </c>
      <c r="J49" s="28">
        <f t="shared" si="1"/>
        <v>0.86049981736979142</v>
      </c>
      <c r="K49" s="29">
        <f t="shared" si="2"/>
        <v>0.52612265904483335</v>
      </c>
      <c r="L49" s="27">
        <f t="shared" si="3"/>
        <v>6.9002177146085115</v>
      </c>
    </row>
    <row r="50" spans="1:12" s="30" customFormat="1" ht="15.6" x14ac:dyDescent="0.25">
      <c r="A50" s="5" t="s">
        <v>82</v>
      </c>
      <c r="B50" s="6" t="s">
        <v>13</v>
      </c>
      <c r="C50" s="6" t="s">
        <v>17</v>
      </c>
      <c r="D50" s="6" t="s">
        <v>17</v>
      </c>
      <c r="E50" s="6" t="s">
        <v>39</v>
      </c>
      <c r="F50" s="27">
        <v>77.624870362929471</v>
      </c>
      <c r="G50" s="27">
        <v>8.2356485121508225</v>
      </c>
      <c r="H50" s="27">
        <v>14.139481124919703</v>
      </c>
      <c r="I50" s="27">
        <f t="shared" si="0"/>
        <v>85.860518875080288</v>
      </c>
      <c r="J50" s="28">
        <f t="shared" si="1"/>
        <v>0.88950376157696864</v>
      </c>
      <c r="K50" s="29">
        <f t="shared" si="2"/>
        <v>0.56138899183340019</v>
      </c>
      <c r="L50" s="27">
        <f t="shared" si="3"/>
        <v>9.4254715033554728</v>
      </c>
    </row>
    <row r="51" spans="1:12" s="30" customFormat="1" ht="15.6" x14ac:dyDescent="0.25">
      <c r="A51" s="5" t="s">
        <v>82</v>
      </c>
      <c r="B51" s="12" t="s">
        <v>14</v>
      </c>
      <c r="C51" s="12" t="s">
        <v>17</v>
      </c>
      <c r="D51" s="12" t="s">
        <v>17</v>
      </c>
      <c r="E51" s="12" t="s">
        <v>39</v>
      </c>
      <c r="F51" s="27">
        <v>70.225505525115494</v>
      </c>
      <c r="G51" s="27">
        <v>15.395189291643737</v>
      </c>
      <c r="H51" s="27">
        <v>14.379305183240767</v>
      </c>
      <c r="I51" s="27">
        <f t="shared" si="0"/>
        <v>85.620694816759226</v>
      </c>
      <c r="J51" s="28">
        <f t="shared" si="1"/>
        <v>0.81717116480794827</v>
      </c>
      <c r="K51" s="29">
        <f t="shared" si="2"/>
        <v>0.48196866438074454</v>
      </c>
      <c r="L51" s="27">
        <f t="shared" si="3"/>
        <v>4.5615227065270822</v>
      </c>
    </row>
    <row r="52" spans="1:12" ht="15.6" x14ac:dyDescent="0.25">
      <c r="A52" s="5" t="s">
        <v>82</v>
      </c>
      <c r="B52" s="6" t="s">
        <v>15</v>
      </c>
      <c r="C52" s="6" t="s">
        <v>17</v>
      </c>
      <c r="D52" s="6" t="s">
        <v>17</v>
      </c>
      <c r="E52" s="6" t="s">
        <v>43</v>
      </c>
      <c r="F52" s="27">
        <v>65.274352911489558</v>
      </c>
      <c r="G52" s="27">
        <v>16.959898968359159</v>
      </c>
      <c r="H52" s="27">
        <v>17.76574812015129</v>
      </c>
      <c r="I52" s="27">
        <f t="shared" si="0"/>
        <v>82.234251879848713</v>
      </c>
      <c r="J52" s="28">
        <f t="shared" si="1"/>
        <v>0.76473864044316187</v>
      </c>
      <c r="K52" s="29">
        <f t="shared" si="2"/>
        <v>0.4114017380114286</v>
      </c>
      <c r="L52" s="27">
        <f t="shared" si="3"/>
        <v>3.8487465658414082</v>
      </c>
    </row>
    <row r="53" spans="1:12" ht="15.6" x14ac:dyDescent="0.25">
      <c r="A53" s="25" t="s">
        <v>86</v>
      </c>
      <c r="B53" s="26" t="s">
        <v>1</v>
      </c>
      <c r="C53" s="26" t="s">
        <v>16</v>
      </c>
      <c r="D53" s="26" t="s">
        <v>16</v>
      </c>
      <c r="E53" s="26" t="s">
        <v>44</v>
      </c>
      <c r="F53" s="27">
        <v>72.068222242909812</v>
      </c>
      <c r="G53" s="27">
        <v>10.42657905563423</v>
      </c>
      <c r="H53" s="27">
        <v>17.505198701455956</v>
      </c>
      <c r="I53" s="27">
        <f t="shared" si="0"/>
        <v>82.494801298544047</v>
      </c>
      <c r="J53" s="28">
        <f t="shared" si="1"/>
        <v>0.83120264515790709</v>
      </c>
      <c r="K53" s="29">
        <f t="shared" si="2"/>
        <v>0.47358271830577975</v>
      </c>
      <c r="L53" s="27">
        <f t="shared" si="3"/>
        <v>6.9119719764620378</v>
      </c>
    </row>
    <row r="54" spans="1:12" ht="15.6" x14ac:dyDescent="0.25">
      <c r="A54" s="25" t="s">
        <v>86</v>
      </c>
      <c r="B54" s="26" t="s">
        <v>12</v>
      </c>
      <c r="C54" s="26" t="s">
        <v>16</v>
      </c>
      <c r="D54" s="26" t="s">
        <v>16</v>
      </c>
      <c r="E54" s="26" t="s">
        <v>44</v>
      </c>
      <c r="F54" s="27">
        <v>86.200353700072526</v>
      </c>
      <c r="G54" s="27">
        <v>6.0430904864128223</v>
      </c>
      <c r="H54" s="27">
        <v>7.7565558135146428</v>
      </c>
      <c r="I54" s="27">
        <f t="shared" si="0"/>
        <v>92.243444186485348</v>
      </c>
      <c r="J54" s="28">
        <f t="shared" si="1"/>
        <v>0.98096474850331272</v>
      </c>
      <c r="K54" s="29">
        <f t="shared" si="2"/>
        <v>0.74518385198368176</v>
      </c>
      <c r="L54" s="27">
        <f t="shared" si="3"/>
        <v>14.264283133586014</v>
      </c>
    </row>
    <row r="55" spans="1:12" ht="15.6" x14ac:dyDescent="0.25">
      <c r="A55" s="25" t="s">
        <v>85</v>
      </c>
      <c r="B55" s="26" t="s">
        <v>2</v>
      </c>
      <c r="C55" s="26" t="s">
        <v>16</v>
      </c>
      <c r="D55" s="26" t="s">
        <v>16</v>
      </c>
      <c r="E55" s="26" t="s">
        <v>38</v>
      </c>
      <c r="F55" s="27">
        <v>79.355059130275478</v>
      </c>
      <c r="G55" s="27">
        <v>9.7212919849250454</v>
      </c>
      <c r="H55" s="27">
        <v>10.923648884799478</v>
      </c>
      <c r="I55" s="27">
        <f t="shared" si="0"/>
        <v>89.076351115200524</v>
      </c>
      <c r="J55" s="28">
        <f t="shared" si="1"/>
        <v>0.91036693952723247</v>
      </c>
      <c r="K55" s="29">
        <f t="shared" si="2"/>
        <v>0.61472170662161962</v>
      </c>
      <c r="L55" s="27">
        <f t="shared" si="3"/>
        <v>8.1630157033995658</v>
      </c>
    </row>
    <row r="56" spans="1:12" ht="15.6" x14ac:dyDescent="0.25">
      <c r="A56" s="25" t="s">
        <v>85</v>
      </c>
      <c r="B56" s="26" t="s">
        <v>13</v>
      </c>
      <c r="C56" s="26" t="s">
        <v>16</v>
      </c>
      <c r="D56" s="26" t="s">
        <v>16</v>
      </c>
      <c r="E56" s="26" t="s">
        <v>30</v>
      </c>
      <c r="F56" s="27">
        <v>83.047326659984122</v>
      </c>
      <c r="G56" s="27">
        <v>8.1898379052346364</v>
      </c>
      <c r="H56" s="27">
        <v>8.7628354347812341</v>
      </c>
      <c r="I56" s="27">
        <f t="shared" si="0"/>
        <v>91.237164565218762</v>
      </c>
      <c r="J56" s="28">
        <f t="shared" si="1"/>
        <v>0.94901218074146887</v>
      </c>
      <c r="K56" s="29">
        <f t="shared" si="2"/>
        <v>0.68736838984939752</v>
      </c>
      <c r="L56" s="27">
        <f t="shared" si="3"/>
        <v>10.140289419758039</v>
      </c>
    </row>
    <row r="57" spans="1:12" ht="15.6" x14ac:dyDescent="0.25">
      <c r="A57" s="11" t="s">
        <v>88</v>
      </c>
      <c r="B57" s="12" t="s">
        <v>1</v>
      </c>
      <c r="C57" s="12" t="s">
        <v>16</v>
      </c>
      <c r="D57" s="12" t="s">
        <v>16</v>
      </c>
      <c r="E57" s="12" t="s">
        <v>29</v>
      </c>
      <c r="F57" s="27">
        <v>81.504574402051929</v>
      </c>
      <c r="G57" s="27">
        <v>7.8129277876904251</v>
      </c>
      <c r="H57" s="27">
        <v>10.682497810257631</v>
      </c>
      <c r="I57" s="27">
        <f t="shared" si="0"/>
        <v>89.317502189742356</v>
      </c>
      <c r="J57" s="28">
        <f t="shared" si="1"/>
        <v>0.9315939095411534</v>
      </c>
      <c r="K57" s="29">
        <f t="shared" si="2"/>
        <v>0.64449737312473587</v>
      </c>
      <c r="L57" s="27">
        <f t="shared" si="3"/>
        <v>10.432014299487779</v>
      </c>
    </row>
    <row r="58" spans="1:12" ht="15.6" x14ac:dyDescent="0.25">
      <c r="A58" s="5" t="s">
        <v>88</v>
      </c>
      <c r="B58" s="6" t="s">
        <v>12</v>
      </c>
      <c r="C58" s="6" t="s">
        <v>16</v>
      </c>
      <c r="D58" s="6" t="s">
        <v>16</v>
      </c>
      <c r="E58" s="6" t="s">
        <v>35</v>
      </c>
      <c r="F58" s="27">
        <v>85.025130354239096</v>
      </c>
      <c r="G58" s="27">
        <v>8.6084519060014095</v>
      </c>
      <c r="H58" s="27">
        <v>6.3664177397594974</v>
      </c>
      <c r="I58" s="27">
        <f t="shared" si="0"/>
        <v>93.633582260240502</v>
      </c>
      <c r="J58" s="28">
        <f t="shared" si="1"/>
        <v>0.97126162182381826</v>
      </c>
      <c r="K58" s="29">
        <f t="shared" si="2"/>
        <v>0.74568594974309577</v>
      </c>
      <c r="L58" s="27">
        <f t="shared" si="3"/>
        <v>9.8769362113719374</v>
      </c>
    </row>
    <row r="59" spans="1:12" ht="15.6" x14ac:dyDescent="0.25">
      <c r="A59" s="11" t="s">
        <v>87</v>
      </c>
      <c r="B59" s="6" t="s">
        <v>2</v>
      </c>
      <c r="C59" s="6" t="s">
        <v>16</v>
      </c>
      <c r="D59" s="6" t="s">
        <v>16</v>
      </c>
      <c r="E59" s="6" t="s">
        <v>29</v>
      </c>
      <c r="F59" s="27">
        <v>90.834711343011236</v>
      </c>
      <c r="G59" s="27">
        <v>4.6516088176595609</v>
      </c>
      <c r="H59" s="27">
        <v>4.5136798393292059</v>
      </c>
      <c r="I59" s="27">
        <f t="shared" si="0"/>
        <v>95.4863201606708</v>
      </c>
      <c r="J59" s="28">
        <f t="shared" si="1"/>
        <v>1.0301338151250528</v>
      </c>
      <c r="K59" s="29">
        <f t="shared" si="2"/>
        <v>0.86530779251921541</v>
      </c>
      <c r="L59" s="27">
        <f t="shared" si="3"/>
        <v>19.527590324913515</v>
      </c>
    </row>
    <row r="60" spans="1:12" s="30" customFormat="1" ht="15.6" x14ac:dyDescent="0.25">
      <c r="A60" s="5" t="s">
        <v>87</v>
      </c>
      <c r="B60" s="6" t="s">
        <v>13</v>
      </c>
      <c r="C60" s="6" t="s">
        <v>16</v>
      </c>
      <c r="D60" s="6" t="s">
        <v>17</v>
      </c>
      <c r="E60" s="6" t="s">
        <v>34</v>
      </c>
      <c r="F60" s="27">
        <v>81.153747254856441</v>
      </c>
      <c r="G60" s="27">
        <v>10.864371874137074</v>
      </c>
      <c r="H60" s="27">
        <v>7.981880871006493</v>
      </c>
      <c r="I60" s="27">
        <f t="shared" si="0"/>
        <v>92.018119128993519</v>
      </c>
      <c r="J60" s="28">
        <f t="shared" si="1"/>
        <v>0.93155437843726918</v>
      </c>
      <c r="K60" s="29">
        <f t="shared" si="2"/>
        <v>0.67083317745993365</v>
      </c>
      <c r="L60" s="27">
        <f t="shared" si="3"/>
        <v>7.4697136838665372</v>
      </c>
    </row>
    <row r="61" spans="1:12" s="30" customFormat="1" ht="15.6" x14ac:dyDescent="0.25">
      <c r="A61" s="25" t="s">
        <v>90</v>
      </c>
      <c r="B61" s="26" t="s">
        <v>1</v>
      </c>
      <c r="C61" s="26" t="s">
        <v>17</v>
      </c>
      <c r="D61" s="26" t="s">
        <v>16</v>
      </c>
      <c r="E61" s="26" t="s">
        <v>45</v>
      </c>
      <c r="F61" s="27">
        <v>72.205740593083533</v>
      </c>
      <c r="G61" s="27">
        <v>12.296548812008623</v>
      </c>
      <c r="H61" s="27">
        <v>15.497710594907833</v>
      </c>
      <c r="I61" s="27">
        <f t="shared" si="0"/>
        <v>84.502289405092156</v>
      </c>
      <c r="J61" s="28">
        <f t="shared" si="1"/>
        <v>0.83505074643003352</v>
      </c>
      <c r="K61" s="29">
        <f t="shared" si="2"/>
        <v>0.49180541448689458</v>
      </c>
      <c r="L61" s="27">
        <f t="shared" si="3"/>
        <v>5.8720330148706843</v>
      </c>
    </row>
    <row r="62" spans="1:12" ht="15.6" x14ac:dyDescent="0.25">
      <c r="A62" s="25" t="s">
        <v>91</v>
      </c>
      <c r="B62" s="26" t="s">
        <v>12</v>
      </c>
      <c r="C62" s="26" t="s">
        <v>17</v>
      </c>
      <c r="D62" s="26" t="s">
        <v>16</v>
      </c>
      <c r="E62" s="26" t="s">
        <v>33</v>
      </c>
      <c r="F62" s="27">
        <v>76.670107095703628</v>
      </c>
      <c r="G62" s="27">
        <v>12.182033538473082</v>
      </c>
      <c r="H62" s="27">
        <v>11.147859365823299</v>
      </c>
      <c r="I62" s="27">
        <f t="shared" si="0"/>
        <v>88.852140634176706</v>
      </c>
      <c r="J62" s="28">
        <f t="shared" si="1"/>
        <v>0.88394866836939556</v>
      </c>
      <c r="K62" s="29">
        <f t="shared" si="2"/>
        <v>0.58023236962461433</v>
      </c>
      <c r="L62" s="27">
        <f t="shared" si="3"/>
        <v>6.2937034981528708</v>
      </c>
    </row>
    <row r="63" spans="1:12" ht="15.6" x14ac:dyDescent="0.25">
      <c r="A63" s="25" t="s">
        <v>89</v>
      </c>
      <c r="B63" s="26" t="s">
        <v>2</v>
      </c>
      <c r="C63" s="26" t="s">
        <v>17</v>
      </c>
      <c r="D63" s="26" t="s">
        <v>16</v>
      </c>
      <c r="E63" s="26" t="s">
        <v>44</v>
      </c>
      <c r="F63" s="27">
        <v>78.260268630483097</v>
      </c>
      <c r="G63" s="27">
        <v>9.5562644280345932</v>
      </c>
      <c r="H63" s="27">
        <v>12.183466941482317</v>
      </c>
      <c r="I63" s="27">
        <f t="shared" si="0"/>
        <v>87.816533058517692</v>
      </c>
      <c r="J63" s="28">
        <f t="shared" si="1"/>
        <v>0.89813438144090008</v>
      </c>
      <c r="K63" s="29">
        <f t="shared" si="2"/>
        <v>0.58831083613157042</v>
      </c>
      <c r="L63" s="27">
        <f t="shared" si="3"/>
        <v>8.1894205858197076</v>
      </c>
    </row>
    <row r="64" spans="1:12" ht="15.6" x14ac:dyDescent="0.25">
      <c r="A64" s="25" t="s">
        <v>89</v>
      </c>
      <c r="B64" s="26" t="s">
        <v>13</v>
      </c>
      <c r="C64" s="26" t="s">
        <v>17</v>
      </c>
      <c r="D64" s="26" t="s">
        <v>16</v>
      </c>
      <c r="E64" s="26" t="s">
        <v>46</v>
      </c>
      <c r="F64" s="27">
        <v>83.369298665953721</v>
      </c>
      <c r="G64" s="27">
        <v>8.8226442200079394</v>
      </c>
      <c r="H64" s="27">
        <v>7.8080571140383501</v>
      </c>
      <c r="I64" s="27">
        <f t="shared" si="0"/>
        <v>92.191942885961666</v>
      </c>
      <c r="J64" s="28">
        <f t="shared" si="1"/>
        <v>0.95334005112051146</v>
      </c>
      <c r="K64" s="29">
        <f t="shared" si="2"/>
        <v>0.70343238548830933</v>
      </c>
      <c r="L64" s="27">
        <f t="shared" si="3"/>
        <v>9.4494685025255052</v>
      </c>
    </row>
    <row r="65" spans="1:12" s="30" customFormat="1" ht="15.6" x14ac:dyDescent="0.25">
      <c r="A65" s="25" t="s">
        <v>89</v>
      </c>
      <c r="B65" s="26" t="s">
        <v>14</v>
      </c>
      <c r="C65" s="26" t="s">
        <v>17</v>
      </c>
      <c r="D65" s="26" t="s">
        <v>16</v>
      </c>
      <c r="E65" s="26" t="s">
        <v>38</v>
      </c>
      <c r="F65" s="27">
        <v>82.930119793321069</v>
      </c>
      <c r="G65" s="27">
        <v>8.7018127968379968</v>
      </c>
      <c r="H65" s="27">
        <v>8.3680674098409416</v>
      </c>
      <c r="I65" s="27">
        <f t="shared" si="0"/>
        <v>91.631932590159067</v>
      </c>
      <c r="J65" s="28">
        <f t="shared" si="1"/>
        <v>0.94836463192567944</v>
      </c>
      <c r="K65" s="29">
        <f t="shared" si="2"/>
        <v>0.6904910307180091</v>
      </c>
      <c r="L65" s="27">
        <f t="shared" si="3"/>
        <v>9.5302118914182596</v>
      </c>
    </row>
    <row r="66" spans="1:12" s="30" customFormat="1" ht="15.6" x14ac:dyDescent="0.25">
      <c r="A66" s="5" t="s">
        <v>104</v>
      </c>
      <c r="B66" s="6" t="s">
        <v>1</v>
      </c>
      <c r="C66" s="6" t="s">
        <v>18</v>
      </c>
      <c r="D66" s="6" t="s">
        <v>16</v>
      </c>
      <c r="E66" s="6" t="s">
        <v>29</v>
      </c>
      <c r="F66" s="27">
        <v>63.207687899212729</v>
      </c>
      <c r="G66" s="27">
        <v>19.273311933420604</v>
      </c>
      <c r="H66" s="27">
        <v>17.51900016736667</v>
      </c>
      <c r="I66" s="27">
        <f t="shared" si="0"/>
        <v>82.48099983263333</v>
      </c>
      <c r="J66" s="28">
        <f t="shared" si="1"/>
        <v>0.74492809148962758</v>
      </c>
      <c r="K66" s="29">
        <f t="shared" si="2"/>
        <v>0.39640501383337395</v>
      </c>
      <c r="L66" s="27">
        <f t="shared" si="3"/>
        <v>3.2795446946307325</v>
      </c>
    </row>
    <row r="67" spans="1:12" ht="15.6" x14ac:dyDescent="0.25">
      <c r="A67" s="5" t="s">
        <v>102</v>
      </c>
      <c r="B67" s="6" t="s">
        <v>12</v>
      </c>
      <c r="C67" s="6" t="s">
        <v>18</v>
      </c>
      <c r="D67" s="6" t="s">
        <v>16</v>
      </c>
      <c r="E67" s="6" t="s">
        <v>30</v>
      </c>
      <c r="F67" s="27">
        <v>71.426946507550923</v>
      </c>
      <c r="G67" s="27">
        <v>15.76244761790673</v>
      </c>
      <c r="H67" s="27">
        <v>12.810605874542343</v>
      </c>
      <c r="I67" s="27">
        <f t="shared" si="0"/>
        <v>87.189394125457653</v>
      </c>
      <c r="J67" s="28">
        <f t="shared" si="1"/>
        <v>0.83082806690783018</v>
      </c>
      <c r="K67" s="29">
        <f t="shared" si="2"/>
        <v>0.50740868758736857</v>
      </c>
      <c r="L67" s="27">
        <f t="shared" si="3"/>
        <v>4.5314628945321438</v>
      </c>
    </row>
    <row r="68" spans="1:12" ht="15.6" x14ac:dyDescent="0.25">
      <c r="A68" s="5" t="s">
        <v>101</v>
      </c>
      <c r="B68" s="6" t="s">
        <v>2</v>
      </c>
      <c r="C68" s="6" t="s">
        <v>18</v>
      </c>
      <c r="D68" s="6" t="s">
        <v>16</v>
      </c>
      <c r="E68" s="6" t="s">
        <v>35</v>
      </c>
      <c r="F68" s="27">
        <v>84.861061616568662</v>
      </c>
      <c r="G68" s="27">
        <v>8.1007627787806804</v>
      </c>
      <c r="H68" s="27">
        <v>7.0381756046506538</v>
      </c>
      <c r="I68" s="27">
        <f t="shared" ref="I68:I85" si="4">F68+G68</f>
        <v>92.961824395349339</v>
      </c>
      <c r="J68" s="28">
        <f t="shared" ref="J68:J85" si="5">(F68*(250+2000)/2+G68*(53+250)/2+53/2*H68)/100000</f>
        <v>0.9688247153314824</v>
      </c>
      <c r="K68" s="29">
        <f t="shared" ref="K68:K85" si="6">EXP((F68/100*LN((250+2000)/2000)+G68/100*LN((53+250)/2000)+H68/100*LN(53/2000)))</f>
        <v>0.73458324940449626</v>
      </c>
      <c r="L68" s="27">
        <f t="shared" ref="L68:L85" si="7">F68/G68</f>
        <v>10.475687775829657</v>
      </c>
    </row>
    <row r="69" spans="1:12" ht="15.6" x14ac:dyDescent="0.25">
      <c r="A69" s="5" t="s">
        <v>101</v>
      </c>
      <c r="B69" s="6" t="s">
        <v>13</v>
      </c>
      <c r="C69" s="6" t="s">
        <v>18</v>
      </c>
      <c r="D69" s="6" t="s">
        <v>16</v>
      </c>
      <c r="E69" s="6" t="s">
        <v>35</v>
      </c>
      <c r="F69" s="27">
        <v>85.244581694882584</v>
      </c>
      <c r="G69" s="27">
        <v>7.4391414456238332</v>
      </c>
      <c r="H69" s="27">
        <v>7.3162768594935965</v>
      </c>
      <c r="I69" s="27">
        <f t="shared" si="4"/>
        <v>92.683723140506416</v>
      </c>
      <c r="J69" s="28">
        <f t="shared" si="5"/>
        <v>0.97221065672531504</v>
      </c>
      <c r="K69" s="29">
        <f t="shared" si="6"/>
        <v>0.73667306838253943</v>
      </c>
      <c r="L69" s="27">
        <f t="shared" si="7"/>
        <v>11.458927393433118</v>
      </c>
    </row>
    <row r="70" spans="1:12" s="30" customFormat="1" ht="15.6" x14ac:dyDescent="0.25">
      <c r="A70" s="5" t="s">
        <v>101</v>
      </c>
      <c r="B70" s="6" t="s">
        <v>14</v>
      </c>
      <c r="C70" s="6" t="s">
        <v>18</v>
      </c>
      <c r="D70" s="6" t="s">
        <v>16</v>
      </c>
      <c r="E70" s="6" t="s">
        <v>29</v>
      </c>
      <c r="F70" s="27">
        <v>84.814773593849836</v>
      </c>
      <c r="G70" s="27">
        <v>8.2363610132113187</v>
      </c>
      <c r="H70" s="27">
        <v>6.9488653929388482</v>
      </c>
      <c r="I70" s="27">
        <f t="shared" si="4"/>
        <v>93.051134607061158</v>
      </c>
      <c r="J70" s="28">
        <f t="shared" si="5"/>
        <v>0.96848573919495462</v>
      </c>
      <c r="K70" s="29">
        <f t="shared" si="6"/>
        <v>0.73504546069473042</v>
      </c>
      <c r="L70" s="27">
        <f t="shared" si="7"/>
        <v>10.297602722586458</v>
      </c>
    </row>
    <row r="71" spans="1:12" s="30" customFormat="1" ht="15.6" x14ac:dyDescent="0.25">
      <c r="A71" s="25" t="s">
        <v>78</v>
      </c>
      <c r="B71" s="26" t="s">
        <v>1</v>
      </c>
      <c r="C71" s="26" t="s">
        <v>18</v>
      </c>
      <c r="D71" s="26" t="s">
        <v>16</v>
      </c>
      <c r="E71" s="26" t="s">
        <v>29</v>
      </c>
      <c r="F71" s="27">
        <v>66.202722691712083</v>
      </c>
      <c r="G71" s="27">
        <v>16.518330010106972</v>
      </c>
      <c r="H71" s="27">
        <v>17.278947298180938</v>
      </c>
      <c r="I71" s="27">
        <f t="shared" si="4"/>
        <v>82.721052701819048</v>
      </c>
      <c r="J71" s="28">
        <f t="shared" si="5"/>
        <v>0.77438482128109098</v>
      </c>
      <c r="K71" s="29">
        <f t="shared" si="6"/>
        <v>0.42270336205730147</v>
      </c>
      <c r="L71" s="27">
        <f t="shared" si="7"/>
        <v>4.0078338821905737</v>
      </c>
    </row>
    <row r="72" spans="1:12" s="30" customFormat="1" ht="15.6" x14ac:dyDescent="0.25">
      <c r="A72" s="25" t="s">
        <v>78</v>
      </c>
      <c r="B72" s="26" t="s">
        <v>12</v>
      </c>
      <c r="C72" s="26" t="s">
        <v>18</v>
      </c>
      <c r="D72" s="26" t="s">
        <v>16</v>
      </c>
      <c r="E72" s="26" t="s">
        <v>29</v>
      </c>
      <c r="F72" s="27">
        <v>68.327587773905819</v>
      </c>
      <c r="G72" s="27">
        <v>18.37012802150997</v>
      </c>
      <c r="H72" s="27">
        <v>13.302284204584227</v>
      </c>
      <c r="I72" s="27">
        <f t="shared" si="4"/>
        <v>86.697715795415789</v>
      </c>
      <c r="J72" s="28">
        <f t="shared" si="5"/>
        <v>0.80004121172324305</v>
      </c>
      <c r="K72" s="29">
        <f t="shared" si="6"/>
        <v>0.4727676168352421</v>
      </c>
      <c r="L72" s="27">
        <f t="shared" si="7"/>
        <v>3.7194943711823676</v>
      </c>
    </row>
    <row r="73" spans="1:12" ht="15.6" x14ac:dyDescent="0.25">
      <c r="A73" s="25" t="s">
        <v>97</v>
      </c>
      <c r="B73" s="26" t="s">
        <v>2</v>
      </c>
      <c r="C73" s="26" t="s">
        <v>18</v>
      </c>
      <c r="D73" s="26" t="s">
        <v>16</v>
      </c>
      <c r="E73" s="26" t="s">
        <v>38</v>
      </c>
      <c r="F73" s="27">
        <v>58.274227275876875</v>
      </c>
      <c r="G73" s="27">
        <v>20.776490242548068</v>
      </c>
      <c r="H73" s="27">
        <v>20.949282481575054</v>
      </c>
      <c r="I73" s="27">
        <f t="shared" si="4"/>
        <v>79.050717518424946</v>
      </c>
      <c r="J73" s="28">
        <f t="shared" si="5"/>
        <v>0.69261299942869259</v>
      </c>
      <c r="K73" s="29">
        <f t="shared" si="6"/>
        <v>0.33822723238294894</v>
      </c>
      <c r="L73" s="27">
        <f t="shared" si="7"/>
        <v>2.804815760293208</v>
      </c>
    </row>
    <row r="74" spans="1:12" s="30" customFormat="1" ht="15.6" x14ac:dyDescent="0.25">
      <c r="A74" s="25" t="s">
        <v>98</v>
      </c>
      <c r="B74" s="26" t="s">
        <v>13</v>
      </c>
      <c r="C74" s="26" t="s">
        <v>18</v>
      </c>
      <c r="D74" s="26" t="s">
        <v>16</v>
      </c>
      <c r="E74" s="26" t="s">
        <v>33</v>
      </c>
      <c r="F74" s="27">
        <v>84.540785718846678</v>
      </c>
      <c r="G74" s="27">
        <v>7.9281246624383837</v>
      </c>
      <c r="H74" s="27">
        <v>7.531089618714927</v>
      </c>
      <c r="I74" s="27">
        <f t="shared" si="4"/>
        <v>92.468910381285056</v>
      </c>
      <c r="J74" s="28">
        <f t="shared" si="5"/>
        <v>0.96509068694957867</v>
      </c>
      <c r="K74" s="29">
        <f t="shared" si="6"/>
        <v>0.72363584264807823</v>
      </c>
      <c r="L74" s="27">
        <f t="shared" si="7"/>
        <v>10.663402673192227</v>
      </c>
    </row>
    <row r="75" spans="1:12" ht="15.6" x14ac:dyDescent="0.25">
      <c r="A75" s="5" t="s">
        <v>100</v>
      </c>
      <c r="B75" s="6" t="s">
        <v>1</v>
      </c>
      <c r="C75" s="6" t="s">
        <v>18</v>
      </c>
      <c r="D75" s="6" t="s">
        <v>16</v>
      </c>
      <c r="E75" s="6" t="s">
        <v>44</v>
      </c>
      <c r="F75" s="27">
        <v>69.321624629962457</v>
      </c>
      <c r="G75" s="27">
        <v>14.129544860622486</v>
      </c>
      <c r="H75" s="27">
        <v>16.548830509415062</v>
      </c>
      <c r="I75" s="27">
        <f t="shared" si="4"/>
        <v>83.451169490584945</v>
      </c>
      <c r="J75" s="28">
        <f t="shared" si="5"/>
        <v>0.80565997763591568</v>
      </c>
      <c r="K75" s="29">
        <f t="shared" si="6"/>
        <v>0.45574449033638947</v>
      </c>
      <c r="L75" s="27">
        <f t="shared" si="7"/>
        <v>4.9061470354331318</v>
      </c>
    </row>
    <row r="76" spans="1:12" ht="15.6" x14ac:dyDescent="0.25">
      <c r="A76" s="5" t="s">
        <v>103</v>
      </c>
      <c r="B76" s="6" t="s">
        <v>12</v>
      </c>
      <c r="C76" s="6" t="s">
        <v>18</v>
      </c>
      <c r="D76" s="6" t="s">
        <v>16</v>
      </c>
      <c r="E76" s="6" t="s">
        <v>29</v>
      </c>
      <c r="F76" s="27">
        <v>85.938732038582941</v>
      </c>
      <c r="G76" s="27">
        <v>6.5185970874332453</v>
      </c>
      <c r="H76" s="27">
        <v>7.5426708739838118</v>
      </c>
      <c r="I76" s="27">
        <f t="shared" si="4"/>
        <v>92.457329126016191</v>
      </c>
      <c r="J76" s="28">
        <f t="shared" si="5"/>
        <v>0.97868521780312523</v>
      </c>
      <c r="K76" s="29">
        <f t="shared" si="6"/>
        <v>0.74405468693664689</v>
      </c>
      <c r="L76" s="27">
        <f t="shared" si="7"/>
        <v>13.183623851251415</v>
      </c>
    </row>
    <row r="77" spans="1:12" ht="15.6" x14ac:dyDescent="0.25">
      <c r="A77" s="5" t="s">
        <v>99</v>
      </c>
      <c r="B77" s="6" t="s">
        <v>2</v>
      </c>
      <c r="C77" s="6" t="s">
        <v>18</v>
      </c>
      <c r="D77" s="6" t="s">
        <v>16</v>
      </c>
      <c r="E77" s="6" t="s">
        <v>33</v>
      </c>
      <c r="F77" s="27">
        <v>80.805549217227664</v>
      </c>
      <c r="G77" s="27">
        <v>8.5650741661130017</v>
      </c>
      <c r="H77" s="27">
        <v>10.629376616659329</v>
      </c>
      <c r="I77" s="27">
        <f t="shared" si="4"/>
        <v>89.370623383340671</v>
      </c>
      <c r="J77" s="28">
        <f t="shared" si="5"/>
        <v>0.92485530085888723</v>
      </c>
      <c r="K77" s="29">
        <f t="shared" si="6"/>
        <v>0.63611652305110589</v>
      </c>
      <c r="L77" s="27">
        <f t="shared" si="7"/>
        <v>9.434308174111095</v>
      </c>
    </row>
    <row r="78" spans="1:12" s="30" customFormat="1" ht="15.6" x14ac:dyDescent="0.25">
      <c r="A78" s="5" t="s">
        <v>99</v>
      </c>
      <c r="B78" s="6" t="s">
        <v>13</v>
      </c>
      <c r="C78" s="6" t="s">
        <v>18</v>
      </c>
      <c r="D78" s="6" t="s">
        <v>16</v>
      </c>
      <c r="E78" s="6" t="s">
        <v>44</v>
      </c>
      <c r="F78" s="27">
        <v>77.823480517352621</v>
      </c>
      <c r="G78" s="27">
        <v>9.4846284654048123</v>
      </c>
      <c r="H78" s="27">
        <v>12.691891017242579</v>
      </c>
      <c r="I78" s="27">
        <f t="shared" si="4"/>
        <v>87.308108982757432</v>
      </c>
      <c r="J78" s="28">
        <f t="shared" si="5"/>
        <v>0.89324671906487452</v>
      </c>
      <c r="K78" s="29">
        <f t="shared" si="6"/>
        <v>0.57803474124974286</v>
      </c>
      <c r="L78" s="27">
        <f t="shared" si="7"/>
        <v>8.2052218282681082</v>
      </c>
    </row>
    <row r="79" spans="1:12" s="30" customFormat="1" ht="15.6" x14ac:dyDescent="0.25">
      <c r="A79" s="25" t="s">
        <v>92</v>
      </c>
      <c r="B79" s="26" t="s">
        <v>1</v>
      </c>
      <c r="C79" s="26" t="s">
        <v>18</v>
      </c>
      <c r="D79" s="26" t="s">
        <v>16</v>
      </c>
      <c r="E79" s="26" t="s">
        <v>29</v>
      </c>
      <c r="F79" s="27">
        <v>52.932727891732213</v>
      </c>
      <c r="G79" s="27">
        <v>14.659129902874088</v>
      </c>
      <c r="H79" s="27">
        <v>32.408142205393709</v>
      </c>
      <c r="I79" s="27">
        <f t="shared" si="4"/>
        <v>67.591857794606298</v>
      </c>
      <c r="J79" s="28">
        <f t="shared" si="5"/>
        <v>0.62628992826927099</v>
      </c>
      <c r="K79" s="29">
        <f t="shared" si="6"/>
        <v>0.24884867306154559</v>
      </c>
      <c r="L79" s="27">
        <f t="shared" si="7"/>
        <v>3.6109051657529929</v>
      </c>
    </row>
    <row r="80" spans="1:12" s="30" customFormat="1" ht="15.6" x14ac:dyDescent="0.25">
      <c r="A80" s="25" t="s">
        <v>93</v>
      </c>
      <c r="B80" s="26" t="s">
        <v>12</v>
      </c>
      <c r="C80" s="26" t="s">
        <v>18</v>
      </c>
      <c r="D80" s="26" t="s">
        <v>17</v>
      </c>
      <c r="E80" s="26" t="s">
        <v>32</v>
      </c>
      <c r="F80" s="27">
        <v>52.329618526589236</v>
      </c>
      <c r="G80" s="27">
        <v>23.836543306533244</v>
      </c>
      <c r="H80" s="27">
        <v>23.83383816687752</v>
      </c>
      <c r="I80" s="27">
        <f t="shared" si="4"/>
        <v>76.166161833122487</v>
      </c>
      <c r="J80" s="28">
        <f t="shared" si="5"/>
        <v>0.63113653864774921</v>
      </c>
      <c r="K80" s="29">
        <f t="shared" si="6"/>
        <v>0.28549966005021266</v>
      </c>
      <c r="L80" s="27">
        <f t="shared" si="7"/>
        <v>2.1953526504930125</v>
      </c>
    </row>
    <row r="81" spans="1:12" s="30" customFormat="1" ht="15.6" x14ac:dyDescent="0.25">
      <c r="A81" s="25" t="s">
        <v>93</v>
      </c>
      <c r="B81" s="26" t="s">
        <v>2</v>
      </c>
      <c r="C81" s="26" t="s">
        <v>18</v>
      </c>
      <c r="D81" s="26" t="s">
        <v>17</v>
      </c>
      <c r="E81" s="26" t="s">
        <v>32</v>
      </c>
      <c r="F81" s="27">
        <v>51.424594170271284</v>
      </c>
      <c r="G81" s="27">
        <v>22.808863787827967</v>
      </c>
      <c r="H81" s="27">
        <v>25.766542041900749</v>
      </c>
      <c r="I81" s="27">
        <f t="shared" si="4"/>
        <v>74.233457958099251</v>
      </c>
      <c r="J81" s="28">
        <f t="shared" si="5"/>
        <v>0.61991024669521499</v>
      </c>
      <c r="K81" s="29">
        <f t="shared" si="6"/>
        <v>0.27107620443440911</v>
      </c>
      <c r="L81" s="27">
        <f t="shared" si="7"/>
        <v>2.2545881569828219</v>
      </c>
    </row>
    <row r="82" spans="1:12" ht="15.6" x14ac:dyDescent="0.25">
      <c r="A82" s="5" t="s">
        <v>95</v>
      </c>
      <c r="B82" s="6" t="s">
        <v>1</v>
      </c>
      <c r="C82" s="6" t="s">
        <v>18</v>
      </c>
      <c r="D82" s="6" t="s">
        <v>16</v>
      </c>
      <c r="E82" s="6" t="s">
        <v>47</v>
      </c>
      <c r="F82" s="27">
        <v>57.23855174525071</v>
      </c>
      <c r="G82" s="27">
        <v>16.364523541896819</v>
      </c>
      <c r="H82" s="27">
        <v>26.396924712852481</v>
      </c>
      <c r="I82" s="27">
        <f t="shared" si="4"/>
        <v>73.603075287147533</v>
      </c>
      <c r="J82" s="28">
        <f t="shared" si="5"/>
        <v>0.67572114534895011</v>
      </c>
      <c r="K82" s="29">
        <f t="shared" si="6"/>
        <v>0.30126091847300845</v>
      </c>
      <c r="L82" s="27">
        <f t="shared" si="7"/>
        <v>3.497721861483305</v>
      </c>
    </row>
    <row r="83" spans="1:12" ht="15.6" x14ac:dyDescent="0.25">
      <c r="A83" s="5" t="s">
        <v>95</v>
      </c>
      <c r="B83" s="6" t="s">
        <v>12</v>
      </c>
      <c r="C83" s="6" t="s">
        <v>18</v>
      </c>
      <c r="D83" s="6" t="s">
        <v>16</v>
      </c>
      <c r="E83" s="6" t="s">
        <v>37</v>
      </c>
      <c r="F83" s="27">
        <v>76.189539631013005</v>
      </c>
      <c r="G83" s="27">
        <v>9.2176502231065189</v>
      </c>
      <c r="H83" s="27">
        <v>14.592810145880474</v>
      </c>
      <c r="I83" s="27">
        <f t="shared" si="4"/>
        <v>85.407189854119522</v>
      </c>
      <c r="J83" s="28">
        <f t="shared" si="5"/>
        <v>0.87496415562556096</v>
      </c>
      <c r="K83" s="29">
        <f t="shared" si="6"/>
        <v>0.54116965759454161</v>
      </c>
      <c r="L83" s="27">
        <f t="shared" si="7"/>
        <v>8.2656140976171386</v>
      </c>
    </row>
    <row r="84" spans="1:12" ht="15.6" x14ac:dyDescent="0.25">
      <c r="A84" s="5" t="s">
        <v>96</v>
      </c>
      <c r="B84" s="6" t="s">
        <v>2</v>
      </c>
      <c r="C84" s="6" t="s">
        <v>18</v>
      </c>
      <c r="D84" s="6" t="s">
        <v>16</v>
      </c>
      <c r="E84" s="4" t="s">
        <v>29</v>
      </c>
      <c r="F84" s="9">
        <v>72.413798644012104</v>
      </c>
      <c r="G84" s="9">
        <v>12.361228899096531</v>
      </c>
      <c r="H84" s="9">
        <v>15.224972456891365</v>
      </c>
      <c r="I84" s="9">
        <f t="shared" si="4"/>
        <v>84.775027543108635</v>
      </c>
      <c r="J84" s="10">
        <f t="shared" si="5"/>
        <v>0.83741711422834353</v>
      </c>
      <c r="K84" s="23">
        <f t="shared" si="6"/>
        <v>0.49621516495135026</v>
      </c>
      <c r="L84" s="9">
        <f t="shared" si="7"/>
        <v>5.8581391247681491</v>
      </c>
    </row>
    <row r="85" spans="1:12" ht="15.6" x14ac:dyDescent="0.25">
      <c r="A85" s="5" t="s">
        <v>96</v>
      </c>
      <c r="B85" s="6" t="s">
        <v>13</v>
      </c>
      <c r="C85" s="6" t="s">
        <v>18</v>
      </c>
      <c r="D85" s="6" t="s">
        <v>16</v>
      </c>
      <c r="E85" s="4" t="s">
        <v>30</v>
      </c>
      <c r="F85" s="9">
        <v>80.073862471111525</v>
      </c>
      <c r="G85" s="9">
        <v>11.067851996294763</v>
      </c>
      <c r="H85" s="9">
        <v>8.8582855325937029</v>
      </c>
      <c r="I85" s="9">
        <f t="shared" si="4"/>
        <v>91.141714467406288</v>
      </c>
      <c r="J85" s="10">
        <f t="shared" si="5"/>
        <v>0.91994619424052859</v>
      </c>
      <c r="K85" s="23">
        <f t="shared" si="6"/>
        <v>0.64651067625237835</v>
      </c>
      <c r="L85" s="9">
        <f t="shared" si="7"/>
        <v>7.234815075040598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workbookViewId="0">
      <pane xSplit="2" ySplit="1" topLeftCell="C2" activePane="bottomRight" state="frozen"/>
      <selection pane="topRight" activeCell="D1" sqref="D1"/>
      <selection pane="bottomLeft" activeCell="A4" sqref="A4"/>
      <selection pane="bottomRight" activeCell="K97" sqref="K97"/>
    </sheetView>
  </sheetViews>
  <sheetFormatPr defaultColWidth="9" defaultRowHeight="13.8" x14ac:dyDescent="0.25"/>
  <cols>
    <col min="1" max="1" width="9.88671875" style="33" customWidth="1"/>
    <col min="2" max="2" width="6.6640625" style="33" customWidth="1"/>
    <col min="3" max="3" width="7.77734375" style="33" customWidth="1"/>
    <col min="4" max="4" width="8.21875" style="33" customWidth="1"/>
    <col min="5" max="5" width="9.6640625" style="14" bestFit="1" customWidth="1"/>
    <col min="6" max="6" width="9.21875" style="14" bestFit="1" customWidth="1"/>
    <col min="7" max="7" width="10.44140625" style="14" bestFit="1" customWidth="1"/>
    <col min="8" max="8" width="9.21875" style="14" bestFit="1" customWidth="1"/>
    <col min="9" max="14" width="9.109375" style="14" bestFit="1" customWidth="1"/>
    <col min="15" max="16384" width="9" style="2"/>
  </cols>
  <sheetData>
    <row r="1" spans="1:15" s="1" customFormat="1" ht="31.2" x14ac:dyDescent="0.25">
      <c r="A1" s="34" t="s">
        <v>28</v>
      </c>
      <c r="B1" s="35" t="s">
        <v>11</v>
      </c>
      <c r="C1" s="36" t="s">
        <v>10</v>
      </c>
      <c r="D1" s="36" t="s">
        <v>25</v>
      </c>
      <c r="E1" s="15" t="s">
        <v>49</v>
      </c>
      <c r="F1" s="15" t="s">
        <v>50</v>
      </c>
      <c r="G1" s="15" t="s">
        <v>51</v>
      </c>
      <c r="H1" s="15" t="s">
        <v>52</v>
      </c>
      <c r="I1" s="15" t="s">
        <v>5</v>
      </c>
      <c r="J1" s="15" t="s">
        <v>6</v>
      </c>
      <c r="K1" s="15" t="s">
        <v>7</v>
      </c>
      <c r="L1" s="15" t="s">
        <v>8</v>
      </c>
      <c r="M1" s="15" t="s">
        <v>9</v>
      </c>
      <c r="N1" s="15" t="s">
        <v>0</v>
      </c>
      <c r="O1" s="1" t="s">
        <v>48</v>
      </c>
    </row>
    <row r="2" spans="1:15" s="1" customFormat="1" ht="52.8" x14ac:dyDescent="0.25">
      <c r="A2" s="37"/>
      <c r="B2" s="38"/>
      <c r="C2" s="39" t="s">
        <v>54</v>
      </c>
      <c r="D2" s="39" t="s">
        <v>53</v>
      </c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5" ht="15.6" x14ac:dyDescent="0.3">
      <c r="A3" s="25" t="s">
        <v>57</v>
      </c>
      <c r="B3" s="26" t="s">
        <v>1</v>
      </c>
      <c r="C3" s="26" t="s">
        <v>17</v>
      </c>
      <c r="D3" s="26" t="s">
        <v>29</v>
      </c>
      <c r="E3" s="21">
        <v>3.7118767028940653</v>
      </c>
      <c r="F3" s="32">
        <v>16.658999999999999</v>
      </c>
      <c r="G3" s="32">
        <v>81.679000000000002</v>
      </c>
      <c r="H3" s="32">
        <v>1.6620000000000061</v>
      </c>
      <c r="I3" s="14">
        <f t="shared" ref="I3:I66" si="0">0.3*EXP(-0.0256*H3*(1-G3/100))+0.2</f>
        <v>0.49767056908314011</v>
      </c>
      <c r="J3" s="14">
        <f t="shared" ref="J3:J66" si="1">POWER(G3/(F3+G3),0.3)</f>
        <v>0.94583789970801069</v>
      </c>
      <c r="K3" s="14">
        <f>1-0.25*E3/(E3+EXP(3.72-2.95*E3))</f>
        <v>0.75004878618414383</v>
      </c>
      <c r="L3" s="14">
        <f t="shared" ref="L3:L66" si="2">1-H3/100</f>
        <v>0.98337999999999992</v>
      </c>
      <c r="M3" s="14">
        <f>1-0.7*L3/(L3+EXP(22.9*L3-5.51))</f>
        <v>0.99999997176875932</v>
      </c>
      <c r="N3" s="14">
        <f>I3*J3*K3*M3</f>
        <v>0.35305971881087883</v>
      </c>
      <c r="O3" s="2">
        <f>N3*0.1317*0.5158-0.01383</f>
        <v>1.0153650330181179E-2</v>
      </c>
    </row>
    <row r="4" spans="1:15" ht="15.6" x14ac:dyDescent="0.3">
      <c r="A4" s="25" t="s">
        <v>58</v>
      </c>
      <c r="B4" s="26" t="s">
        <v>12</v>
      </c>
      <c r="C4" s="26" t="s">
        <v>17</v>
      </c>
      <c r="D4" s="26" t="s">
        <v>29</v>
      </c>
      <c r="E4" s="21">
        <v>3.3598849054066493</v>
      </c>
      <c r="F4" s="32">
        <v>19.434999999999999</v>
      </c>
      <c r="G4" s="32">
        <v>80.090999999999994</v>
      </c>
      <c r="H4" s="32">
        <v>0.47400000000000375</v>
      </c>
      <c r="I4" s="14">
        <f t="shared" si="0"/>
        <v>0.49927612342741728</v>
      </c>
      <c r="J4" s="14">
        <f t="shared" si="1"/>
        <v>0.93690196516807722</v>
      </c>
      <c r="K4" s="14">
        <f t="shared" ref="K4:K67" si="3">1-0.25*E4/(E4+EXP(3.72-2.95*E4))</f>
        <v>0.75015217636070786</v>
      </c>
      <c r="L4" s="14">
        <f t="shared" si="2"/>
        <v>0.99525999999999992</v>
      </c>
      <c r="M4" s="14">
        <f t="shared" ref="M4:M67" si="4">1-0.7*L4/(L4+EXP(22.9*L4-5.51))</f>
        <v>0.99999997823320608</v>
      </c>
      <c r="N4" s="14">
        <f t="shared" ref="N4:N67" si="5">I4*J4*K4*M4</f>
        <v>0.35090076222198163</v>
      </c>
      <c r="O4" s="2">
        <f t="shared" ref="O4:O67" si="6">N4*0.1317*0.5158-0.01383</f>
        <v>1.0006990552394726E-2</v>
      </c>
    </row>
    <row r="5" spans="1:15" ht="15.6" x14ac:dyDescent="0.3">
      <c r="A5" s="25" t="s">
        <v>56</v>
      </c>
      <c r="B5" s="26" t="s">
        <v>2</v>
      </c>
      <c r="C5" s="26" t="s">
        <v>17</v>
      </c>
      <c r="D5" s="26" t="s">
        <v>30</v>
      </c>
      <c r="E5" s="21">
        <v>2.7411204424420554</v>
      </c>
      <c r="F5" s="32">
        <v>18.588000000000001</v>
      </c>
      <c r="G5" s="32">
        <v>81.412000000000006</v>
      </c>
      <c r="H5" s="32">
        <v>0</v>
      </c>
      <c r="I5" s="14">
        <f t="shared" si="0"/>
        <v>0.5</v>
      </c>
      <c r="J5" s="14">
        <f t="shared" si="1"/>
        <v>0.94017029887689607</v>
      </c>
      <c r="K5" s="14">
        <f t="shared" si="3"/>
        <v>0.7511527692767036</v>
      </c>
      <c r="L5" s="14">
        <f t="shared" si="2"/>
        <v>1</v>
      </c>
      <c r="M5" s="14">
        <f t="shared" si="4"/>
        <v>0.99999998037918747</v>
      </c>
      <c r="N5" s="14">
        <f t="shared" si="5"/>
        <v>0.35310575486832135</v>
      </c>
      <c r="O5" s="2">
        <f t="shared" si="6"/>
        <v>1.0156777599154258E-2</v>
      </c>
    </row>
    <row r="6" spans="1:15" ht="15.6" x14ac:dyDescent="0.3">
      <c r="A6" s="25" t="s">
        <v>56</v>
      </c>
      <c r="B6" s="26" t="s">
        <v>13</v>
      </c>
      <c r="C6" s="26" t="s">
        <v>17</v>
      </c>
      <c r="D6" s="26" t="s">
        <v>31</v>
      </c>
      <c r="E6" s="21">
        <v>1.8218385019010381</v>
      </c>
      <c r="F6" s="32">
        <v>18.283999999999999</v>
      </c>
      <c r="G6" s="32">
        <v>81.716000000000008</v>
      </c>
      <c r="H6" s="32">
        <v>0</v>
      </c>
      <c r="I6" s="14">
        <f t="shared" si="0"/>
        <v>0.5</v>
      </c>
      <c r="J6" s="14">
        <f t="shared" si="1"/>
        <v>0.94122213038529223</v>
      </c>
      <c r="K6" s="14">
        <f t="shared" si="3"/>
        <v>0.77374545047263354</v>
      </c>
      <c r="L6" s="14">
        <f t="shared" si="2"/>
        <v>1</v>
      </c>
      <c r="M6" s="14">
        <f t="shared" si="4"/>
        <v>0.99999998037918747</v>
      </c>
      <c r="N6" s="14">
        <f t="shared" si="5"/>
        <v>0.36413316349030117</v>
      </c>
      <c r="O6" s="2">
        <f t="shared" si="6"/>
        <v>1.0905878950416762E-2</v>
      </c>
    </row>
    <row r="7" spans="1:15" ht="15.6" x14ac:dyDescent="0.3">
      <c r="A7" s="25" t="s">
        <v>56</v>
      </c>
      <c r="B7" s="26" t="s">
        <v>14</v>
      </c>
      <c r="C7" s="26" t="s">
        <v>17</v>
      </c>
      <c r="D7" s="26" t="s">
        <v>32</v>
      </c>
      <c r="E7" s="21">
        <v>0.32601320055764144</v>
      </c>
      <c r="F7" s="32">
        <v>18.689</v>
      </c>
      <c r="G7" s="32">
        <v>81.311000000000007</v>
      </c>
      <c r="H7" s="32">
        <v>0</v>
      </c>
      <c r="I7" s="14">
        <f t="shared" si="0"/>
        <v>0.5</v>
      </c>
      <c r="J7" s="14">
        <f t="shared" si="1"/>
        <v>0.93982023330668207</v>
      </c>
      <c r="K7" s="14">
        <f t="shared" si="3"/>
        <v>0.99493718166214551</v>
      </c>
      <c r="L7" s="14">
        <f t="shared" si="2"/>
        <v>1</v>
      </c>
      <c r="M7" s="14">
        <f t="shared" si="4"/>
        <v>0.99999998037918747</v>
      </c>
      <c r="N7" s="14">
        <f t="shared" si="5"/>
        <v>0.46753103792426615</v>
      </c>
      <c r="O7" s="2">
        <f t="shared" si="6"/>
        <v>1.7929785482888018E-2</v>
      </c>
    </row>
    <row r="8" spans="1:15" ht="15.6" x14ac:dyDescent="0.3">
      <c r="A8" s="5" t="s">
        <v>60</v>
      </c>
      <c r="B8" s="6" t="s">
        <v>1</v>
      </c>
      <c r="C8" s="6" t="s">
        <v>17</v>
      </c>
      <c r="D8" s="6" t="s">
        <v>33</v>
      </c>
      <c r="E8" s="21">
        <v>3.2011607612802768</v>
      </c>
      <c r="F8" s="32">
        <v>17.96</v>
      </c>
      <c r="G8" s="32">
        <v>82.039999999999992</v>
      </c>
      <c r="H8" s="32">
        <v>0</v>
      </c>
      <c r="I8" s="14">
        <f t="shared" si="0"/>
        <v>0.5</v>
      </c>
      <c r="J8" s="14">
        <f t="shared" si="1"/>
        <v>0.94234015031180152</v>
      </c>
      <c r="K8" s="14">
        <f t="shared" si="3"/>
        <v>0.75025499857433242</v>
      </c>
      <c r="L8" s="14">
        <f t="shared" si="2"/>
        <v>1</v>
      </c>
      <c r="M8" s="14">
        <f t="shared" si="4"/>
        <v>0.99999998037918747</v>
      </c>
      <c r="N8" s="14">
        <f t="shared" si="5"/>
        <v>0.35349769712844625</v>
      </c>
      <c r="O8" s="2">
        <f t="shared" si="6"/>
        <v>1.0183402573954886E-2</v>
      </c>
    </row>
    <row r="9" spans="1:15" ht="15.6" x14ac:dyDescent="0.3">
      <c r="A9" s="5" t="s">
        <v>60</v>
      </c>
      <c r="B9" s="6" t="s">
        <v>12</v>
      </c>
      <c r="C9" s="6" t="s">
        <v>17</v>
      </c>
      <c r="D9" s="6" t="s">
        <v>29</v>
      </c>
      <c r="E9" s="21">
        <v>2.4360963349723375</v>
      </c>
      <c r="F9" s="32">
        <v>17.591999999999999</v>
      </c>
      <c r="G9" s="32">
        <v>82.260999999999996</v>
      </c>
      <c r="H9" s="32">
        <v>0.14700000000000557</v>
      </c>
      <c r="I9" s="14">
        <f t="shared" si="0"/>
        <v>0.49979980061498946</v>
      </c>
      <c r="J9" s="14">
        <f t="shared" si="1"/>
        <v>0.94351728377782085</v>
      </c>
      <c r="K9" s="14">
        <f t="shared" si="3"/>
        <v>0.75316401879058059</v>
      </c>
      <c r="L9" s="14">
        <f t="shared" si="2"/>
        <v>0.99852999999999992</v>
      </c>
      <c r="M9" s="14">
        <f t="shared" si="4"/>
        <v>0.99999997973727928</v>
      </c>
      <c r="N9" s="14">
        <f t="shared" si="5"/>
        <v>0.35516936108606267</v>
      </c>
      <c r="O9" s="2">
        <f t="shared" si="6"/>
        <v>1.0296960144226775E-2</v>
      </c>
    </row>
    <row r="10" spans="1:15" ht="15.6" x14ac:dyDescent="0.3">
      <c r="A10" s="5" t="s">
        <v>59</v>
      </c>
      <c r="B10" s="6" t="s">
        <v>2</v>
      </c>
      <c r="C10" s="6" t="s">
        <v>17</v>
      </c>
      <c r="D10" s="6" t="s">
        <v>34</v>
      </c>
      <c r="E10" s="21">
        <v>1.8767302816173594</v>
      </c>
      <c r="F10" s="32">
        <v>16.469000000000001</v>
      </c>
      <c r="G10" s="32">
        <v>83.531000000000006</v>
      </c>
      <c r="H10" s="32">
        <v>0</v>
      </c>
      <c r="I10" s="14">
        <f t="shared" si="0"/>
        <v>0.5</v>
      </c>
      <c r="J10" s="14">
        <f t="shared" si="1"/>
        <v>0.94744564572207723</v>
      </c>
      <c r="K10" s="14">
        <f t="shared" si="3"/>
        <v>0.7699349911086687</v>
      </c>
      <c r="L10" s="14">
        <f t="shared" si="2"/>
        <v>1</v>
      </c>
      <c r="M10" s="14">
        <f t="shared" si="4"/>
        <v>0.99999998037918747</v>
      </c>
      <c r="N10" s="14">
        <f t="shared" si="5"/>
        <v>0.3647357702510749</v>
      </c>
      <c r="O10" s="2">
        <f t="shared" si="6"/>
        <v>1.094681454591794E-2</v>
      </c>
    </row>
    <row r="11" spans="1:15" ht="15.6" x14ac:dyDescent="0.3">
      <c r="A11" s="5" t="s">
        <v>59</v>
      </c>
      <c r="B11" s="6" t="s">
        <v>13</v>
      </c>
      <c r="C11" s="6" t="s">
        <v>17</v>
      </c>
      <c r="D11" s="6" t="s">
        <v>32</v>
      </c>
      <c r="E11" s="21">
        <v>1.3685654204178963</v>
      </c>
      <c r="F11" s="32">
        <v>16.221</v>
      </c>
      <c r="G11" s="32">
        <v>83.778999999999996</v>
      </c>
      <c r="H11" s="32">
        <v>0</v>
      </c>
      <c r="I11" s="14">
        <f t="shared" si="0"/>
        <v>0.5</v>
      </c>
      <c r="J11" s="14">
        <f t="shared" si="1"/>
        <v>0.94828864808571289</v>
      </c>
      <c r="K11" s="14">
        <f t="shared" si="3"/>
        <v>0.83681919717384445</v>
      </c>
      <c r="L11" s="14">
        <f t="shared" si="2"/>
        <v>1</v>
      </c>
      <c r="M11" s="14">
        <f t="shared" si="4"/>
        <v>0.99999998037918747</v>
      </c>
      <c r="N11" s="14">
        <f t="shared" si="5"/>
        <v>0.39677306480506819</v>
      </c>
      <c r="O11" s="2">
        <f t="shared" si="6"/>
        <v>1.3123135517044018E-2</v>
      </c>
    </row>
    <row r="12" spans="1:15" ht="15.6" x14ac:dyDescent="0.3">
      <c r="A12" s="5" t="s">
        <v>59</v>
      </c>
      <c r="B12" s="6" t="s">
        <v>14</v>
      </c>
      <c r="C12" s="6" t="s">
        <v>17</v>
      </c>
      <c r="D12" s="6" t="s">
        <v>32</v>
      </c>
      <c r="E12" s="21">
        <v>1.0131680990758669</v>
      </c>
      <c r="F12" s="32">
        <v>16.579999999999998</v>
      </c>
      <c r="G12" s="32">
        <v>83.42</v>
      </c>
      <c r="H12" s="32">
        <v>0</v>
      </c>
      <c r="I12" s="14">
        <f t="shared" si="0"/>
        <v>0.5</v>
      </c>
      <c r="J12" s="14">
        <f t="shared" si="1"/>
        <v>0.94706776655341096</v>
      </c>
      <c r="K12" s="14">
        <f t="shared" si="3"/>
        <v>0.91804557676779919</v>
      </c>
      <c r="L12" s="14">
        <f t="shared" si="2"/>
        <v>1</v>
      </c>
      <c r="M12" s="14">
        <f t="shared" si="4"/>
        <v>0.99999998037918747</v>
      </c>
      <c r="N12" s="14">
        <f t="shared" si="5"/>
        <v>0.43472567846218757</v>
      </c>
      <c r="O12" s="2">
        <f t="shared" si="6"/>
        <v>1.5701289202019887E-2</v>
      </c>
    </row>
    <row r="13" spans="1:15" ht="15.6" x14ac:dyDescent="0.3">
      <c r="A13" s="25" t="s">
        <v>68</v>
      </c>
      <c r="B13" s="26" t="s">
        <v>1</v>
      </c>
      <c r="C13" s="26" t="s">
        <v>16</v>
      </c>
      <c r="D13" s="26" t="s">
        <v>29</v>
      </c>
      <c r="E13" s="21">
        <v>5.8</v>
      </c>
      <c r="F13" s="32">
        <v>14.461</v>
      </c>
      <c r="G13" s="32">
        <v>85.284000000000006</v>
      </c>
      <c r="H13" s="32">
        <v>0.25499999999999545</v>
      </c>
      <c r="I13" s="14">
        <f t="shared" si="0"/>
        <v>0.49971194024196613</v>
      </c>
      <c r="J13" s="14">
        <f t="shared" si="1"/>
        <v>0.95409787384209011</v>
      </c>
      <c r="K13" s="14">
        <f t="shared" si="3"/>
        <v>0.75000006596427415</v>
      </c>
      <c r="L13" s="14">
        <f t="shared" si="2"/>
        <v>0.99745000000000006</v>
      </c>
      <c r="M13" s="14">
        <f t="shared" si="4"/>
        <v>0.99999997925235795</v>
      </c>
      <c r="N13" s="14">
        <f t="shared" si="5"/>
        <v>0.35758059881987714</v>
      </c>
      <c r="O13" s="2">
        <f t="shared" si="6"/>
        <v>1.0460757597149243E-2</v>
      </c>
    </row>
    <row r="14" spans="1:15" ht="15.6" x14ac:dyDescent="0.3">
      <c r="A14" s="25" t="s">
        <v>69</v>
      </c>
      <c r="B14" s="26" t="s">
        <v>12</v>
      </c>
      <c r="C14" s="26" t="s">
        <v>16</v>
      </c>
      <c r="D14" s="26" t="s">
        <v>35</v>
      </c>
      <c r="E14" s="21">
        <v>5.6493458698200314</v>
      </c>
      <c r="F14" s="32">
        <v>16.585999999999999</v>
      </c>
      <c r="G14" s="32">
        <v>83.414000000000001</v>
      </c>
      <c r="H14" s="32">
        <v>0</v>
      </c>
      <c r="I14" s="14">
        <f t="shared" si="0"/>
        <v>0.5</v>
      </c>
      <c r="J14" s="14">
        <f t="shared" si="1"/>
        <v>0.94704733062802249</v>
      </c>
      <c r="K14" s="14">
        <f t="shared" si="3"/>
        <v>0.75000010562139696</v>
      </c>
      <c r="L14" s="14">
        <f t="shared" si="2"/>
        <v>1</v>
      </c>
      <c r="M14" s="14">
        <f t="shared" si="4"/>
        <v>0.99999998037918747</v>
      </c>
      <c r="N14" s="14">
        <f t="shared" si="5"/>
        <v>0.35514279203154914</v>
      </c>
      <c r="O14" s="2">
        <f t="shared" si="6"/>
        <v>1.0295155285504282E-2</v>
      </c>
    </row>
    <row r="15" spans="1:15" ht="15.6" x14ac:dyDescent="0.3">
      <c r="A15" s="25" t="s">
        <v>67</v>
      </c>
      <c r="B15" s="26" t="s">
        <v>2</v>
      </c>
      <c r="C15" s="26" t="s">
        <v>27</v>
      </c>
      <c r="D15" s="26" t="s">
        <v>36</v>
      </c>
      <c r="E15" s="21">
        <v>2.1691349440380949</v>
      </c>
      <c r="F15" s="32">
        <v>18.452000000000002</v>
      </c>
      <c r="G15" s="32">
        <v>81.548000000000002</v>
      </c>
      <c r="H15" s="32">
        <v>0</v>
      </c>
      <c r="I15" s="14">
        <f t="shared" si="0"/>
        <v>0.5</v>
      </c>
      <c r="J15" s="14">
        <f t="shared" si="1"/>
        <v>0.94064119434287263</v>
      </c>
      <c r="K15" s="14">
        <f t="shared" si="3"/>
        <v>0.75766782408167077</v>
      </c>
      <c r="L15" s="14">
        <f t="shared" si="2"/>
        <v>1</v>
      </c>
      <c r="M15" s="14">
        <f t="shared" si="4"/>
        <v>0.99999998037918747</v>
      </c>
      <c r="N15" s="14">
        <f t="shared" si="5"/>
        <v>0.35634677648786067</v>
      </c>
      <c r="O15" s="2">
        <f t="shared" si="6"/>
        <v>1.0376942985048159E-2</v>
      </c>
    </row>
    <row r="16" spans="1:15" ht="15.6" x14ac:dyDescent="0.3">
      <c r="A16" s="25" t="s">
        <v>67</v>
      </c>
      <c r="B16" s="26" t="s">
        <v>13</v>
      </c>
      <c r="C16" s="26" t="s">
        <v>27</v>
      </c>
      <c r="D16" s="26" t="s">
        <v>32</v>
      </c>
      <c r="E16" s="21">
        <v>0.80319602364421105</v>
      </c>
      <c r="F16" s="32">
        <v>20.494</v>
      </c>
      <c r="G16" s="32">
        <v>79.506</v>
      </c>
      <c r="H16" s="32">
        <v>0</v>
      </c>
      <c r="I16" s="14">
        <f t="shared" si="0"/>
        <v>0.5</v>
      </c>
      <c r="J16" s="14">
        <f t="shared" si="1"/>
        <v>0.9335121424468219</v>
      </c>
      <c r="K16" s="14">
        <f t="shared" si="3"/>
        <v>0.95693621478405155</v>
      </c>
      <c r="L16" s="14">
        <f t="shared" si="2"/>
        <v>1</v>
      </c>
      <c r="M16" s="14">
        <f t="shared" si="4"/>
        <v>0.99999998037918747</v>
      </c>
      <c r="N16" s="14">
        <f t="shared" si="5"/>
        <v>0.44665577926025657</v>
      </c>
      <c r="O16" s="2">
        <f t="shared" si="6"/>
        <v>1.6511711209119401E-2</v>
      </c>
    </row>
    <row r="17" spans="1:15" ht="15.6" x14ac:dyDescent="0.3">
      <c r="A17" s="25" t="s">
        <v>67</v>
      </c>
      <c r="B17" s="26" t="s">
        <v>14</v>
      </c>
      <c r="C17" s="26" t="s">
        <v>27</v>
      </c>
      <c r="D17" s="26" t="s">
        <v>32</v>
      </c>
      <c r="E17" s="21">
        <v>0.42836236216595325</v>
      </c>
      <c r="F17" s="32">
        <v>18.143000000000001</v>
      </c>
      <c r="G17" s="32">
        <v>81.856999999999999</v>
      </c>
      <c r="H17" s="32">
        <v>0</v>
      </c>
      <c r="I17" s="14">
        <f t="shared" si="0"/>
        <v>0.5</v>
      </c>
      <c r="J17" s="14">
        <f t="shared" si="1"/>
        <v>0.94170905675558525</v>
      </c>
      <c r="K17" s="14">
        <f t="shared" si="3"/>
        <v>0.99114244314450195</v>
      </c>
      <c r="L17" s="14">
        <f t="shared" si="2"/>
        <v>1</v>
      </c>
      <c r="M17" s="14">
        <f t="shared" si="4"/>
        <v>0.99999998037918747</v>
      </c>
      <c r="N17" s="14">
        <f t="shared" si="5"/>
        <v>0.46668389846530017</v>
      </c>
      <c r="O17" s="2">
        <f t="shared" si="6"/>
        <v>1.787223857090052E-2</v>
      </c>
    </row>
    <row r="18" spans="1:15" ht="15.6" x14ac:dyDescent="0.3">
      <c r="A18" s="25" t="s">
        <v>67</v>
      </c>
      <c r="B18" s="26" t="s">
        <v>15</v>
      </c>
      <c r="C18" s="26" t="s">
        <v>27</v>
      </c>
      <c r="D18" s="26" t="s">
        <v>34</v>
      </c>
      <c r="E18" s="21">
        <v>0.46219947932436634</v>
      </c>
      <c r="F18" s="32">
        <v>13.183</v>
      </c>
      <c r="G18" s="32">
        <v>86.817000000000007</v>
      </c>
      <c r="H18" s="32">
        <v>0</v>
      </c>
      <c r="I18" s="14">
        <f t="shared" si="0"/>
        <v>0.5</v>
      </c>
      <c r="J18" s="14">
        <f t="shared" si="1"/>
        <v>0.95847641851327325</v>
      </c>
      <c r="K18" s="14">
        <f t="shared" si="3"/>
        <v>0.98951097977969715</v>
      </c>
      <c r="L18" s="14">
        <f t="shared" si="2"/>
        <v>1</v>
      </c>
      <c r="M18" s="14">
        <f t="shared" si="4"/>
        <v>0.99999998037918747</v>
      </c>
      <c r="N18" s="14">
        <f t="shared" si="5"/>
        <v>0.47421146068498771</v>
      </c>
      <c r="O18" s="2">
        <f t="shared" si="6"/>
        <v>1.8383592346187409E-2</v>
      </c>
    </row>
    <row r="19" spans="1:15" ht="15.6" x14ac:dyDescent="0.3">
      <c r="A19" s="5" t="s">
        <v>70</v>
      </c>
      <c r="B19" s="6" t="s">
        <v>1</v>
      </c>
      <c r="C19" s="6" t="s">
        <v>18</v>
      </c>
      <c r="D19" s="6" t="s">
        <v>37</v>
      </c>
      <c r="E19" s="21">
        <v>2.4687801941757619</v>
      </c>
      <c r="F19" s="32">
        <v>18.684999999999999</v>
      </c>
      <c r="G19" s="32">
        <v>81.314999999999998</v>
      </c>
      <c r="H19" s="32">
        <v>0</v>
      </c>
      <c r="I19" s="14">
        <f>0.3*EXP(-0.0256*H19*(1-G19/100))+0.2</f>
        <v>0.5</v>
      </c>
      <c r="J19" s="14">
        <f>POWER(G19/(F19+G19),0.3)</f>
        <v>0.93983410307660864</v>
      </c>
      <c r="K19" s="14">
        <f>1-0.25*E19/(E19+EXP(3.72-2.95*E19))</f>
        <v>0.75283889423112937</v>
      </c>
      <c r="L19" s="14">
        <f>1-H19/100</f>
        <v>1</v>
      </c>
      <c r="M19" s="14">
        <f t="shared" si="4"/>
        <v>0.99999998037918747</v>
      </c>
      <c r="N19" s="14">
        <f t="shared" si="5"/>
        <v>0.35377182651915884</v>
      </c>
      <c r="O19" s="2">
        <f t="shared" si="6"/>
        <v>1.0202024419217271E-2</v>
      </c>
    </row>
    <row r="20" spans="1:15" ht="15.6" x14ac:dyDescent="0.3">
      <c r="A20" s="5" t="s">
        <v>70</v>
      </c>
      <c r="B20" s="6" t="s">
        <v>12</v>
      </c>
      <c r="C20" s="6" t="s">
        <v>18</v>
      </c>
      <c r="D20" s="6" t="s">
        <v>38</v>
      </c>
      <c r="E20" s="21">
        <v>2.2851657530034259</v>
      </c>
      <c r="F20" s="32">
        <v>21.135000000000002</v>
      </c>
      <c r="G20" s="32">
        <v>78.864999999999995</v>
      </c>
      <c r="H20" s="32">
        <v>0</v>
      </c>
      <c r="I20" s="14">
        <f>0.3*EXP(-0.0256*H20*(1-G20/100))+0.2</f>
        <v>0.5</v>
      </c>
      <c r="J20" s="14">
        <f>POWER(G20/(F20+G20),0.3)</f>
        <v>0.93124786974363627</v>
      </c>
      <c r="K20" s="14">
        <f>1-0.25*E20/(E20+EXP(3.72-2.95*E20))</f>
        <v>0.75522094517718719</v>
      </c>
      <c r="L20" s="14">
        <f>1-H20/100</f>
        <v>1</v>
      </c>
      <c r="M20" s="14">
        <f t="shared" si="4"/>
        <v>0.99999998037918747</v>
      </c>
      <c r="N20" s="14">
        <f t="shared" si="5"/>
        <v>0.35164894129137747</v>
      </c>
      <c r="O20" s="2">
        <f t="shared" si="6"/>
        <v>1.0057815000012784E-2</v>
      </c>
    </row>
    <row r="21" spans="1:15" ht="15.6" x14ac:dyDescent="0.3">
      <c r="A21" s="5" t="s">
        <v>70</v>
      </c>
      <c r="B21" s="6" t="s">
        <v>2</v>
      </c>
      <c r="C21" s="6" t="s">
        <v>18</v>
      </c>
      <c r="D21" s="6" t="s">
        <v>31</v>
      </c>
      <c r="E21" s="21">
        <v>1.6415410086666484</v>
      </c>
      <c r="F21" s="32">
        <v>19.29</v>
      </c>
      <c r="G21" s="32">
        <v>80.710000000000008</v>
      </c>
      <c r="H21" s="32">
        <v>0</v>
      </c>
      <c r="I21" s="14">
        <f>0.3*EXP(-0.0256*H21*(1-G21/100))+0.2</f>
        <v>0.5</v>
      </c>
      <c r="J21" s="14">
        <f>POWER(G21/(F21+G21),0.3)</f>
        <v>0.93773085061338934</v>
      </c>
      <c r="K21" s="14">
        <f>1-0.25*E21/(E21+EXP(3.72-2.95*E21))</f>
        <v>0.79136395698122841</v>
      </c>
      <c r="L21" s="14">
        <f>1-H21/100</f>
        <v>1</v>
      </c>
      <c r="M21" s="14">
        <f t="shared" si="4"/>
        <v>0.99999998037918747</v>
      </c>
      <c r="N21" s="14">
        <f t="shared" si="5"/>
        <v>0.37104319098222344</v>
      </c>
      <c r="O21" s="2">
        <f t="shared" si="6"/>
        <v>1.1375283060566685E-2</v>
      </c>
    </row>
    <row r="22" spans="1:15" ht="15.6" x14ac:dyDescent="0.3">
      <c r="A22" s="25" t="s">
        <v>72</v>
      </c>
      <c r="B22" s="26" t="s">
        <v>1</v>
      </c>
      <c r="C22" s="26" t="s">
        <v>17</v>
      </c>
      <c r="D22" s="26" t="s">
        <v>33</v>
      </c>
      <c r="E22" s="21">
        <v>3.8404908318905813</v>
      </c>
      <c r="F22" s="32">
        <v>18.015000000000001</v>
      </c>
      <c r="G22" s="32">
        <v>81.855999999999995</v>
      </c>
      <c r="H22" s="32">
        <v>0.12900000000000489</v>
      </c>
      <c r="I22" s="14">
        <f t="shared" si="0"/>
        <v>0.49982029760628655</v>
      </c>
      <c r="J22" s="14">
        <f t="shared" si="1"/>
        <v>0.94207035139991724</v>
      </c>
      <c r="K22" s="14">
        <f t="shared" si="3"/>
        <v>0.75003226680484469</v>
      </c>
      <c r="L22" s="14">
        <f t="shared" si="2"/>
        <v>0.99870999999999999</v>
      </c>
      <c r="M22" s="14">
        <f t="shared" si="4"/>
        <v>0.99999997981699262</v>
      </c>
      <c r="N22" s="14">
        <f t="shared" si="5"/>
        <v>0.35316459876171813</v>
      </c>
      <c r="O22" s="2">
        <f t="shared" si="6"/>
        <v>1.016077491543845E-2</v>
      </c>
    </row>
    <row r="23" spans="1:15" ht="15.6" x14ac:dyDescent="0.3">
      <c r="A23" s="25" t="s">
        <v>73</v>
      </c>
      <c r="B23" s="26" t="s">
        <v>12</v>
      </c>
      <c r="C23" s="26" t="s">
        <v>17</v>
      </c>
      <c r="D23" s="26" t="s">
        <v>39</v>
      </c>
      <c r="E23" s="21">
        <v>1.473268058253308</v>
      </c>
      <c r="F23" s="32">
        <v>19.707999999999998</v>
      </c>
      <c r="G23" s="32">
        <v>80.292000000000002</v>
      </c>
      <c r="H23" s="32">
        <v>0</v>
      </c>
      <c r="I23" s="14">
        <f t="shared" si="0"/>
        <v>0.5</v>
      </c>
      <c r="J23" s="14">
        <f t="shared" si="1"/>
        <v>0.93627123928832379</v>
      </c>
      <c r="K23" s="14">
        <f t="shared" si="3"/>
        <v>0.81656781298478853</v>
      </c>
      <c r="L23" s="14">
        <f t="shared" si="2"/>
        <v>1</v>
      </c>
      <c r="M23" s="14">
        <f t="shared" si="4"/>
        <v>0.99999998037918747</v>
      </c>
      <c r="N23" s="14">
        <f t="shared" si="5"/>
        <v>0.38226447161277238</v>
      </c>
      <c r="O23" s="2">
        <f t="shared" si="6"/>
        <v>1.2137554304101216E-2</v>
      </c>
    </row>
    <row r="24" spans="1:15" ht="15.6" x14ac:dyDescent="0.3">
      <c r="A24" s="25" t="s">
        <v>71</v>
      </c>
      <c r="B24" s="26" t="s">
        <v>2</v>
      </c>
      <c r="C24" s="26" t="s">
        <v>24</v>
      </c>
      <c r="D24" s="26" t="s">
        <v>31</v>
      </c>
      <c r="E24" s="21">
        <v>1.088513491250058</v>
      </c>
      <c r="F24" s="32">
        <v>20.863</v>
      </c>
      <c r="G24" s="32">
        <v>79.137</v>
      </c>
      <c r="H24" s="32">
        <v>0</v>
      </c>
      <c r="I24" s="14">
        <f t="shared" si="0"/>
        <v>0.5</v>
      </c>
      <c r="J24" s="14">
        <f t="shared" si="1"/>
        <v>0.93221025198832552</v>
      </c>
      <c r="K24" s="14">
        <f t="shared" si="3"/>
        <v>0.90111432022769222</v>
      </c>
      <c r="L24" s="14">
        <f t="shared" si="2"/>
        <v>1</v>
      </c>
      <c r="M24" s="14">
        <f t="shared" si="4"/>
        <v>0.99999998037918747</v>
      </c>
      <c r="N24" s="14">
        <f t="shared" si="5"/>
        <v>0.42001399552385676</v>
      </c>
      <c r="O24" s="2">
        <f t="shared" si="6"/>
        <v>1.4701911927971744E-2</v>
      </c>
    </row>
    <row r="25" spans="1:15" ht="15.6" x14ac:dyDescent="0.3">
      <c r="A25" s="25" t="s">
        <v>71</v>
      </c>
      <c r="B25" s="26" t="s">
        <v>13</v>
      </c>
      <c r="C25" s="26" t="s">
        <v>24</v>
      </c>
      <c r="D25" s="26" t="s">
        <v>39</v>
      </c>
      <c r="E25" s="21">
        <v>0.97486315024447312</v>
      </c>
      <c r="F25" s="32">
        <v>20.251999999999999</v>
      </c>
      <c r="G25" s="32">
        <v>79.748000000000005</v>
      </c>
      <c r="H25" s="32">
        <v>0</v>
      </c>
      <c r="I25" s="14">
        <f t="shared" si="0"/>
        <v>0.5</v>
      </c>
      <c r="J25" s="14">
        <f t="shared" si="1"/>
        <v>0.93436366189613163</v>
      </c>
      <c r="K25" s="14">
        <f t="shared" si="3"/>
        <v>0.92616623314420998</v>
      </c>
      <c r="L25" s="14">
        <f t="shared" si="2"/>
        <v>1</v>
      </c>
      <c r="M25" s="14">
        <f t="shared" si="4"/>
        <v>0.99999998037918747</v>
      </c>
      <c r="N25" s="14">
        <f t="shared" si="5"/>
        <v>0.43268802807289436</v>
      </c>
      <c r="O25" s="2">
        <f t="shared" si="6"/>
        <v>1.5562869858695859E-2</v>
      </c>
    </row>
    <row r="26" spans="1:15" ht="15.6" x14ac:dyDescent="0.3">
      <c r="A26" s="25" t="s">
        <v>71</v>
      </c>
      <c r="B26" s="26" t="s">
        <v>14</v>
      </c>
      <c r="C26" s="26" t="s">
        <v>24</v>
      </c>
      <c r="D26" s="26" t="s">
        <v>32</v>
      </c>
      <c r="E26" s="21">
        <v>0.68014946385980746</v>
      </c>
      <c r="F26" s="32">
        <v>23.084</v>
      </c>
      <c r="G26" s="32">
        <v>76.915999999999997</v>
      </c>
      <c r="H26" s="32">
        <v>0</v>
      </c>
      <c r="I26" s="14">
        <f t="shared" si="0"/>
        <v>0.5</v>
      </c>
      <c r="J26" s="14">
        <f t="shared" si="1"/>
        <v>0.92428308925569702</v>
      </c>
      <c r="K26" s="14">
        <f t="shared" si="3"/>
        <v>0.97270152997519044</v>
      </c>
      <c r="L26" s="14">
        <f t="shared" si="2"/>
        <v>1</v>
      </c>
      <c r="M26" s="14">
        <f t="shared" si="4"/>
        <v>0.99999998037918747</v>
      </c>
      <c r="N26" s="14">
        <f t="shared" si="5"/>
        <v>0.4495257787045448</v>
      </c>
      <c r="O26" s="2">
        <f t="shared" si="6"/>
        <v>1.6706672739569418E-2</v>
      </c>
    </row>
    <row r="27" spans="1:15" ht="15.6" x14ac:dyDescent="0.3">
      <c r="A27" s="25" t="s">
        <v>71</v>
      </c>
      <c r="B27" s="26" t="s">
        <v>15</v>
      </c>
      <c r="C27" s="26" t="s">
        <v>24</v>
      </c>
      <c r="D27" s="26" t="s">
        <v>39</v>
      </c>
      <c r="E27" s="21">
        <v>0.64932567983201683</v>
      </c>
      <c r="F27" s="32">
        <v>23.57</v>
      </c>
      <c r="G27" s="32">
        <v>76.430000000000007</v>
      </c>
      <c r="H27" s="32">
        <v>0</v>
      </c>
      <c r="I27" s="14">
        <f t="shared" si="0"/>
        <v>0.5</v>
      </c>
      <c r="J27" s="14">
        <f t="shared" si="1"/>
        <v>0.92252715330840063</v>
      </c>
      <c r="K27" s="14">
        <f t="shared" si="3"/>
        <v>0.97586577860576418</v>
      </c>
      <c r="L27" s="14">
        <f t="shared" si="2"/>
        <v>1</v>
      </c>
      <c r="M27" s="14">
        <f t="shared" si="4"/>
        <v>0.99999998037918747</v>
      </c>
      <c r="N27" s="14">
        <f t="shared" si="5"/>
        <v>0.45013133054218818</v>
      </c>
      <c r="O27" s="2">
        <f t="shared" si="6"/>
        <v>1.6747808396675112E-2</v>
      </c>
    </row>
    <row r="28" spans="1:15" ht="15.6" x14ac:dyDescent="0.3">
      <c r="A28" s="5" t="s">
        <v>65</v>
      </c>
      <c r="B28" s="6" t="s">
        <v>1</v>
      </c>
      <c r="C28" s="6" t="s">
        <v>16</v>
      </c>
      <c r="D28" s="6" t="s">
        <v>30</v>
      </c>
      <c r="E28" s="21">
        <v>3.2803701628899447</v>
      </c>
      <c r="F28" s="32">
        <v>19.838999999999999</v>
      </c>
      <c r="G28" s="32">
        <v>80.161000000000001</v>
      </c>
      <c r="H28" s="32">
        <v>0</v>
      </c>
      <c r="I28" s="14">
        <f t="shared" si="0"/>
        <v>0.5</v>
      </c>
      <c r="J28" s="14">
        <f t="shared" si="1"/>
        <v>0.93581270679621031</v>
      </c>
      <c r="K28" s="14">
        <f t="shared" si="3"/>
        <v>0.75019703462929033</v>
      </c>
      <c r="L28" s="14">
        <f t="shared" si="2"/>
        <v>1</v>
      </c>
      <c r="M28" s="14">
        <f t="shared" si="4"/>
        <v>0.99999998037918747</v>
      </c>
      <c r="N28" s="14">
        <f t="shared" si="5"/>
        <v>0.35102195191612723</v>
      </c>
      <c r="O28" s="2">
        <f t="shared" si="6"/>
        <v>1.0015223072541176E-2</v>
      </c>
    </row>
    <row r="29" spans="1:15" ht="15.6" x14ac:dyDescent="0.3">
      <c r="A29" s="5" t="s">
        <v>66</v>
      </c>
      <c r="B29" s="6" t="s">
        <v>12</v>
      </c>
      <c r="C29" s="6" t="s">
        <v>16</v>
      </c>
      <c r="D29" s="6" t="s">
        <v>29</v>
      </c>
      <c r="E29" s="21">
        <v>3.3963627385673463</v>
      </c>
      <c r="F29" s="32">
        <v>19.440000000000001</v>
      </c>
      <c r="G29" s="32">
        <v>80.56</v>
      </c>
      <c r="H29" s="32">
        <v>0</v>
      </c>
      <c r="I29" s="14">
        <f t="shared" si="0"/>
        <v>0.5</v>
      </c>
      <c r="J29" s="14">
        <f t="shared" si="1"/>
        <v>0.93720767670708116</v>
      </c>
      <c r="K29" s="14">
        <f t="shared" si="3"/>
        <v>0.75013519255903138</v>
      </c>
      <c r="L29" s="14">
        <f t="shared" si="2"/>
        <v>1</v>
      </c>
      <c r="M29" s="14">
        <f t="shared" si="4"/>
        <v>0.99999998037918747</v>
      </c>
      <c r="N29" s="14">
        <f t="shared" si="5"/>
        <v>0.3515162236202003</v>
      </c>
      <c r="O29" s="2">
        <f t="shared" si="6"/>
        <v>1.0048799374472521E-2</v>
      </c>
    </row>
    <row r="30" spans="1:15" ht="15.6" x14ac:dyDescent="0.3">
      <c r="A30" s="5" t="s">
        <v>64</v>
      </c>
      <c r="B30" s="6" t="s">
        <v>2</v>
      </c>
      <c r="C30" s="6" t="s">
        <v>27</v>
      </c>
      <c r="D30" s="6" t="s">
        <v>29</v>
      </c>
      <c r="E30" s="21">
        <v>3.2026615442881066</v>
      </c>
      <c r="F30" s="32">
        <v>19.116</v>
      </c>
      <c r="G30" s="32">
        <v>80.884</v>
      </c>
      <c r="H30" s="32">
        <v>0</v>
      </c>
      <c r="I30" s="14">
        <f t="shared" si="0"/>
        <v>0.5</v>
      </c>
      <c r="J30" s="14">
        <f t="shared" si="1"/>
        <v>0.93833688035458307</v>
      </c>
      <c r="K30" s="14">
        <f t="shared" si="3"/>
        <v>0.75025375441047204</v>
      </c>
      <c r="L30" s="14">
        <f t="shared" si="2"/>
        <v>1</v>
      </c>
      <c r="M30" s="14">
        <f t="shared" si="4"/>
        <v>0.99999998037918747</v>
      </c>
      <c r="N30" s="14">
        <f t="shared" si="5"/>
        <v>0.35199537678748249</v>
      </c>
      <c r="O30" s="2">
        <f t="shared" si="6"/>
        <v>1.0081348661197727E-2</v>
      </c>
    </row>
    <row r="31" spans="1:15" ht="15.6" x14ac:dyDescent="0.3">
      <c r="A31" s="5" t="s">
        <v>64</v>
      </c>
      <c r="B31" s="6" t="s">
        <v>13</v>
      </c>
      <c r="C31" s="6" t="s">
        <v>27</v>
      </c>
      <c r="D31" s="6" t="s">
        <v>29</v>
      </c>
      <c r="E31" s="21">
        <v>2.2965273061267593</v>
      </c>
      <c r="F31" s="32">
        <v>17.670999999999999</v>
      </c>
      <c r="G31" s="32">
        <v>82.329000000000008</v>
      </c>
      <c r="H31" s="32">
        <v>0</v>
      </c>
      <c r="I31" s="14">
        <f t="shared" si="0"/>
        <v>0.5</v>
      </c>
      <c r="J31" s="14">
        <f t="shared" si="1"/>
        <v>0.94333479145921251</v>
      </c>
      <c r="K31" s="14">
        <f t="shared" si="3"/>
        <v>0.75502784214263874</v>
      </c>
      <c r="L31" s="14">
        <f t="shared" si="2"/>
        <v>1</v>
      </c>
      <c r="M31" s="14">
        <f t="shared" si="4"/>
        <v>0.99999998037918747</v>
      </c>
      <c r="N31" s="14">
        <f t="shared" si="5"/>
        <v>0.35612200901935936</v>
      </c>
      <c r="O31" s="2">
        <f t="shared" si="6"/>
        <v>1.0361674337612843E-2</v>
      </c>
    </row>
    <row r="32" spans="1:15" ht="15.6" x14ac:dyDescent="0.3">
      <c r="A32" s="5" t="s">
        <v>64</v>
      </c>
      <c r="B32" s="6" t="s">
        <v>14</v>
      </c>
      <c r="C32" s="6" t="s">
        <v>27</v>
      </c>
      <c r="D32" s="6" t="s">
        <v>31</v>
      </c>
      <c r="E32" s="21">
        <v>1.5654864922567582</v>
      </c>
      <c r="F32" s="32">
        <v>20.225999999999999</v>
      </c>
      <c r="G32" s="32">
        <v>79.774000000000001</v>
      </c>
      <c r="H32" s="32">
        <v>0</v>
      </c>
      <c r="I32" s="14">
        <f t="shared" si="0"/>
        <v>0.5</v>
      </c>
      <c r="J32" s="14">
        <f t="shared" si="1"/>
        <v>0.93445503980006139</v>
      </c>
      <c r="K32" s="14">
        <f t="shared" si="3"/>
        <v>0.80161563378431655</v>
      </c>
      <c r="L32" s="14">
        <f t="shared" si="2"/>
        <v>1</v>
      </c>
      <c r="M32" s="14">
        <f t="shared" si="4"/>
        <v>0.99999998037918747</v>
      </c>
      <c r="N32" s="14">
        <f t="shared" si="5"/>
        <v>0.37453687713741945</v>
      </c>
      <c r="O32" s="2">
        <f t="shared" si="6"/>
        <v>1.1612612165659246E-2</v>
      </c>
    </row>
    <row r="33" spans="1:15" ht="15.6" x14ac:dyDescent="0.3">
      <c r="A33" s="5" t="s">
        <v>64</v>
      </c>
      <c r="B33" s="6" t="s">
        <v>15</v>
      </c>
      <c r="C33" s="6" t="s">
        <v>27</v>
      </c>
      <c r="D33" s="6" t="s">
        <v>40</v>
      </c>
      <c r="E33" s="21">
        <v>1.0381699987986515</v>
      </c>
      <c r="F33" s="32">
        <v>22.48</v>
      </c>
      <c r="G33" s="32">
        <v>77.52</v>
      </c>
      <c r="H33" s="32">
        <v>0</v>
      </c>
      <c r="I33" s="14">
        <f t="shared" si="0"/>
        <v>0.5</v>
      </c>
      <c r="J33" s="14">
        <f t="shared" si="1"/>
        <v>0.92645457272023268</v>
      </c>
      <c r="K33" s="14">
        <f t="shared" si="3"/>
        <v>0.91255116628514121</v>
      </c>
      <c r="L33" s="14">
        <f t="shared" si="2"/>
        <v>1</v>
      </c>
      <c r="M33" s="14">
        <f t="shared" si="4"/>
        <v>0.99999998037918747</v>
      </c>
      <c r="N33" s="14">
        <f t="shared" si="5"/>
        <v>0.42271859212894286</v>
      </c>
      <c r="O33" s="2">
        <f t="shared" si="6"/>
        <v>1.4885637501308323E-2</v>
      </c>
    </row>
    <row r="34" spans="1:15" ht="15.6" x14ac:dyDescent="0.3">
      <c r="A34" s="25" t="s">
        <v>62</v>
      </c>
      <c r="B34" s="26" t="s">
        <v>1</v>
      </c>
      <c r="C34" s="26" t="s">
        <v>16</v>
      </c>
      <c r="D34" s="26" t="s">
        <v>41</v>
      </c>
      <c r="E34" s="21">
        <v>4.2530297693741703</v>
      </c>
      <c r="F34" s="32">
        <v>20.349</v>
      </c>
      <c r="G34" s="32">
        <v>75.822999999999993</v>
      </c>
      <c r="H34" s="32">
        <v>3.828000000000003</v>
      </c>
      <c r="I34" s="14">
        <f t="shared" si="0"/>
        <v>0.49297573454067317</v>
      </c>
      <c r="J34" s="14">
        <f t="shared" si="1"/>
        <v>0.93116296552611977</v>
      </c>
      <c r="K34" s="14">
        <f t="shared" si="3"/>
        <v>0.75000862885867337</v>
      </c>
      <c r="L34" s="14">
        <f t="shared" si="2"/>
        <v>0.96172000000000002</v>
      </c>
      <c r="M34" s="14">
        <f t="shared" si="4"/>
        <v>0.99999995466085001</v>
      </c>
      <c r="N34" s="14">
        <f t="shared" si="5"/>
        <v>0.3442845055686457</v>
      </c>
      <c r="O34" s="2">
        <f t="shared" si="6"/>
        <v>9.5575425479528953E-3</v>
      </c>
    </row>
    <row r="35" spans="1:15" ht="15.6" x14ac:dyDescent="0.3">
      <c r="A35" s="25" t="s">
        <v>63</v>
      </c>
      <c r="B35" s="26" t="s">
        <v>12</v>
      </c>
      <c r="C35" s="26" t="s">
        <v>16</v>
      </c>
      <c r="D35" s="26" t="s">
        <v>35</v>
      </c>
      <c r="E35" s="21">
        <v>3.2603982183665901</v>
      </c>
      <c r="F35" s="32">
        <v>18.081</v>
      </c>
      <c r="G35" s="32">
        <v>80.98599999999999</v>
      </c>
      <c r="H35" s="32">
        <v>0.93300000000000693</v>
      </c>
      <c r="I35" s="14">
        <f t="shared" si="0"/>
        <v>0.49864065228359222</v>
      </c>
      <c r="J35" s="14">
        <f t="shared" si="1"/>
        <v>0.94133516181226384</v>
      </c>
      <c r="K35" s="14">
        <f t="shared" si="3"/>
        <v>0.7502102612306395</v>
      </c>
      <c r="L35" s="14">
        <f t="shared" si="2"/>
        <v>0.99066999999999994</v>
      </c>
      <c r="M35" s="14">
        <f t="shared" si="4"/>
        <v>0.9999999759322189</v>
      </c>
      <c r="N35" s="14">
        <f t="shared" si="5"/>
        <v>0.35213966994657409</v>
      </c>
      <c r="O35" s="2">
        <f t="shared" si="6"/>
        <v>1.0091150619586936E-2</v>
      </c>
    </row>
    <row r="36" spans="1:15" ht="15.6" x14ac:dyDescent="0.3">
      <c r="A36" s="25" t="s">
        <v>61</v>
      </c>
      <c r="B36" s="26" t="s">
        <v>2</v>
      </c>
      <c r="C36" s="26" t="s">
        <v>16</v>
      </c>
      <c r="D36" s="26" t="s">
        <v>29</v>
      </c>
      <c r="E36" s="21">
        <v>3.6885964846690458</v>
      </c>
      <c r="F36" s="32">
        <v>16.635999999999999</v>
      </c>
      <c r="G36" s="32">
        <v>83.195000000000007</v>
      </c>
      <c r="H36" s="32">
        <v>0.16899999999999693</v>
      </c>
      <c r="I36" s="14">
        <f t="shared" si="0"/>
        <v>0.49978196381537432</v>
      </c>
      <c r="J36" s="14">
        <f t="shared" si="1"/>
        <v>0.94678101628641853</v>
      </c>
      <c r="K36" s="14">
        <f t="shared" si="3"/>
        <v>0.75005258338430847</v>
      </c>
      <c r="L36" s="14">
        <f t="shared" si="2"/>
        <v>0.99831000000000003</v>
      </c>
      <c r="M36" s="14">
        <f t="shared" si="4"/>
        <v>0.999999979639425</v>
      </c>
      <c r="N36" s="14">
        <f t="shared" si="5"/>
        <v>0.35491293111092226</v>
      </c>
      <c r="O36" s="2">
        <f t="shared" si="6"/>
        <v>1.0279540635485708E-2</v>
      </c>
    </row>
    <row r="37" spans="1:15" ht="15.6" x14ac:dyDescent="0.3">
      <c r="A37" s="5" t="s">
        <v>75</v>
      </c>
      <c r="B37" s="6" t="s">
        <v>1</v>
      </c>
      <c r="C37" s="6" t="s">
        <v>18</v>
      </c>
      <c r="D37" s="6" t="s">
        <v>33</v>
      </c>
      <c r="E37" s="21">
        <v>2.4717555963705875</v>
      </c>
      <c r="F37" s="32">
        <v>23.029</v>
      </c>
      <c r="G37" s="32">
        <v>76.602000000000004</v>
      </c>
      <c r="H37" s="32">
        <v>0.36899999999999977</v>
      </c>
      <c r="I37" s="14">
        <f t="shared" si="0"/>
        <v>0.49933765165194866</v>
      </c>
      <c r="J37" s="14">
        <f t="shared" si="1"/>
        <v>0.92417387140794494</v>
      </c>
      <c r="K37" s="14">
        <f t="shared" si="3"/>
        <v>0.75281101461705624</v>
      </c>
      <c r="L37" s="14">
        <f t="shared" si="2"/>
        <v>0.99631000000000003</v>
      </c>
      <c r="M37" s="14">
        <f t="shared" si="4"/>
        <v>0.99999997872792801</v>
      </c>
      <c r="N37" s="14">
        <f t="shared" si="5"/>
        <v>0.34740331304839944</v>
      </c>
      <c r="O37" s="2">
        <f t="shared" si="6"/>
        <v>9.7694058222270019E-3</v>
      </c>
    </row>
    <row r="38" spans="1:15" ht="15.6" x14ac:dyDescent="0.3">
      <c r="A38" s="5" t="s">
        <v>76</v>
      </c>
      <c r="B38" s="6" t="s">
        <v>12</v>
      </c>
      <c r="C38" s="6" t="s">
        <v>18</v>
      </c>
      <c r="D38" s="6" t="s">
        <v>32</v>
      </c>
      <c r="E38" s="21">
        <v>1.9429732777146611</v>
      </c>
      <c r="F38" s="32">
        <v>24.571999999999999</v>
      </c>
      <c r="G38" s="32">
        <v>75.096000000000004</v>
      </c>
      <c r="H38" s="32">
        <v>0.33199999999999363</v>
      </c>
      <c r="I38" s="14">
        <f t="shared" si="0"/>
        <v>0.49936567932092657</v>
      </c>
      <c r="J38" s="14">
        <f t="shared" si="1"/>
        <v>0.91858281943145692</v>
      </c>
      <c r="K38" s="14">
        <f t="shared" si="3"/>
        <v>0.76610126256706412</v>
      </c>
      <c r="L38" s="14">
        <f t="shared" si="2"/>
        <v>0.99668000000000001</v>
      </c>
      <c r="M38" s="14">
        <f t="shared" si="4"/>
        <v>0.99999997889957171</v>
      </c>
      <c r="N38" s="14">
        <f t="shared" si="5"/>
        <v>0.3514173325754944</v>
      </c>
      <c r="O38" s="2">
        <f t="shared" si="6"/>
        <v>1.004208162075935E-2</v>
      </c>
    </row>
    <row r="39" spans="1:15" ht="15.6" x14ac:dyDescent="0.3">
      <c r="A39" s="5" t="s">
        <v>74</v>
      </c>
      <c r="B39" s="6" t="s">
        <v>2</v>
      </c>
      <c r="C39" s="6" t="s">
        <v>26</v>
      </c>
      <c r="D39" s="6" t="s">
        <v>40</v>
      </c>
      <c r="E39" s="21">
        <v>1.2819663986500178</v>
      </c>
      <c r="F39" s="32">
        <v>21.361999999999998</v>
      </c>
      <c r="G39" s="32">
        <v>78.638000000000005</v>
      </c>
      <c r="H39" s="32">
        <v>0</v>
      </c>
      <c r="I39" s="14">
        <f t="shared" si="0"/>
        <v>0.5</v>
      </c>
      <c r="J39" s="14">
        <f t="shared" si="1"/>
        <v>0.93044292492989089</v>
      </c>
      <c r="K39" s="14">
        <f t="shared" si="3"/>
        <v>0.85576672308425672</v>
      </c>
      <c r="L39" s="14">
        <f t="shared" si="2"/>
        <v>1</v>
      </c>
      <c r="M39" s="14">
        <f t="shared" si="4"/>
        <v>0.99999998037918747</v>
      </c>
      <c r="N39" s="14">
        <f t="shared" si="5"/>
        <v>0.39812103863063347</v>
      </c>
      <c r="O39" s="2">
        <f t="shared" si="6"/>
        <v>1.3214704538272158E-2</v>
      </c>
    </row>
    <row r="40" spans="1:15" ht="15.6" x14ac:dyDescent="0.3">
      <c r="A40" s="5" t="s">
        <v>74</v>
      </c>
      <c r="B40" s="6" t="s">
        <v>13</v>
      </c>
      <c r="C40" s="6" t="s">
        <v>26</v>
      </c>
      <c r="D40" s="6" t="s">
        <v>32</v>
      </c>
      <c r="E40" s="21">
        <v>0.94807340956420738</v>
      </c>
      <c r="F40" s="32">
        <v>21.091999999999999</v>
      </c>
      <c r="G40" s="32">
        <v>78.908000000000001</v>
      </c>
      <c r="H40" s="32">
        <v>0</v>
      </c>
      <c r="I40" s="14">
        <f t="shared" si="0"/>
        <v>0.5</v>
      </c>
      <c r="J40" s="14">
        <f t="shared" si="1"/>
        <v>0.93140016551158256</v>
      </c>
      <c r="K40" s="14">
        <f t="shared" si="3"/>
        <v>0.93160363414127867</v>
      </c>
      <c r="L40" s="14">
        <f t="shared" si="2"/>
        <v>1</v>
      </c>
      <c r="M40" s="14">
        <f t="shared" si="4"/>
        <v>0.99999998037918747</v>
      </c>
      <c r="N40" s="14">
        <f t="shared" si="5"/>
        <v>0.4338478810027413</v>
      </c>
      <c r="O40" s="2">
        <f t="shared" si="6"/>
        <v>1.5641659665693884E-2</v>
      </c>
    </row>
    <row r="41" spans="1:15" ht="15.6" x14ac:dyDescent="0.3">
      <c r="A41" s="5" t="s">
        <v>74</v>
      </c>
      <c r="B41" s="6" t="s">
        <v>14</v>
      </c>
      <c r="C41" s="6" t="s">
        <v>26</v>
      </c>
      <c r="D41" s="6" t="s">
        <v>42</v>
      </c>
      <c r="E41" s="21">
        <v>0.9850029058897134</v>
      </c>
      <c r="F41" s="32">
        <v>23.207000000000001</v>
      </c>
      <c r="G41" s="32">
        <v>76.793000000000006</v>
      </c>
      <c r="H41" s="32">
        <v>0</v>
      </c>
      <c r="I41" s="14">
        <f t="shared" si="0"/>
        <v>0.5</v>
      </c>
      <c r="J41" s="14">
        <f t="shared" si="1"/>
        <v>0.92383942145555931</v>
      </c>
      <c r="K41" s="14">
        <f t="shared" si="3"/>
        <v>0.92405448014639235</v>
      </c>
      <c r="L41" s="14">
        <f t="shared" si="2"/>
        <v>1</v>
      </c>
      <c r="M41" s="14">
        <f t="shared" si="4"/>
        <v>0.99999998037918747</v>
      </c>
      <c r="N41" s="14">
        <f t="shared" si="5"/>
        <v>0.42683896979100278</v>
      </c>
      <c r="O41" s="2">
        <f t="shared" si="6"/>
        <v>1.5165538299416843E-2</v>
      </c>
    </row>
    <row r="42" spans="1:15" ht="15.6" x14ac:dyDescent="0.3">
      <c r="A42" s="25" t="s">
        <v>80</v>
      </c>
      <c r="B42" s="26" t="s">
        <v>1</v>
      </c>
      <c r="C42" s="26" t="s">
        <v>18</v>
      </c>
      <c r="D42" s="26" t="s">
        <v>29</v>
      </c>
      <c r="E42" s="21">
        <v>2.0576187649369801</v>
      </c>
      <c r="F42" s="32">
        <v>20.904</v>
      </c>
      <c r="G42" s="32">
        <v>79.096000000000004</v>
      </c>
      <c r="H42" s="32">
        <v>0</v>
      </c>
      <c r="I42" s="14">
        <f t="shared" si="0"/>
        <v>0.5</v>
      </c>
      <c r="J42" s="14">
        <f t="shared" si="1"/>
        <v>0.93206533537679959</v>
      </c>
      <c r="K42" s="14">
        <f t="shared" si="3"/>
        <v>0.76107430830845202</v>
      </c>
      <c r="L42" s="14">
        <f t="shared" si="2"/>
        <v>1</v>
      </c>
      <c r="M42" s="14">
        <f t="shared" si="4"/>
        <v>0.99999998037918747</v>
      </c>
      <c r="N42" s="14">
        <f t="shared" si="5"/>
        <v>0.35468548325087401</v>
      </c>
      <c r="O42" s="2">
        <f t="shared" si="6"/>
        <v>1.0264089906747471E-2</v>
      </c>
    </row>
    <row r="43" spans="1:15" ht="15.6" x14ac:dyDescent="0.3">
      <c r="A43" s="25" t="s">
        <v>81</v>
      </c>
      <c r="B43" s="26" t="s">
        <v>12</v>
      </c>
      <c r="C43" s="26" t="s">
        <v>18</v>
      </c>
      <c r="D43" s="26" t="s">
        <v>32</v>
      </c>
      <c r="E43" s="21">
        <v>0.49790649789907226</v>
      </c>
      <c r="F43" s="32">
        <v>20.643999999999998</v>
      </c>
      <c r="G43" s="32">
        <v>79.355999999999995</v>
      </c>
      <c r="H43" s="32">
        <v>0</v>
      </c>
      <c r="I43" s="14">
        <f t="shared" si="0"/>
        <v>0.5</v>
      </c>
      <c r="J43" s="14">
        <f t="shared" si="1"/>
        <v>0.9329834299575378</v>
      </c>
      <c r="K43" s="14">
        <f t="shared" si="3"/>
        <v>0.98754835909311722</v>
      </c>
      <c r="L43" s="14">
        <f t="shared" si="2"/>
        <v>1</v>
      </c>
      <c r="M43" s="14">
        <f t="shared" si="4"/>
        <v>0.99999998037918747</v>
      </c>
      <c r="N43" s="14">
        <f t="shared" si="5"/>
        <v>0.46068311861884009</v>
      </c>
      <c r="O43" s="2">
        <f t="shared" si="6"/>
        <v>1.7464600435259825E-2</v>
      </c>
    </row>
    <row r="44" spans="1:15" ht="15.6" x14ac:dyDescent="0.3">
      <c r="A44" s="25" t="s">
        <v>79</v>
      </c>
      <c r="B44" s="26" t="s">
        <v>2</v>
      </c>
      <c r="C44" s="26" t="s">
        <v>26</v>
      </c>
      <c r="D44" s="26" t="s">
        <v>40</v>
      </c>
      <c r="E44" s="21">
        <v>0.46058449524094325</v>
      </c>
      <c r="F44" s="32">
        <v>20.042000000000002</v>
      </c>
      <c r="G44" s="32">
        <v>79.911000000000001</v>
      </c>
      <c r="H44" s="32">
        <v>4.6999999999997044E-2</v>
      </c>
      <c r="I44" s="14">
        <f t="shared" si="0"/>
        <v>0.49992749550851406</v>
      </c>
      <c r="J44" s="14">
        <f t="shared" si="1"/>
        <v>0.9350680533270268</v>
      </c>
      <c r="K44" s="14">
        <f t="shared" si="3"/>
        <v>0.98959371509127503</v>
      </c>
      <c r="L44" s="14">
        <f t="shared" si="2"/>
        <v>0.99953000000000003</v>
      </c>
      <c r="M44" s="14">
        <f t="shared" si="4"/>
        <v>0.99999998017618974</v>
      </c>
      <c r="N44" s="14">
        <f t="shared" si="5"/>
        <v>0.46260163408437727</v>
      </c>
      <c r="O44" s="2">
        <f t="shared" si="6"/>
        <v>1.7594926840757065E-2</v>
      </c>
    </row>
    <row r="45" spans="1:15" ht="15.6" x14ac:dyDescent="0.3">
      <c r="A45" s="25" t="s">
        <v>79</v>
      </c>
      <c r="B45" s="26" t="s">
        <v>13</v>
      </c>
      <c r="C45" s="26" t="s">
        <v>26</v>
      </c>
      <c r="D45" s="26" t="s">
        <v>32</v>
      </c>
      <c r="E45" s="21">
        <v>0.42583674046430031</v>
      </c>
      <c r="F45" s="32">
        <v>19.170000000000002</v>
      </c>
      <c r="G45" s="32">
        <v>80.83</v>
      </c>
      <c r="H45" s="32">
        <v>0</v>
      </c>
      <c r="I45" s="14">
        <f t="shared" si="0"/>
        <v>0.5</v>
      </c>
      <c r="J45" s="14">
        <f t="shared" si="1"/>
        <v>0.93814889990348815</v>
      </c>
      <c r="K45" s="14">
        <f t="shared" si="3"/>
        <v>0.99125591562333026</v>
      </c>
      <c r="L45" s="14">
        <f t="shared" si="2"/>
        <v>1</v>
      </c>
      <c r="M45" s="14">
        <f t="shared" si="4"/>
        <v>0.99999998037918747</v>
      </c>
      <c r="N45" s="14">
        <f t="shared" si="5"/>
        <v>0.4649728142592815</v>
      </c>
      <c r="O45" s="2">
        <f t="shared" si="6"/>
        <v>1.7756003149253255E-2</v>
      </c>
    </row>
    <row r="46" spans="1:15" ht="15.6" x14ac:dyDescent="0.3">
      <c r="A46" s="25" t="s">
        <v>79</v>
      </c>
      <c r="B46" s="26" t="s">
        <v>14</v>
      </c>
      <c r="C46" s="26" t="s">
        <v>26</v>
      </c>
      <c r="D46" s="26" t="s">
        <v>40</v>
      </c>
      <c r="E46" s="21">
        <v>0.54922752070737746</v>
      </c>
      <c r="F46" s="32">
        <v>18.718</v>
      </c>
      <c r="G46" s="32">
        <v>81.281999999999996</v>
      </c>
      <c r="H46" s="32">
        <v>0</v>
      </c>
      <c r="I46" s="14">
        <f t="shared" si="0"/>
        <v>0.5</v>
      </c>
      <c r="J46" s="14">
        <f t="shared" si="1"/>
        <v>0.93971966318830491</v>
      </c>
      <c r="K46" s="14">
        <f t="shared" si="3"/>
        <v>0.98424221724044081</v>
      </c>
      <c r="L46" s="14">
        <f t="shared" si="2"/>
        <v>1</v>
      </c>
      <c r="M46" s="14">
        <f t="shared" si="4"/>
        <v>0.99999998037918747</v>
      </c>
      <c r="N46" s="14">
        <f t="shared" si="5"/>
        <v>0.46245587336668853</v>
      </c>
      <c r="O46" s="2">
        <f t="shared" si="6"/>
        <v>1.7585025189850251E-2</v>
      </c>
    </row>
    <row r="47" spans="1:15" ht="15.6" x14ac:dyDescent="0.3">
      <c r="A47" s="5" t="s">
        <v>83</v>
      </c>
      <c r="B47" s="6" t="s">
        <v>1</v>
      </c>
      <c r="C47" s="6" t="s">
        <v>17</v>
      </c>
      <c r="D47" s="6" t="s">
        <v>29</v>
      </c>
      <c r="E47" s="21">
        <v>2.8687957366053114</v>
      </c>
      <c r="F47" s="32">
        <v>21.890999999999998</v>
      </c>
      <c r="G47" s="32">
        <v>77.830000000000013</v>
      </c>
      <c r="H47" s="32">
        <v>0.27899999999999636</v>
      </c>
      <c r="I47" s="14">
        <f t="shared" si="0"/>
        <v>0.49952533488418482</v>
      </c>
      <c r="J47" s="14">
        <f t="shared" si="1"/>
        <v>0.92834226169185852</v>
      </c>
      <c r="K47" s="14">
        <f t="shared" si="3"/>
        <v>0.75075698535051638</v>
      </c>
      <c r="L47" s="14">
        <f t="shared" si="2"/>
        <v>0.99721000000000004</v>
      </c>
      <c r="M47" s="14">
        <f t="shared" si="4"/>
        <v>0.99999997914303462</v>
      </c>
      <c r="N47" s="14">
        <f t="shared" si="5"/>
        <v>0.34814888928705706</v>
      </c>
      <c r="O47" s="2">
        <f t="shared" si="6"/>
        <v>9.8200534573145756E-3</v>
      </c>
    </row>
    <row r="48" spans="1:15" ht="15.6" x14ac:dyDescent="0.3">
      <c r="A48" s="5" t="s">
        <v>84</v>
      </c>
      <c r="B48" s="6" t="s">
        <v>12</v>
      </c>
      <c r="C48" s="6" t="s">
        <v>17</v>
      </c>
      <c r="D48" s="6" t="s">
        <v>32</v>
      </c>
      <c r="E48" s="21">
        <v>1.6300552266487294</v>
      </c>
      <c r="F48" s="32">
        <v>21.376000000000001</v>
      </c>
      <c r="G48" s="32">
        <v>78.623999999999995</v>
      </c>
      <c r="H48" s="32">
        <v>0</v>
      </c>
      <c r="I48" s="14">
        <f t="shared" si="0"/>
        <v>0.5</v>
      </c>
      <c r="J48" s="14">
        <f t="shared" si="1"/>
        <v>0.93039322753408549</v>
      </c>
      <c r="K48" s="14">
        <f t="shared" si="3"/>
        <v>0.79279537433762748</v>
      </c>
      <c r="L48" s="14">
        <f t="shared" si="2"/>
        <v>1</v>
      </c>
      <c r="M48" s="14">
        <f t="shared" si="4"/>
        <v>0.99999998037918747</v>
      </c>
      <c r="N48" s="14">
        <f t="shared" si="5"/>
        <v>0.36880571631577141</v>
      </c>
      <c r="O48" s="2">
        <f t="shared" si="6"/>
        <v>1.1223289482246388E-2</v>
      </c>
    </row>
    <row r="49" spans="1:15" ht="15.6" x14ac:dyDescent="0.3">
      <c r="A49" s="5" t="s">
        <v>82</v>
      </c>
      <c r="B49" s="6" t="s">
        <v>2</v>
      </c>
      <c r="C49" s="6" t="s">
        <v>17</v>
      </c>
      <c r="D49" s="6" t="s">
        <v>32</v>
      </c>
      <c r="E49" s="21">
        <v>1.6741298120387875</v>
      </c>
      <c r="F49" s="32">
        <v>20.212</v>
      </c>
      <c r="G49" s="32">
        <v>79.787999999999997</v>
      </c>
      <c r="H49" s="32">
        <v>0</v>
      </c>
      <c r="I49" s="14">
        <f t="shared" si="0"/>
        <v>0.5</v>
      </c>
      <c r="J49" s="14">
        <f t="shared" si="1"/>
        <v>0.93450423465203758</v>
      </c>
      <c r="K49" s="14">
        <f t="shared" si="3"/>
        <v>0.78751991331156534</v>
      </c>
      <c r="L49" s="14">
        <f t="shared" si="2"/>
        <v>1</v>
      </c>
      <c r="M49" s="14">
        <f t="shared" si="4"/>
        <v>0.99999998037918747</v>
      </c>
      <c r="N49" s="14">
        <f t="shared" si="5"/>
        <v>0.36797033971135445</v>
      </c>
      <c r="O49" s="2">
        <f t="shared" si="6"/>
        <v>1.1166541631084463E-2</v>
      </c>
    </row>
    <row r="50" spans="1:15" ht="15.6" x14ac:dyDescent="0.3">
      <c r="A50" s="5" t="s">
        <v>82</v>
      </c>
      <c r="B50" s="6" t="s">
        <v>13</v>
      </c>
      <c r="C50" s="6" t="s">
        <v>17</v>
      </c>
      <c r="D50" s="6" t="s">
        <v>39</v>
      </c>
      <c r="E50" s="21">
        <v>1.4997821346094165</v>
      </c>
      <c r="F50" s="32">
        <v>21.902999999999999</v>
      </c>
      <c r="G50" s="32">
        <v>78.097000000000008</v>
      </c>
      <c r="H50" s="32">
        <v>0</v>
      </c>
      <c r="I50" s="14">
        <f t="shared" si="0"/>
        <v>0.5</v>
      </c>
      <c r="J50" s="14">
        <f t="shared" si="1"/>
        <v>0.92851795322034925</v>
      </c>
      <c r="K50" s="14">
        <f t="shared" si="3"/>
        <v>0.81198277062027435</v>
      </c>
      <c r="L50" s="14">
        <f t="shared" si="2"/>
        <v>1</v>
      </c>
      <c r="M50" s="14">
        <f t="shared" si="4"/>
        <v>0.99999998037918747</v>
      </c>
      <c r="N50" s="14">
        <f t="shared" si="5"/>
        <v>0.37697028271679933</v>
      </c>
      <c r="O50" s="2">
        <f t="shared" si="6"/>
        <v>1.1777915499395318E-2</v>
      </c>
    </row>
    <row r="51" spans="1:15" ht="15.6" x14ac:dyDescent="0.3">
      <c r="A51" s="5" t="s">
        <v>82</v>
      </c>
      <c r="B51" s="12" t="s">
        <v>14</v>
      </c>
      <c r="C51" s="12" t="s">
        <v>17</v>
      </c>
      <c r="D51" s="12" t="s">
        <v>39</v>
      </c>
      <c r="E51" s="21">
        <v>0.95379956119317255</v>
      </c>
      <c r="F51" s="32">
        <v>19.963999999999999</v>
      </c>
      <c r="G51" s="32">
        <v>80.034999999999997</v>
      </c>
      <c r="H51" s="32">
        <v>0</v>
      </c>
      <c r="I51" s="14">
        <f t="shared" si="0"/>
        <v>0.5</v>
      </c>
      <c r="J51" s="14">
        <f t="shared" si="1"/>
        <v>0.93537398652153581</v>
      </c>
      <c r="K51" s="14">
        <f t="shared" si="3"/>
        <v>0.93045929762844404</v>
      </c>
      <c r="L51" s="14">
        <f t="shared" si="2"/>
        <v>1</v>
      </c>
      <c r="M51" s="14">
        <f t="shared" si="4"/>
        <v>0.99999998037918747</v>
      </c>
      <c r="N51" s="14">
        <f t="shared" si="5"/>
        <v>0.43516370272110733</v>
      </c>
      <c r="O51" s="2">
        <f t="shared" si="6"/>
        <v>1.5731044566629167E-2</v>
      </c>
    </row>
    <row r="52" spans="1:15" ht="15.6" x14ac:dyDescent="0.3">
      <c r="A52" s="5" t="s">
        <v>82</v>
      </c>
      <c r="B52" s="6" t="s">
        <v>15</v>
      </c>
      <c r="C52" s="6" t="s">
        <v>17</v>
      </c>
      <c r="D52" s="6" t="s">
        <v>43</v>
      </c>
      <c r="E52" s="21">
        <v>0.76661352239700775</v>
      </c>
      <c r="F52" s="32">
        <v>19.266999999999999</v>
      </c>
      <c r="G52" s="32">
        <v>80.733000000000004</v>
      </c>
      <c r="H52" s="32">
        <v>0</v>
      </c>
      <c r="I52" s="14">
        <f t="shared" si="0"/>
        <v>0.5</v>
      </c>
      <c r="J52" s="14">
        <f t="shared" si="1"/>
        <v>0.93781101041542958</v>
      </c>
      <c r="K52" s="14">
        <f t="shared" si="3"/>
        <v>0.96216926780100043</v>
      </c>
      <c r="L52" s="14">
        <f t="shared" si="2"/>
        <v>1</v>
      </c>
      <c r="M52" s="14">
        <f t="shared" si="4"/>
        <v>0.99999998037918747</v>
      </c>
      <c r="N52" s="14">
        <f t="shared" si="5"/>
        <v>0.45116645776131248</v>
      </c>
      <c r="O52" s="2">
        <f t="shared" si="6"/>
        <v>1.6818125478879641E-2</v>
      </c>
    </row>
    <row r="53" spans="1:15" ht="15.6" x14ac:dyDescent="0.3">
      <c r="A53" s="25" t="s">
        <v>86</v>
      </c>
      <c r="B53" s="26" t="s">
        <v>1</v>
      </c>
      <c r="C53" s="26" t="s">
        <v>16</v>
      </c>
      <c r="D53" s="26" t="s">
        <v>44</v>
      </c>
      <c r="E53" s="21">
        <v>3.4275630803811525</v>
      </c>
      <c r="F53" s="32">
        <v>18.87</v>
      </c>
      <c r="G53" s="32">
        <v>81.009999999999991</v>
      </c>
      <c r="H53" s="32">
        <v>0.12000000000000455</v>
      </c>
      <c r="I53" s="14">
        <f t="shared" si="0"/>
        <v>0.49982503919864824</v>
      </c>
      <c r="J53" s="14">
        <f t="shared" si="1"/>
        <v>0.93911338292849544</v>
      </c>
      <c r="K53" s="14">
        <f t="shared" si="3"/>
        <v>0.75012218871561498</v>
      </c>
      <c r="L53" s="14">
        <f t="shared" si="2"/>
        <v>0.99879999999999991</v>
      </c>
      <c r="M53" s="14">
        <f t="shared" si="4"/>
        <v>0.99999997985673195</v>
      </c>
      <c r="N53" s="14">
        <f t="shared" si="5"/>
        <v>0.35210163493563129</v>
      </c>
      <c r="O53" s="2">
        <f t="shared" si="6"/>
        <v>1.0088566868583481E-2</v>
      </c>
    </row>
    <row r="54" spans="1:15" ht="15.6" x14ac:dyDescent="0.3">
      <c r="A54" s="25" t="s">
        <v>86</v>
      </c>
      <c r="B54" s="26" t="s">
        <v>12</v>
      </c>
      <c r="C54" s="26" t="s">
        <v>16</v>
      </c>
      <c r="D54" s="26" t="s">
        <v>44</v>
      </c>
      <c r="E54" s="21">
        <v>3.4358779600623195</v>
      </c>
      <c r="F54" s="32">
        <v>17.895</v>
      </c>
      <c r="G54" s="32">
        <v>82.105000000000004</v>
      </c>
      <c r="H54" s="32">
        <v>0</v>
      </c>
      <c r="I54" s="14">
        <f t="shared" si="0"/>
        <v>0.5</v>
      </c>
      <c r="J54" s="14">
        <f t="shared" si="1"/>
        <v>0.9425640720522408</v>
      </c>
      <c r="K54" s="14">
        <f t="shared" si="3"/>
        <v>0.75011894103330434</v>
      </c>
      <c r="L54" s="14">
        <f t="shared" si="2"/>
        <v>1</v>
      </c>
      <c r="M54" s="14">
        <f t="shared" si="4"/>
        <v>0.99999998037918747</v>
      </c>
      <c r="N54" s="14">
        <f t="shared" si="5"/>
        <v>0.35351757485563085</v>
      </c>
      <c r="O54" s="2">
        <f t="shared" si="6"/>
        <v>1.0184752885057385E-2</v>
      </c>
    </row>
    <row r="55" spans="1:15" ht="15.6" x14ac:dyDescent="0.3">
      <c r="A55" s="25" t="s">
        <v>85</v>
      </c>
      <c r="B55" s="26" t="s">
        <v>2</v>
      </c>
      <c r="C55" s="26" t="s">
        <v>16</v>
      </c>
      <c r="D55" s="26" t="s">
        <v>38</v>
      </c>
      <c r="E55" s="21">
        <v>3.7569953088925963</v>
      </c>
      <c r="F55" s="32">
        <v>19.571000000000002</v>
      </c>
      <c r="G55" s="32">
        <v>80.314999999999998</v>
      </c>
      <c r="H55" s="32">
        <v>0.11400000000000432</v>
      </c>
      <c r="I55" s="14">
        <f t="shared" si="0"/>
        <v>0.49982770338382521</v>
      </c>
      <c r="J55" s="14">
        <f t="shared" si="1"/>
        <v>0.93667216071724957</v>
      </c>
      <c r="K55" s="14">
        <f t="shared" si="3"/>
        <v>0.7500421945778194</v>
      </c>
      <c r="L55" s="14">
        <f t="shared" si="2"/>
        <v>0.99885999999999997</v>
      </c>
      <c r="M55" s="14">
        <f t="shared" si="4"/>
        <v>0.99999997988318134</v>
      </c>
      <c r="N55" s="14">
        <f t="shared" si="5"/>
        <v>0.35115076855571226</v>
      </c>
      <c r="O55" s="2">
        <f t="shared" si="6"/>
        <v>1.0023973697650497E-2</v>
      </c>
    </row>
    <row r="56" spans="1:15" ht="15.6" x14ac:dyDescent="0.3">
      <c r="A56" s="25" t="s">
        <v>85</v>
      </c>
      <c r="B56" s="26" t="s">
        <v>13</v>
      </c>
      <c r="C56" s="26" t="s">
        <v>16</v>
      </c>
      <c r="D56" s="26" t="s">
        <v>30</v>
      </c>
      <c r="E56" s="21">
        <v>4.0130867589909416</v>
      </c>
      <c r="F56" s="32">
        <v>16.484999999999999</v>
      </c>
      <c r="G56" s="32">
        <v>83.515000000000001</v>
      </c>
      <c r="H56" s="32">
        <v>0</v>
      </c>
      <c r="I56" s="14">
        <f t="shared" si="0"/>
        <v>0.5</v>
      </c>
      <c r="J56" s="14">
        <f t="shared" si="1"/>
        <v>0.94739119834305086</v>
      </c>
      <c r="K56" s="14">
        <f t="shared" si="3"/>
        <v>0.75001855937972872</v>
      </c>
      <c r="L56" s="14">
        <f t="shared" si="2"/>
        <v>1</v>
      </c>
      <c r="M56" s="14">
        <f t="shared" si="4"/>
        <v>0.99999998037918747</v>
      </c>
      <c r="N56" s="14">
        <f t="shared" si="5"/>
        <v>0.35528048390425299</v>
      </c>
      <c r="O56" s="2">
        <f t="shared" si="6"/>
        <v>1.0304508812832064E-2</v>
      </c>
    </row>
    <row r="57" spans="1:15" ht="15.6" x14ac:dyDescent="0.3">
      <c r="A57" s="11" t="s">
        <v>88</v>
      </c>
      <c r="B57" s="12" t="s">
        <v>1</v>
      </c>
      <c r="C57" s="12" t="s">
        <v>16</v>
      </c>
      <c r="D57" s="12" t="s">
        <v>29</v>
      </c>
      <c r="E57" s="21">
        <v>5.5153773477388004</v>
      </c>
      <c r="F57" s="32">
        <v>15.863</v>
      </c>
      <c r="G57" s="32">
        <v>83.649000000000001</v>
      </c>
      <c r="H57" s="32">
        <v>0.48799999999999955</v>
      </c>
      <c r="I57" s="14">
        <f t="shared" si="0"/>
        <v>0.4993878161477493</v>
      </c>
      <c r="J57" s="14">
        <f t="shared" si="1"/>
        <v>0.9492390359738424</v>
      </c>
      <c r="K57" s="14">
        <f t="shared" si="3"/>
        <v>0.7500001606242177</v>
      </c>
      <c r="L57" s="14">
        <f t="shared" si="2"/>
        <v>0.99512</v>
      </c>
      <c r="M57" s="14">
        <f t="shared" si="4"/>
        <v>0.99999997816638153</v>
      </c>
      <c r="N57" s="14">
        <f t="shared" si="5"/>
        <v>0.35552887526244564</v>
      </c>
      <c r="O57" s="2">
        <f t="shared" si="6"/>
        <v>1.0321382251410662E-2</v>
      </c>
    </row>
    <row r="58" spans="1:15" ht="15.6" x14ac:dyDescent="0.3">
      <c r="A58" s="5" t="s">
        <v>88</v>
      </c>
      <c r="B58" s="6" t="s">
        <v>12</v>
      </c>
      <c r="C58" s="6" t="s">
        <v>16</v>
      </c>
      <c r="D58" s="6" t="s">
        <v>35</v>
      </c>
      <c r="E58" s="21">
        <v>4.683645114096886</v>
      </c>
      <c r="F58" s="32">
        <v>13.375999999999999</v>
      </c>
      <c r="G58" s="32">
        <v>86.623999999999995</v>
      </c>
      <c r="H58" s="32">
        <v>0</v>
      </c>
      <c r="I58" s="14">
        <f t="shared" si="0"/>
        <v>0.5</v>
      </c>
      <c r="J58" s="14">
        <f t="shared" si="1"/>
        <v>0.95783669335686628</v>
      </c>
      <c r="K58" s="14">
        <f t="shared" si="3"/>
        <v>0.75000219982460814</v>
      </c>
      <c r="L58" s="14">
        <f t="shared" si="2"/>
        <v>1</v>
      </c>
      <c r="M58" s="14">
        <f t="shared" si="4"/>
        <v>0.99999998037918747</v>
      </c>
      <c r="N58" s="14">
        <f t="shared" si="5"/>
        <v>0.35918980649759313</v>
      </c>
      <c r="O58" s="2">
        <f t="shared" si="6"/>
        <v>1.0570072458615095E-2</v>
      </c>
    </row>
    <row r="59" spans="1:15" ht="15.6" x14ac:dyDescent="0.3">
      <c r="A59" s="11" t="s">
        <v>87</v>
      </c>
      <c r="B59" s="6" t="s">
        <v>2</v>
      </c>
      <c r="C59" s="6" t="s">
        <v>16</v>
      </c>
      <c r="D59" s="6" t="s">
        <v>29</v>
      </c>
      <c r="E59" s="21">
        <v>2.4717149887080803</v>
      </c>
      <c r="F59" s="32">
        <v>16.077000000000002</v>
      </c>
      <c r="G59" s="32">
        <v>83.923000000000002</v>
      </c>
      <c r="H59" s="32">
        <v>0</v>
      </c>
      <c r="I59" s="14">
        <f t="shared" si="0"/>
        <v>0.5</v>
      </c>
      <c r="J59" s="14">
        <f t="shared" si="1"/>
        <v>0.94877733199328862</v>
      </c>
      <c r="K59" s="14">
        <f t="shared" si="3"/>
        <v>0.75281139325706514</v>
      </c>
      <c r="L59" s="14">
        <f t="shared" si="2"/>
        <v>1</v>
      </c>
      <c r="M59" s="14">
        <f t="shared" si="4"/>
        <v>0.99999998037918747</v>
      </c>
      <c r="N59" s="14">
        <f t="shared" si="5"/>
        <v>0.35712518558720785</v>
      </c>
      <c r="O59" s="2">
        <f t="shared" si="6"/>
        <v>1.042982098459864E-2</v>
      </c>
    </row>
    <row r="60" spans="1:15" ht="15.6" x14ac:dyDescent="0.3">
      <c r="A60" s="5" t="s">
        <v>87</v>
      </c>
      <c r="B60" s="6" t="s">
        <v>13</v>
      </c>
      <c r="C60" s="6" t="s">
        <v>16</v>
      </c>
      <c r="D60" s="6" t="s">
        <v>34</v>
      </c>
      <c r="E60" s="21">
        <v>1.2721144737833274</v>
      </c>
      <c r="F60" s="32">
        <v>12.683</v>
      </c>
      <c r="G60" s="32">
        <v>87.317000000000007</v>
      </c>
      <c r="H60" s="32">
        <v>0</v>
      </c>
      <c r="I60" s="14">
        <f t="shared" si="0"/>
        <v>0.5</v>
      </c>
      <c r="J60" s="14">
        <f t="shared" si="1"/>
        <v>0.96012912017140217</v>
      </c>
      <c r="K60" s="14">
        <f t="shared" si="3"/>
        <v>0.85801703412929153</v>
      </c>
      <c r="L60" s="14">
        <f t="shared" si="2"/>
        <v>1</v>
      </c>
      <c r="M60" s="14">
        <f t="shared" si="4"/>
        <v>0.99999998037918747</v>
      </c>
      <c r="N60" s="14">
        <f t="shared" si="5"/>
        <v>0.41190356195343358</v>
      </c>
      <c r="O60" s="2">
        <f t="shared" si="6"/>
        <v>1.4150963200560028E-2</v>
      </c>
    </row>
    <row r="61" spans="1:15" s="13" customFormat="1" ht="15.6" x14ac:dyDescent="0.3">
      <c r="A61" s="25" t="s">
        <v>90</v>
      </c>
      <c r="B61" s="26" t="s">
        <v>1</v>
      </c>
      <c r="C61" s="26" t="s">
        <v>17</v>
      </c>
      <c r="D61" s="26" t="s">
        <v>45</v>
      </c>
      <c r="E61" s="21">
        <v>5.133050246938776</v>
      </c>
      <c r="F61" s="32">
        <v>17.414999999999999</v>
      </c>
      <c r="G61" s="32">
        <v>82.549000000000007</v>
      </c>
      <c r="H61" s="32">
        <v>3.7999999999996703E-2</v>
      </c>
      <c r="I61" s="14">
        <f t="shared" si="0"/>
        <v>0.49994907532429356</v>
      </c>
      <c r="J61" s="14">
        <f t="shared" si="1"/>
        <v>0.94419230616562588</v>
      </c>
      <c r="K61" s="14">
        <f t="shared" si="3"/>
        <v>0.75000053313306303</v>
      </c>
      <c r="L61" s="14">
        <f t="shared" si="2"/>
        <v>0.99962000000000006</v>
      </c>
      <c r="M61" s="14">
        <f t="shared" si="4"/>
        <v>0.99999998021522318</v>
      </c>
      <c r="N61" s="14">
        <f t="shared" si="5"/>
        <v>0.35403629745676707</v>
      </c>
      <c r="O61" s="2">
        <f t="shared" si="6"/>
        <v>1.0219990157454005E-2</v>
      </c>
    </row>
    <row r="62" spans="1:15" s="13" customFormat="1" ht="15.6" x14ac:dyDescent="0.3">
      <c r="A62" s="25" t="s">
        <v>91</v>
      </c>
      <c r="B62" s="26" t="s">
        <v>12</v>
      </c>
      <c r="C62" s="26" t="s">
        <v>17</v>
      </c>
      <c r="D62" s="26" t="s">
        <v>33</v>
      </c>
      <c r="E62" s="21">
        <v>4.2719991239545454</v>
      </c>
      <c r="F62" s="32">
        <v>18.73</v>
      </c>
      <c r="G62" s="32">
        <v>81.270999999999987</v>
      </c>
      <c r="H62" s="32">
        <v>0</v>
      </c>
      <c r="I62" s="14">
        <f t="shared" si="0"/>
        <v>0.5</v>
      </c>
      <c r="J62" s="14">
        <f t="shared" si="1"/>
        <v>0.93967869030534046</v>
      </c>
      <c r="K62" s="14">
        <f t="shared" si="3"/>
        <v>0.75000812303937903</v>
      </c>
      <c r="L62" s="14">
        <f t="shared" si="2"/>
        <v>1</v>
      </c>
      <c r="M62" s="14">
        <f t="shared" si="4"/>
        <v>0.99999998037918747</v>
      </c>
      <c r="N62" s="14">
        <f t="shared" si="5"/>
        <v>0.35238331847395798</v>
      </c>
      <c r="O62" s="2">
        <f t="shared" si="6"/>
        <v>1.0107701873589859E-2</v>
      </c>
    </row>
    <row r="63" spans="1:15" s="13" customFormat="1" ht="15.6" x14ac:dyDescent="0.3">
      <c r="A63" s="25" t="s">
        <v>89</v>
      </c>
      <c r="B63" s="26" t="s">
        <v>2</v>
      </c>
      <c r="C63" s="26" t="s">
        <v>17</v>
      </c>
      <c r="D63" s="26" t="s">
        <v>44</v>
      </c>
      <c r="E63" s="21">
        <v>4.1342484646253235</v>
      </c>
      <c r="F63" s="32">
        <v>19.085999999999999</v>
      </c>
      <c r="G63" s="32">
        <v>80.914000000000001</v>
      </c>
      <c r="H63" s="32">
        <v>0</v>
      </c>
      <c r="I63" s="14">
        <f t="shared" si="0"/>
        <v>0.5</v>
      </c>
      <c r="J63" s="14">
        <f t="shared" si="1"/>
        <v>0.93844127598112459</v>
      </c>
      <c r="K63" s="14">
        <f t="shared" si="3"/>
        <v>0.75001260164367922</v>
      </c>
      <c r="L63" s="14">
        <f t="shared" si="2"/>
        <v>1</v>
      </c>
      <c r="M63" s="14">
        <f t="shared" si="4"/>
        <v>0.99999998037918747</v>
      </c>
      <c r="N63" s="14">
        <f t="shared" si="5"/>
        <v>0.351921384539225</v>
      </c>
      <c r="O63" s="2">
        <f t="shared" si="6"/>
        <v>1.0076322304140262E-2</v>
      </c>
    </row>
    <row r="64" spans="1:15" s="13" customFormat="1" ht="15.6" x14ac:dyDescent="0.3">
      <c r="A64" s="25" t="s">
        <v>89</v>
      </c>
      <c r="B64" s="26" t="s">
        <v>13</v>
      </c>
      <c r="C64" s="26" t="s">
        <v>17</v>
      </c>
      <c r="D64" s="26" t="s">
        <v>46</v>
      </c>
      <c r="E64" s="21">
        <v>3.9826801759944517</v>
      </c>
      <c r="F64" s="32">
        <v>17.97</v>
      </c>
      <c r="G64" s="32">
        <v>82.028999999999982</v>
      </c>
      <c r="H64" s="32">
        <v>0</v>
      </c>
      <c r="I64" s="14">
        <f t="shared" si="0"/>
        <v>0.5</v>
      </c>
      <c r="J64" s="14">
        <f t="shared" si="1"/>
        <v>0.9423050705031043</v>
      </c>
      <c r="K64" s="14">
        <f t="shared" si="3"/>
        <v>0.7500204559306316</v>
      </c>
      <c r="L64" s="14">
        <f t="shared" si="2"/>
        <v>1</v>
      </c>
      <c r="M64" s="14">
        <f t="shared" si="4"/>
        <v>0.99999998037918747</v>
      </c>
      <c r="N64" s="14">
        <f t="shared" si="5"/>
        <v>0.35337403236875636</v>
      </c>
      <c r="O64" s="2">
        <f t="shared" si="6"/>
        <v>1.0175001920477459E-2</v>
      </c>
    </row>
    <row r="65" spans="1:15" s="13" customFormat="1" ht="15.6" x14ac:dyDescent="0.3">
      <c r="A65" s="25" t="s">
        <v>89</v>
      </c>
      <c r="B65" s="26" t="s">
        <v>14</v>
      </c>
      <c r="C65" s="26" t="s">
        <v>17</v>
      </c>
      <c r="D65" s="26" t="s">
        <v>38</v>
      </c>
      <c r="E65" s="21">
        <v>2.0177762702565833</v>
      </c>
      <c r="F65" s="32">
        <v>11.61</v>
      </c>
      <c r="G65" s="32">
        <v>88.38900000000001</v>
      </c>
      <c r="H65" s="32">
        <v>0</v>
      </c>
      <c r="I65" s="14">
        <f t="shared" si="0"/>
        <v>0.5</v>
      </c>
      <c r="J65" s="14">
        <f t="shared" si="1"/>
        <v>0.96365320251223807</v>
      </c>
      <c r="K65" s="14">
        <f t="shared" si="3"/>
        <v>0.76261932093845608</v>
      </c>
      <c r="L65" s="14">
        <f t="shared" si="2"/>
        <v>1</v>
      </c>
      <c r="M65" s="14">
        <f t="shared" si="4"/>
        <v>0.99999998037918747</v>
      </c>
      <c r="N65" s="14">
        <f t="shared" si="5"/>
        <v>0.36745026825035276</v>
      </c>
      <c r="O65" s="2">
        <f t="shared" si="6"/>
        <v>1.1131212729477162E-2</v>
      </c>
    </row>
    <row r="66" spans="1:15" s="13" customFormat="1" ht="15.6" x14ac:dyDescent="0.3">
      <c r="A66" s="5" t="s">
        <v>104</v>
      </c>
      <c r="B66" s="6" t="s">
        <v>1</v>
      </c>
      <c r="C66" s="6" t="s">
        <v>18</v>
      </c>
      <c r="D66" s="6" t="s">
        <v>29</v>
      </c>
      <c r="E66" s="21">
        <v>4.7847967677541847</v>
      </c>
      <c r="F66" s="32">
        <v>15.847999999999999</v>
      </c>
      <c r="G66" s="32">
        <v>84.091000000000008</v>
      </c>
      <c r="H66" s="32">
        <v>5.8999999999997499E-2</v>
      </c>
      <c r="I66" s="14">
        <f t="shared" si="0"/>
        <v>0.49992792179936552</v>
      </c>
      <c r="J66" s="14">
        <f t="shared" si="1"/>
        <v>0.94952052129947373</v>
      </c>
      <c r="K66" s="14">
        <f t="shared" si="3"/>
        <v>0.75000159778099673</v>
      </c>
      <c r="L66" s="14">
        <f t="shared" si="2"/>
        <v>0.99941000000000002</v>
      </c>
      <c r="M66" s="14">
        <f t="shared" si="4"/>
        <v>0.99999998012402547</v>
      </c>
      <c r="N66" s="14">
        <f t="shared" si="5"/>
        <v>0.35601961706665586</v>
      </c>
      <c r="O66" s="2">
        <f t="shared" si="6"/>
        <v>1.0354718764208614E-2</v>
      </c>
    </row>
    <row r="67" spans="1:15" s="13" customFormat="1" ht="15.6" x14ac:dyDescent="0.3">
      <c r="A67" s="5" t="s">
        <v>102</v>
      </c>
      <c r="B67" s="6" t="s">
        <v>12</v>
      </c>
      <c r="C67" s="6" t="s">
        <v>18</v>
      </c>
      <c r="D67" s="6" t="s">
        <v>30</v>
      </c>
      <c r="E67" s="21">
        <v>4.5766443269021861</v>
      </c>
      <c r="F67" s="32">
        <v>16.446999999999999</v>
      </c>
      <c r="G67" s="32">
        <v>83.551999999999978</v>
      </c>
      <c r="H67" s="32">
        <v>0</v>
      </c>
      <c r="I67" s="14">
        <f t="shared" ref="I67:I85" si="7">0.3*EXP(-0.0256*H67*(1-G67/100))+0.2</f>
        <v>0.5</v>
      </c>
      <c r="J67" s="14">
        <f t="shared" ref="J67:J85" si="8">POWER(G67/(F67+G67),0.3)</f>
        <v>0.94751993939899037</v>
      </c>
      <c r="K67" s="14">
        <f t="shared" si="3"/>
        <v>0.75000308680641969</v>
      </c>
      <c r="L67" s="14">
        <f t="shared" ref="L67:L85" si="9">1-H67/100</f>
        <v>1</v>
      </c>
      <c r="M67" s="14">
        <f t="shared" si="4"/>
        <v>0.99999998037918747</v>
      </c>
      <c r="N67" s="14">
        <f t="shared" si="5"/>
        <v>0.3553214327082419</v>
      </c>
      <c r="O67" s="2">
        <f t="shared" si="6"/>
        <v>1.0307290500303002E-2</v>
      </c>
    </row>
    <row r="68" spans="1:15" s="13" customFormat="1" ht="15.6" x14ac:dyDescent="0.3">
      <c r="A68" s="5" t="s">
        <v>101</v>
      </c>
      <c r="B68" s="6" t="s">
        <v>2</v>
      </c>
      <c r="C68" s="6" t="s">
        <v>18</v>
      </c>
      <c r="D68" s="6" t="s">
        <v>35</v>
      </c>
      <c r="E68" s="21">
        <v>5.3410853152173923</v>
      </c>
      <c r="F68" s="32">
        <v>16.436</v>
      </c>
      <c r="G68" s="32">
        <v>83.566000000000003</v>
      </c>
      <c r="H68" s="32">
        <v>0</v>
      </c>
      <c r="I68" s="14">
        <f t="shared" si="7"/>
        <v>0.5</v>
      </c>
      <c r="J68" s="14">
        <f t="shared" si="8"/>
        <v>0.94755903860261925</v>
      </c>
      <c r="K68" s="14">
        <f t="shared" ref="K68:K85" si="10">1-0.25*E68/(E68+EXP(3.72-2.95*E68))</f>
        <v>0.75000027736652086</v>
      </c>
      <c r="L68" s="14">
        <f t="shared" si="9"/>
        <v>1</v>
      </c>
      <c r="M68" s="14">
        <f t="shared" ref="M68:M85" si="11">1-0.7*L68/(L68+EXP(22.9*L68-5.51))</f>
        <v>0.99999998037918747</v>
      </c>
      <c r="N68" s="14">
        <f t="shared" ref="N68:N85" si="12">I68*J68*K68*M68</f>
        <v>0.35533476391460223</v>
      </c>
      <c r="O68" s="2">
        <f t="shared" ref="O68:O85" si="13">N68*0.1317*0.5158-0.01383</f>
        <v>1.0308196100615898E-2</v>
      </c>
    </row>
    <row r="69" spans="1:15" s="13" customFormat="1" ht="15.6" x14ac:dyDescent="0.3">
      <c r="A69" s="5" t="s">
        <v>101</v>
      </c>
      <c r="B69" s="6" t="s">
        <v>13</v>
      </c>
      <c r="C69" s="6" t="s">
        <v>18</v>
      </c>
      <c r="D69" s="6" t="s">
        <v>35</v>
      </c>
      <c r="E69" s="21">
        <v>3.6520492335396733</v>
      </c>
      <c r="F69" s="32">
        <v>14.75</v>
      </c>
      <c r="G69" s="32">
        <v>85.248000000000005</v>
      </c>
      <c r="H69" s="32">
        <v>0</v>
      </c>
      <c r="I69" s="14">
        <f t="shared" si="7"/>
        <v>0.5</v>
      </c>
      <c r="J69" s="14">
        <f t="shared" si="8"/>
        <v>0.9532523079653642</v>
      </c>
      <c r="K69" s="14">
        <f t="shared" si="10"/>
        <v>0.75005915409800616</v>
      </c>
      <c r="L69" s="14">
        <f t="shared" si="9"/>
        <v>1</v>
      </c>
      <c r="M69" s="14">
        <f t="shared" si="11"/>
        <v>0.99999998037918747</v>
      </c>
      <c r="N69" s="14">
        <f t="shared" si="12"/>
        <v>0.35749780286283905</v>
      </c>
      <c r="O69" s="2">
        <f t="shared" si="13"/>
        <v>1.0455133196583125E-2</v>
      </c>
    </row>
    <row r="70" spans="1:15" s="13" customFormat="1" ht="15.6" x14ac:dyDescent="0.3">
      <c r="A70" s="5" t="s">
        <v>101</v>
      </c>
      <c r="B70" s="6" t="s">
        <v>14</v>
      </c>
      <c r="C70" s="6" t="s">
        <v>18</v>
      </c>
      <c r="D70" s="6" t="s">
        <v>29</v>
      </c>
      <c r="E70" s="21">
        <v>2.3952198028522584</v>
      </c>
      <c r="F70" s="32">
        <v>13.611000000000001</v>
      </c>
      <c r="G70" s="32">
        <v>86.387999999999991</v>
      </c>
      <c r="H70" s="32">
        <v>0</v>
      </c>
      <c r="I70" s="14">
        <f t="shared" si="7"/>
        <v>0.5</v>
      </c>
      <c r="J70" s="14">
        <f t="shared" si="8"/>
        <v>0.95705595257391785</v>
      </c>
      <c r="K70" s="14">
        <f t="shared" si="10"/>
        <v>0.75362366792343016</v>
      </c>
      <c r="L70" s="14">
        <f t="shared" si="9"/>
        <v>1</v>
      </c>
      <c r="M70" s="14">
        <f t="shared" si="11"/>
        <v>0.99999998037918747</v>
      </c>
      <c r="N70" s="14">
        <f t="shared" si="12"/>
        <v>0.36063000161750042</v>
      </c>
      <c r="O70" s="2">
        <f t="shared" si="13"/>
        <v>1.0667906151678197E-2</v>
      </c>
    </row>
    <row r="71" spans="1:15" s="13" customFormat="1" ht="15.6" x14ac:dyDescent="0.3">
      <c r="A71" s="25" t="s">
        <v>78</v>
      </c>
      <c r="B71" s="26" t="s">
        <v>1</v>
      </c>
      <c r="C71" s="26" t="s">
        <v>18</v>
      </c>
      <c r="D71" s="26" t="s">
        <v>29</v>
      </c>
      <c r="E71" s="21">
        <v>4.4031025772310022</v>
      </c>
      <c r="F71" s="32">
        <v>18.070999999999998</v>
      </c>
      <c r="G71" s="32">
        <v>81.927999999999997</v>
      </c>
      <c r="H71" s="32">
        <v>1.9999999999953388E-3</v>
      </c>
      <c r="I71" s="14">
        <f t="shared" si="7"/>
        <v>0.49999722415364228</v>
      </c>
      <c r="J71" s="14">
        <f t="shared" si="8"/>
        <v>0.94195685028212173</v>
      </c>
      <c r="K71" s="14">
        <f t="shared" si="10"/>
        <v>0.75000535340472951</v>
      </c>
      <c r="L71" s="14">
        <f t="shared" si="9"/>
        <v>0.99998000000000009</v>
      </c>
      <c r="M71" s="14">
        <f t="shared" si="11"/>
        <v>0.99999998037059168</v>
      </c>
      <c r="N71" s="14">
        <f t="shared" si="12"/>
        <v>0.35323437220052573</v>
      </c>
      <c r="O71" s="2">
        <f t="shared" si="13"/>
        <v>1.0165514685141807E-2</v>
      </c>
    </row>
    <row r="72" spans="1:15" s="13" customFormat="1" ht="15.6" x14ac:dyDescent="0.3">
      <c r="A72" s="25" t="s">
        <v>78</v>
      </c>
      <c r="B72" s="26" t="s">
        <v>12</v>
      </c>
      <c r="C72" s="26" t="s">
        <v>18</v>
      </c>
      <c r="D72" s="26" t="s">
        <v>29</v>
      </c>
      <c r="E72" s="21">
        <v>4.5540445553500657</v>
      </c>
      <c r="F72" s="32">
        <v>16.713999999999999</v>
      </c>
      <c r="G72" s="32">
        <v>83.251999999999981</v>
      </c>
      <c r="H72" s="32">
        <v>3.3000000000001251E-2</v>
      </c>
      <c r="I72" s="14">
        <f t="shared" si="7"/>
        <v>0.49995755687144849</v>
      </c>
      <c r="J72" s="14">
        <f t="shared" si="8"/>
        <v>0.94659173511651784</v>
      </c>
      <c r="K72" s="14">
        <f t="shared" si="10"/>
        <v>0.75000331598841341</v>
      </c>
      <c r="L72" s="14">
        <f t="shared" si="9"/>
        <v>0.99966999999999995</v>
      </c>
      <c r="M72" s="14">
        <f t="shared" si="11"/>
        <v>0.99999998023687531</v>
      </c>
      <c r="N72" s="14">
        <f t="shared" si="12"/>
        <v>0.354943330728269</v>
      </c>
      <c r="O72" s="2">
        <f t="shared" si="13"/>
        <v>1.0281605707635743E-2</v>
      </c>
    </row>
    <row r="73" spans="1:15" s="13" customFormat="1" ht="15.6" x14ac:dyDescent="0.3">
      <c r="A73" s="25" t="s">
        <v>97</v>
      </c>
      <c r="B73" s="26" t="s">
        <v>2</v>
      </c>
      <c r="C73" s="26" t="s">
        <v>18</v>
      </c>
      <c r="D73" s="26" t="s">
        <v>38</v>
      </c>
      <c r="E73" s="21">
        <v>4.6878654539679392</v>
      </c>
      <c r="F73" s="32">
        <v>16.452999999999999</v>
      </c>
      <c r="G73" s="32">
        <v>83.49199999999999</v>
      </c>
      <c r="H73" s="32">
        <v>5.5999999999997385E-2</v>
      </c>
      <c r="I73" s="14">
        <f t="shared" si="7"/>
        <v>0.49992901079403751</v>
      </c>
      <c r="J73" s="14">
        <f t="shared" si="8"/>
        <v>0.94746927997637831</v>
      </c>
      <c r="K73" s="14">
        <f t="shared" si="10"/>
        <v>0.75000217065089292</v>
      </c>
      <c r="L73" s="14">
        <f t="shared" si="9"/>
        <v>0.99944</v>
      </c>
      <c r="M73" s="14">
        <f t="shared" si="11"/>
        <v>0.99999998013707936</v>
      </c>
      <c r="N73" s="14">
        <f t="shared" si="12"/>
        <v>0.35525155603243486</v>
      </c>
      <c r="O73" s="2">
        <f t="shared" si="13"/>
        <v>1.0302543717621493E-2</v>
      </c>
    </row>
    <row r="74" spans="1:15" s="13" customFormat="1" ht="15.6" x14ac:dyDescent="0.3">
      <c r="A74" s="25" t="s">
        <v>98</v>
      </c>
      <c r="B74" s="26" t="s">
        <v>13</v>
      </c>
      <c r="C74" s="26" t="s">
        <v>18</v>
      </c>
      <c r="D74" s="26" t="s">
        <v>33</v>
      </c>
      <c r="E74" s="21">
        <v>5.3286458817049347</v>
      </c>
      <c r="F74" s="32">
        <v>17.927999999999997</v>
      </c>
      <c r="G74" s="32">
        <v>82.071999999999989</v>
      </c>
      <c r="H74" s="32">
        <v>0</v>
      </c>
      <c r="I74" s="14">
        <f t="shared" si="7"/>
        <v>0.5</v>
      </c>
      <c r="J74" s="14">
        <f t="shared" si="8"/>
        <v>0.94245040422091353</v>
      </c>
      <c r="K74" s="14">
        <f t="shared" si="10"/>
        <v>0.75000028840559962</v>
      </c>
      <c r="L74" s="14">
        <f t="shared" si="9"/>
        <v>1</v>
      </c>
      <c r="M74" s="14">
        <f t="shared" si="11"/>
        <v>0.99999998037918747</v>
      </c>
      <c r="N74" s="14">
        <f t="shared" si="12"/>
        <v>0.35341903055246088</v>
      </c>
      <c r="O74" s="2">
        <f t="shared" si="13"/>
        <v>1.0178058685794947E-2</v>
      </c>
    </row>
    <row r="75" spans="1:15" s="13" customFormat="1" ht="15.6" x14ac:dyDescent="0.3">
      <c r="A75" s="5" t="s">
        <v>100</v>
      </c>
      <c r="B75" s="6" t="s">
        <v>1</v>
      </c>
      <c r="C75" s="6" t="s">
        <v>18</v>
      </c>
      <c r="D75" s="6" t="s">
        <v>44</v>
      </c>
      <c r="E75" s="21">
        <v>4.1000084767186493</v>
      </c>
      <c r="F75" s="32">
        <v>22.332999999999998</v>
      </c>
      <c r="G75" s="32">
        <v>77.667000000000002</v>
      </c>
      <c r="H75" s="32">
        <v>0</v>
      </c>
      <c r="I75" s="14">
        <f t="shared" si="7"/>
        <v>0.5</v>
      </c>
      <c r="J75" s="14">
        <f t="shared" si="8"/>
        <v>0.9269812698205212</v>
      </c>
      <c r="K75" s="14">
        <f t="shared" si="10"/>
        <v>0.75001405735741733</v>
      </c>
      <c r="L75" s="14">
        <f t="shared" si="9"/>
        <v>1</v>
      </c>
      <c r="M75" s="14">
        <f t="shared" si="11"/>
        <v>0.99999998037918747</v>
      </c>
      <c r="N75" s="14">
        <f t="shared" si="12"/>
        <v>0.34762448481553498</v>
      </c>
      <c r="O75" s="2">
        <f t="shared" si="13"/>
        <v>9.7844302105762355E-3</v>
      </c>
    </row>
    <row r="76" spans="1:15" s="13" customFormat="1" ht="15.6" x14ac:dyDescent="0.3">
      <c r="A76" s="5" t="s">
        <v>103</v>
      </c>
      <c r="B76" s="6" t="s">
        <v>12</v>
      </c>
      <c r="C76" s="6" t="s">
        <v>18</v>
      </c>
      <c r="D76" s="6" t="s">
        <v>29</v>
      </c>
      <c r="E76" s="21">
        <v>3.9920628262937869</v>
      </c>
      <c r="F76" s="32">
        <v>21.317999999999998</v>
      </c>
      <c r="G76" s="32">
        <v>78.683000000000007</v>
      </c>
      <c r="H76" s="32">
        <v>0</v>
      </c>
      <c r="I76" s="14">
        <f t="shared" si="7"/>
        <v>0.5</v>
      </c>
      <c r="J76" s="14">
        <f t="shared" si="8"/>
        <v>0.9305998328340539</v>
      </c>
      <c r="K76" s="14">
        <f t="shared" si="10"/>
        <v>0.75001985078110278</v>
      </c>
      <c r="L76" s="14">
        <f t="shared" si="9"/>
        <v>1</v>
      </c>
      <c r="M76" s="14">
        <f t="shared" si="11"/>
        <v>0.99999998037918747</v>
      </c>
      <c r="N76" s="14">
        <f t="shared" si="12"/>
        <v>0.34898416703220508</v>
      </c>
      <c r="O76" s="2">
        <f t="shared" si="13"/>
        <v>9.8767945928813442E-3</v>
      </c>
    </row>
    <row r="77" spans="1:15" s="13" customFormat="1" ht="15.6" x14ac:dyDescent="0.3">
      <c r="A77" s="5" t="s">
        <v>99</v>
      </c>
      <c r="B77" s="6" t="s">
        <v>2</v>
      </c>
      <c r="C77" s="6" t="s">
        <v>18</v>
      </c>
      <c r="D77" s="6" t="s">
        <v>33</v>
      </c>
      <c r="E77" s="21">
        <v>4.2462482079966568</v>
      </c>
      <c r="F77" s="32">
        <v>19.741</v>
      </c>
      <c r="G77" s="32">
        <v>80.259000000000015</v>
      </c>
      <c r="H77" s="32">
        <v>0</v>
      </c>
      <c r="I77" s="14">
        <f t="shared" si="7"/>
        <v>0.5</v>
      </c>
      <c r="J77" s="14">
        <f t="shared" si="8"/>
        <v>0.93615578047627512</v>
      </c>
      <c r="K77" s="14">
        <f t="shared" si="10"/>
        <v>0.75000881727526181</v>
      </c>
      <c r="L77" s="14">
        <f t="shared" si="9"/>
        <v>1</v>
      </c>
      <c r="M77" s="14">
        <f t="shared" si="11"/>
        <v>0.99999998037918747</v>
      </c>
      <c r="N77" s="14">
        <f t="shared" si="12"/>
        <v>0.35106253796207298</v>
      </c>
      <c r="O77" s="2">
        <f t="shared" si="13"/>
        <v>1.0017980117546269E-2</v>
      </c>
    </row>
    <row r="78" spans="1:15" s="13" customFormat="1" ht="15.6" x14ac:dyDescent="0.3">
      <c r="A78" s="5" t="s">
        <v>99</v>
      </c>
      <c r="B78" s="6" t="s">
        <v>13</v>
      </c>
      <c r="C78" s="6" t="s">
        <v>18</v>
      </c>
      <c r="D78" s="6" t="s">
        <v>44</v>
      </c>
      <c r="E78" s="21">
        <v>2.8538544271676884</v>
      </c>
      <c r="F78" s="32">
        <v>19.649000000000001</v>
      </c>
      <c r="G78" s="32">
        <v>80.350000000000023</v>
      </c>
      <c r="H78" s="32">
        <v>0</v>
      </c>
      <c r="I78" s="14">
        <f t="shared" si="7"/>
        <v>0.5</v>
      </c>
      <c r="J78" s="14">
        <f t="shared" si="8"/>
        <v>0.93647689586692751</v>
      </c>
      <c r="K78" s="14">
        <f t="shared" si="10"/>
        <v>0.75079511725003734</v>
      </c>
      <c r="L78" s="14">
        <f t="shared" si="9"/>
        <v>1</v>
      </c>
      <c r="M78" s="14">
        <f t="shared" si="11"/>
        <v>0.99999998037918747</v>
      </c>
      <c r="N78" s="14">
        <f t="shared" si="12"/>
        <v>0.35155113351946143</v>
      </c>
      <c r="O78" s="2">
        <f t="shared" si="13"/>
        <v>1.0051170833951845E-2</v>
      </c>
    </row>
    <row r="79" spans="1:15" s="13" customFormat="1" ht="15.6" x14ac:dyDescent="0.3">
      <c r="A79" s="25" t="s">
        <v>92</v>
      </c>
      <c r="B79" s="26" t="s">
        <v>1</v>
      </c>
      <c r="C79" s="26" t="s">
        <v>18</v>
      </c>
      <c r="D79" s="26" t="s">
        <v>29</v>
      </c>
      <c r="E79" s="21">
        <v>2.5386728214585568</v>
      </c>
      <c r="F79" s="32">
        <v>22.164000000000001</v>
      </c>
      <c r="G79" s="32">
        <v>77.835000000000022</v>
      </c>
      <c r="H79" s="32">
        <v>0</v>
      </c>
      <c r="I79" s="14">
        <f t="shared" si="7"/>
        <v>0.5</v>
      </c>
      <c r="J79" s="14">
        <f t="shared" si="8"/>
        <v>0.92758513835829692</v>
      </c>
      <c r="K79" s="14">
        <f t="shared" si="10"/>
        <v>0.75225170349977744</v>
      </c>
      <c r="L79" s="14">
        <f t="shared" si="9"/>
        <v>1</v>
      </c>
      <c r="M79" s="14">
        <f t="shared" si="11"/>
        <v>0.99999998037918747</v>
      </c>
      <c r="N79" s="14">
        <f t="shared" si="12"/>
        <v>0.34888874339007209</v>
      </c>
      <c r="O79" s="2">
        <f t="shared" si="13"/>
        <v>9.8703123828069155E-3</v>
      </c>
    </row>
    <row r="80" spans="1:15" s="13" customFormat="1" ht="15.6" x14ac:dyDescent="0.3">
      <c r="A80" s="25" t="s">
        <v>93</v>
      </c>
      <c r="B80" s="26" t="s">
        <v>12</v>
      </c>
      <c r="C80" s="26" t="s">
        <v>18</v>
      </c>
      <c r="D80" s="26" t="s">
        <v>32</v>
      </c>
      <c r="E80" s="21">
        <v>1.0579514127651588</v>
      </c>
      <c r="F80" s="32">
        <v>19.198999999999998</v>
      </c>
      <c r="G80" s="32">
        <v>80.801000000000002</v>
      </c>
      <c r="H80" s="32">
        <v>0</v>
      </c>
      <c r="I80" s="14">
        <f t="shared" si="7"/>
        <v>0.5</v>
      </c>
      <c r="J80" s="14">
        <f t="shared" si="8"/>
        <v>0.93804791115494612</v>
      </c>
      <c r="K80" s="14">
        <f t="shared" si="10"/>
        <v>0.90811058927362376</v>
      </c>
      <c r="L80" s="14">
        <f t="shared" si="9"/>
        <v>1</v>
      </c>
      <c r="M80" s="14">
        <f t="shared" si="11"/>
        <v>0.99999998037918747</v>
      </c>
      <c r="N80" s="14">
        <f t="shared" si="12"/>
        <v>0.42592561232589826</v>
      </c>
      <c r="O80" s="2">
        <f t="shared" si="13"/>
        <v>1.5103493141324873E-2</v>
      </c>
    </row>
    <row r="81" spans="1:15" s="13" customFormat="1" ht="15.6" x14ac:dyDescent="0.3">
      <c r="A81" s="25" t="s">
        <v>93</v>
      </c>
      <c r="B81" s="26" t="s">
        <v>2</v>
      </c>
      <c r="C81" s="26" t="s">
        <v>18</v>
      </c>
      <c r="D81" s="26" t="s">
        <v>32</v>
      </c>
      <c r="E81" s="21">
        <v>0.89461300009239575</v>
      </c>
      <c r="F81" s="32">
        <v>17.853999999999999</v>
      </c>
      <c r="G81" s="32">
        <v>82.114000000000004</v>
      </c>
      <c r="H81" s="32">
        <v>3.0000000000001137E-2</v>
      </c>
      <c r="I81" s="14">
        <f t="shared" si="7"/>
        <v>0.49995879348622047</v>
      </c>
      <c r="J81" s="14">
        <f t="shared" si="8"/>
        <v>0.94268557477224157</v>
      </c>
      <c r="K81" s="14">
        <f t="shared" si="10"/>
        <v>0.94178606317536939</v>
      </c>
      <c r="L81" s="14">
        <f t="shared" si="9"/>
        <v>0.99970000000000003</v>
      </c>
      <c r="M81" s="14">
        <f t="shared" si="11"/>
        <v>0.99999998024985526</v>
      </c>
      <c r="N81" s="14">
        <f t="shared" si="12"/>
        <v>0.44386747589383169</v>
      </c>
      <c r="O81" s="2">
        <f t="shared" si="13"/>
        <v>1.6322299363497259E-2</v>
      </c>
    </row>
    <row r="82" spans="1:15" s="13" customFormat="1" ht="15.6" x14ac:dyDescent="0.3">
      <c r="A82" s="5" t="s">
        <v>95</v>
      </c>
      <c r="B82" s="6" t="s">
        <v>1</v>
      </c>
      <c r="C82" s="6" t="s">
        <v>18</v>
      </c>
      <c r="D82" s="6" t="s">
        <v>47</v>
      </c>
      <c r="E82" s="21">
        <v>3.3584507607654608</v>
      </c>
      <c r="F82" s="32">
        <v>17.663</v>
      </c>
      <c r="G82" s="32">
        <v>82.336000000000013</v>
      </c>
      <c r="H82" s="32">
        <v>0</v>
      </c>
      <c r="I82" s="14">
        <f t="shared" si="7"/>
        <v>0.5</v>
      </c>
      <c r="J82" s="14">
        <f t="shared" si="8"/>
        <v>0.94336168287050604</v>
      </c>
      <c r="K82" s="14">
        <f t="shared" si="10"/>
        <v>0.75015288636538058</v>
      </c>
      <c r="L82" s="14">
        <f t="shared" si="9"/>
        <v>1</v>
      </c>
      <c r="M82" s="14">
        <f t="shared" si="11"/>
        <v>0.99999998037918747</v>
      </c>
      <c r="N82" s="14">
        <f t="shared" si="12"/>
        <v>0.3538327377034205</v>
      </c>
      <c r="O82" s="2">
        <f t="shared" si="13"/>
        <v>1.0206162168347783E-2</v>
      </c>
    </row>
    <row r="83" spans="1:15" s="13" customFormat="1" ht="15.6" x14ac:dyDescent="0.3">
      <c r="A83" s="5" t="s">
        <v>95</v>
      </c>
      <c r="B83" s="6" t="s">
        <v>12</v>
      </c>
      <c r="C83" s="6" t="s">
        <v>18</v>
      </c>
      <c r="D83" s="6" t="s">
        <v>37</v>
      </c>
      <c r="E83" s="21">
        <v>2.9498780324044067</v>
      </c>
      <c r="F83" s="32">
        <v>18.530999999999999</v>
      </c>
      <c r="G83" s="32">
        <v>81.468999999999994</v>
      </c>
      <c r="H83" s="32">
        <v>0</v>
      </c>
      <c r="I83" s="14">
        <f t="shared" si="7"/>
        <v>0.5</v>
      </c>
      <c r="J83" s="14">
        <f t="shared" si="8"/>
        <v>0.9403677264554825</v>
      </c>
      <c r="K83" s="14">
        <f t="shared" si="10"/>
        <v>0.75057997765151896</v>
      </c>
      <c r="L83" s="14">
        <f t="shared" si="9"/>
        <v>1</v>
      </c>
      <c r="M83" s="14">
        <f t="shared" si="11"/>
        <v>0.99999998037918747</v>
      </c>
      <c r="N83" s="14">
        <f t="shared" si="12"/>
        <v>0.35291058662919028</v>
      </c>
      <c r="O83" s="2">
        <f t="shared" si="13"/>
        <v>1.01435196528254E-2</v>
      </c>
    </row>
    <row r="84" spans="1:15" s="13" customFormat="1" ht="15.6" x14ac:dyDescent="0.3">
      <c r="A84" s="5" t="s">
        <v>96</v>
      </c>
      <c r="B84" s="6" t="s">
        <v>2</v>
      </c>
      <c r="C84" s="6" t="s">
        <v>18</v>
      </c>
      <c r="D84" s="6" t="s">
        <v>29</v>
      </c>
      <c r="E84" s="21">
        <v>3.3294649325001218</v>
      </c>
      <c r="F84" s="32">
        <v>17.189999999999998</v>
      </c>
      <c r="G84" s="32">
        <v>82.809999999999988</v>
      </c>
      <c r="H84" s="32">
        <v>0</v>
      </c>
      <c r="I84" s="14">
        <f t="shared" si="7"/>
        <v>0.5</v>
      </c>
      <c r="J84" s="14">
        <f t="shared" si="8"/>
        <v>0.94498482701814923</v>
      </c>
      <c r="K84" s="14">
        <f t="shared" si="10"/>
        <v>0.7501679742867865</v>
      </c>
      <c r="L84" s="14">
        <f t="shared" si="9"/>
        <v>1</v>
      </c>
      <c r="M84" s="14">
        <f t="shared" si="11"/>
        <v>0.99999998037918747</v>
      </c>
      <c r="N84" s="14">
        <f t="shared" si="12"/>
        <v>0.35444866975340616</v>
      </c>
      <c r="O84" s="2">
        <f t="shared" si="13"/>
        <v>1.0248002962204872E-2</v>
      </c>
    </row>
    <row r="85" spans="1:15" s="13" customFormat="1" ht="15.6" x14ac:dyDescent="0.3">
      <c r="A85" s="5" t="s">
        <v>96</v>
      </c>
      <c r="B85" s="6" t="s">
        <v>13</v>
      </c>
      <c r="C85" s="6" t="s">
        <v>18</v>
      </c>
      <c r="D85" s="6" t="s">
        <v>30</v>
      </c>
      <c r="E85" s="21">
        <v>2.8238062864077675</v>
      </c>
      <c r="F85" s="32">
        <v>18.45</v>
      </c>
      <c r="G85" s="32">
        <v>81.548999999999978</v>
      </c>
      <c r="H85" s="32">
        <v>0</v>
      </c>
      <c r="I85" s="14">
        <f t="shared" si="7"/>
        <v>0.5</v>
      </c>
      <c r="J85" s="14">
        <f t="shared" si="8"/>
        <v>0.94064747672519833</v>
      </c>
      <c r="K85" s="14">
        <f t="shared" si="10"/>
        <v>0.75087777006254064</v>
      </c>
      <c r="L85" s="14">
        <f t="shared" si="9"/>
        <v>1</v>
      </c>
      <c r="M85" s="14">
        <f t="shared" si="11"/>
        <v>0.99999998037918747</v>
      </c>
      <c r="N85" s="14">
        <f t="shared" si="12"/>
        <v>0.35315563293998564</v>
      </c>
      <c r="O85" s="2">
        <f t="shared" si="13"/>
        <v>1.0160165859457558E-2</v>
      </c>
    </row>
    <row r="96" spans="1:15" ht="15.6" x14ac:dyDescent="0.3">
      <c r="H96" s="21"/>
      <c r="I96" s="32"/>
      <c r="J96" s="32"/>
      <c r="K96" s="32"/>
    </row>
    <row r="97" spans="8:11" ht="15.6" x14ac:dyDescent="0.3">
      <c r="H97" s="21"/>
      <c r="I97" s="32"/>
      <c r="J97" s="32"/>
      <c r="K97" s="32"/>
    </row>
    <row r="98" spans="8:11" ht="15.6" x14ac:dyDescent="0.3">
      <c r="H98" s="21"/>
      <c r="I98" s="32"/>
      <c r="J98" s="32"/>
      <c r="K98" s="32"/>
    </row>
  </sheetData>
  <phoneticPr fontId="1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Soil profile</vt:lpstr>
      <vt:lpstr>Aggregate composition</vt:lpstr>
      <vt:lpstr>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2019-10-19T04:39:53Z</dcterms:modified>
</cp:coreProperties>
</file>