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95D18462-5808-4355-A7A0-FF848E7D3537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7" i="1" l="1"/>
  <c r="L166" i="1"/>
  <c r="L165" i="1"/>
  <c r="L164" i="1"/>
  <c r="L163" i="1"/>
  <c r="L162" i="1"/>
  <c r="L161" i="1"/>
  <c r="L160" i="1"/>
  <c r="L159" i="1"/>
  <c r="L158" i="1"/>
  <c r="L157" i="1"/>
  <c r="L156" i="1"/>
  <c r="K130" i="1" l="1"/>
  <c r="J130" i="1"/>
  <c r="O130" i="1" s="1"/>
  <c r="I130" i="1"/>
  <c r="K129" i="1"/>
  <c r="J129" i="1"/>
  <c r="I129" i="1"/>
  <c r="K128" i="1"/>
  <c r="J128" i="1"/>
  <c r="O128" i="1" s="1"/>
  <c r="I128" i="1"/>
  <c r="K125" i="1"/>
  <c r="J125" i="1"/>
  <c r="I125" i="1"/>
  <c r="K124" i="1"/>
  <c r="J124" i="1"/>
  <c r="I124" i="1"/>
  <c r="K123" i="1"/>
  <c r="J123" i="1"/>
  <c r="O123" i="1" s="1"/>
  <c r="I123" i="1"/>
  <c r="O125" i="1"/>
  <c r="O124" i="1"/>
  <c r="N130" i="1"/>
  <c r="O129" i="1"/>
  <c r="N129" i="1"/>
  <c r="N128" i="1"/>
  <c r="N125" i="1"/>
  <c r="N124" i="1"/>
  <c r="N123" i="1"/>
  <c r="N120" i="1"/>
  <c r="N119" i="1"/>
  <c r="N118" i="1"/>
  <c r="M130" i="1"/>
  <c r="Q130" i="1" s="1"/>
  <c r="M129" i="1"/>
  <c r="Q129" i="1" s="1"/>
  <c r="M128" i="1"/>
  <c r="M125" i="1"/>
  <c r="M124" i="1"/>
  <c r="Q124" i="1" s="1"/>
  <c r="M123" i="1"/>
  <c r="M120" i="1"/>
  <c r="M119" i="1"/>
  <c r="M118" i="1"/>
  <c r="L130" i="1"/>
  <c r="L129" i="1"/>
  <c r="L128" i="1"/>
  <c r="L125" i="1"/>
  <c r="L124" i="1"/>
  <c r="L123" i="1"/>
  <c r="L120" i="1"/>
  <c r="L119" i="1"/>
  <c r="L118" i="1"/>
  <c r="N115" i="1"/>
  <c r="N114" i="1"/>
  <c r="N113" i="1"/>
  <c r="M115" i="1"/>
  <c r="M114" i="1"/>
  <c r="M113" i="1"/>
  <c r="L113" i="1"/>
  <c r="L115" i="1"/>
  <c r="L116" i="1" s="1"/>
  <c r="L114" i="1"/>
  <c r="K119" i="1"/>
  <c r="K120" i="1"/>
  <c r="K118" i="1"/>
  <c r="K114" i="1"/>
  <c r="K115" i="1"/>
  <c r="K113" i="1"/>
  <c r="J119" i="1"/>
  <c r="O119" i="1" s="1"/>
  <c r="J120" i="1"/>
  <c r="Q120" i="1" s="1"/>
  <c r="J118" i="1"/>
  <c r="O118" i="1" s="1"/>
  <c r="J114" i="1"/>
  <c r="O114" i="1" s="1"/>
  <c r="J115" i="1"/>
  <c r="O115" i="1" s="1"/>
  <c r="J113" i="1"/>
  <c r="O113" i="1" s="1"/>
  <c r="I119" i="1"/>
  <c r="I120" i="1"/>
  <c r="I118" i="1"/>
  <c r="I114" i="1"/>
  <c r="I115" i="1"/>
  <c r="I113" i="1"/>
  <c r="Q119" i="1" l="1"/>
  <c r="Q115" i="1"/>
  <c r="P113" i="1"/>
  <c r="P115" i="1"/>
  <c r="P119" i="1"/>
  <c r="Q114" i="1"/>
  <c r="P118" i="1"/>
  <c r="Q113" i="1"/>
  <c r="P114" i="1"/>
  <c r="P120" i="1"/>
  <c r="O120" i="1"/>
  <c r="P129" i="1"/>
  <c r="Q128" i="1"/>
  <c r="Q123" i="1"/>
  <c r="Q125" i="1"/>
  <c r="P128" i="1"/>
  <c r="P130" i="1"/>
  <c r="P123" i="1"/>
  <c r="P125" i="1"/>
  <c r="P124" i="1"/>
  <c r="Q118" i="1"/>
  <c r="H132" i="1" l="1"/>
  <c r="G132" i="1"/>
  <c r="F132" i="1"/>
  <c r="E132" i="1"/>
  <c r="K131" i="1"/>
  <c r="H131" i="1"/>
  <c r="G131" i="1"/>
  <c r="F131" i="1"/>
  <c r="E131" i="1"/>
  <c r="L131" i="1"/>
  <c r="N131" i="1"/>
  <c r="M132" i="1"/>
  <c r="L132" i="1"/>
  <c r="K132" i="1"/>
  <c r="J131" i="1"/>
  <c r="O131" i="1" s="1"/>
  <c r="I132" i="1"/>
  <c r="H127" i="1"/>
  <c r="G127" i="1"/>
  <c r="F127" i="1"/>
  <c r="E127" i="1"/>
  <c r="L126" i="1"/>
  <c r="H126" i="1"/>
  <c r="G126" i="1"/>
  <c r="F126" i="1"/>
  <c r="E126" i="1"/>
  <c r="I126" i="1"/>
  <c r="N127" i="1"/>
  <c r="M127" i="1"/>
  <c r="L127" i="1"/>
  <c r="K126" i="1"/>
  <c r="J127" i="1"/>
  <c r="I127" i="1"/>
  <c r="H122" i="1"/>
  <c r="G122" i="1"/>
  <c r="F122" i="1"/>
  <c r="E122" i="1"/>
  <c r="M121" i="1"/>
  <c r="I121" i="1"/>
  <c r="H121" i="1"/>
  <c r="G121" i="1"/>
  <c r="F121" i="1"/>
  <c r="E121" i="1"/>
  <c r="N121" i="1"/>
  <c r="P122" i="1"/>
  <c r="K121" i="1"/>
  <c r="N122" i="1"/>
  <c r="M122" i="1"/>
  <c r="L121" i="1"/>
  <c r="K122" i="1"/>
  <c r="I122" i="1"/>
  <c r="H117" i="1"/>
  <c r="G117" i="1"/>
  <c r="F117" i="1"/>
  <c r="E117" i="1"/>
  <c r="N116" i="1"/>
  <c r="J116" i="1"/>
  <c r="O116" i="1" s="1"/>
  <c r="H116" i="1"/>
  <c r="G116" i="1"/>
  <c r="F116" i="1"/>
  <c r="E116" i="1"/>
  <c r="K116" i="1"/>
  <c r="N117" i="1"/>
  <c r="M117" i="1"/>
  <c r="L117" i="1"/>
  <c r="K117" i="1"/>
  <c r="I116" i="1"/>
  <c r="O127" i="1" l="1"/>
  <c r="K127" i="1"/>
  <c r="N132" i="1"/>
  <c r="O132" i="1"/>
  <c r="Q127" i="1"/>
  <c r="P127" i="1"/>
  <c r="J126" i="1"/>
  <c r="O126" i="1" s="1"/>
  <c r="N126" i="1"/>
  <c r="P132" i="1"/>
  <c r="I131" i="1"/>
  <c r="M131" i="1"/>
  <c r="J132" i="1"/>
  <c r="M126" i="1"/>
  <c r="O117" i="1"/>
  <c r="I117" i="1"/>
  <c r="L122" i="1"/>
  <c r="J117" i="1"/>
  <c r="Q122" i="1"/>
  <c r="O122" i="1"/>
  <c r="J121" i="1"/>
  <c r="O121" i="1" s="1"/>
  <c r="J122" i="1"/>
  <c r="P117" i="1"/>
  <c r="M116" i="1"/>
  <c r="Q117" i="1"/>
  <c r="H112" i="1"/>
  <c r="G112" i="1"/>
  <c r="F112" i="1"/>
  <c r="E112" i="1"/>
  <c r="H111" i="1"/>
  <c r="G111" i="1"/>
  <c r="F111" i="1"/>
  <c r="E111" i="1"/>
  <c r="N110" i="1"/>
  <c r="M110" i="1"/>
  <c r="L110" i="1"/>
  <c r="K110" i="1"/>
  <c r="J110" i="1"/>
  <c r="O110" i="1" s="1"/>
  <c r="I110" i="1"/>
  <c r="N109" i="1"/>
  <c r="M109" i="1"/>
  <c r="L109" i="1"/>
  <c r="K109" i="1"/>
  <c r="J109" i="1"/>
  <c r="O109" i="1" s="1"/>
  <c r="I109" i="1"/>
  <c r="N108" i="1"/>
  <c r="M108" i="1"/>
  <c r="L108" i="1"/>
  <c r="L112" i="1" s="1"/>
  <c r="K108" i="1"/>
  <c r="J108" i="1"/>
  <c r="I108" i="1"/>
  <c r="H107" i="1"/>
  <c r="G107" i="1"/>
  <c r="F107" i="1"/>
  <c r="E107" i="1"/>
  <c r="H106" i="1"/>
  <c r="G106" i="1"/>
  <c r="F106" i="1"/>
  <c r="E106" i="1"/>
  <c r="N105" i="1"/>
  <c r="M105" i="1"/>
  <c r="L105" i="1"/>
  <c r="K105" i="1"/>
  <c r="J105" i="1"/>
  <c r="O105" i="1" s="1"/>
  <c r="I105" i="1"/>
  <c r="N104" i="1"/>
  <c r="M104" i="1"/>
  <c r="L104" i="1"/>
  <c r="K104" i="1"/>
  <c r="J104" i="1"/>
  <c r="O104" i="1" s="1"/>
  <c r="I104" i="1"/>
  <c r="N103" i="1"/>
  <c r="M103" i="1"/>
  <c r="L103" i="1"/>
  <c r="K103" i="1"/>
  <c r="J103" i="1"/>
  <c r="I103" i="1"/>
  <c r="H102" i="1"/>
  <c r="G102" i="1"/>
  <c r="F102" i="1"/>
  <c r="E102" i="1"/>
  <c r="H101" i="1"/>
  <c r="G101" i="1"/>
  <c r="F101" i="1"/>
  <c r="E101" i="1"/>
  <c r="N100" i="1"/>
  <c r="M100" i="1"/>
  <c r="L100" i="1"/>
  <c r="K100" i="1"/>
  <c r="J100" i="1"/>
  <c r="I100" i="1"/>
  <c r="N99" i="1"/>
  <c r="M99" i="1"/>
  <c r="L99" i="1"/>
  <c r="K99" i="1"/>
  <c r="J99" i="1"/>
  <c r="O99" i="1" s="1"/>
  <c r="I99" i="1"/>
  <c r="N98" i="1"/>
  <c r="M98" i="1"/>
  <c r="L98" i="1"/>
  <c r="K98" i="1"/>
  <c r="J98" i="1"/>
  <c r="I98" i="1"/>
  <c r="H97" i="1"/>
  <c r="G97" i="1"/>
  <c r="F97" i="1"/>
  <c r="E97" i="1"/>
  <c r="H96" i="1"/>
  <c r="G96" i="1"/>
  <c r="F96" i="1"/>
  <c r="E96" i="1"/>
  <c r="N95" i="1"/>
  <c r="M95" i="1"/>
  <c r="L95" i="1"/>
  <c r="K95" i="1"/>
  <c r="J95" i="1"/>
  <c r="I95" i="1"/>
  <c r="N94" i="1"/>
  <c r="M94" i="1"/>
  <c r="L94" i="1"/>
  <c r="K94" i="1"/>
  <c r="J94" i="1"/>
  <c r="O94" i="1" s="1"/>
  <c r="I94" i="1"/>
  <c r="N93" i="1"/>
  <c r="M93" i="1"/>
  <c r="L93" i="1"/>
  <c r="K93" i="1"/>
  <c r="J93" i="1"/>
  <c r="I93" i="1"/>
  <c r="H92" i="1"/>
  <c r="G92" i="1"/>
  <c r="F92" i="1"/>
  <c r="E92" i="1"/>
  <c r="H91" i="1"/>
  <c r="G91" i="1"/>
  <c r="F91" i="1"/>
  <c r="E91" i="1"/>
  <c r="N90" i="1"/>
  <c r="M90" i="1"/>
  <c r="L90" i="1"/>
  <c r="K90" i="1"/>
  <c r="J90" i="1"/>
  <c r="O90" i="1" s="1"/>
  <c r="I90" i="1"/>
  <c r="N89" i="1"/>
  <c r="M89" i="1"/>
  <c r="L89" i="1"/>
  <c r="K89" i="1"/>
  <c r="J89" i="1"/>
  <c r="O89" i="1" s="1"/>
  <c r="I89" i="1"/>
  <c r="N88" i="1"/>
  <c r="M88" i="1"/>
  <c r="L88" i="1"/>
  <c r="K88" i="1"/>
  <c r="J88" i="1"/>
  <c r="I88" i="1"/>
  <c r="H87" i="1"/>
  <c r="G87" i="1"/>
  <c r="F87" i="1"/>
  <c r="E87" i="1"/>
  <c r="H86" i="1"/>
  <c r="G86" i="1"/>
  <c r="F86" i="1"/>
  <c r="E86" i="1"/>
  <c r="N85" i="1"/>
  <c r="M85" i="1"/>
  <c r="L85" i="1"/>
  <c r="K85" i="1"/>
  <c r="J85" i="1"/>
  <c r="O85" i="1" s="1"/>
  <c r="I85" i="1"/>
  <c r="N84" i="1"/>
  <c r="M84" i="1"/>
  <c r="L84" i="1"/>
  <c r="K84" i="1"/>
  <c r="J84" i="1"/>
  <c r="O84" i="1" s="1"/>
  <c r="I84" i="1"/>
  <c r="N83" i="1"/>
  <c r="M83" i="1"/>
  <c r="L83" i="1"/>
  <c r="K83" i="1"/>
  <c r="J83" i="1"/>
  <c r="I83" i="1"/>
  <c r="Q90" i="1" l="1"/>
  <c r="P95" i="1"/>
  <c r="K97" i="1"/>
  <c r="P103" i="1"/>
  <c r="K112" i="1"/>
  <c r="L101" i="1"/>
  <c r="K106" i="1"/>
  <c r="L87" i="1"/>
  <c r="J91" i="1"/>
  <c r="O91" i="1" s="1"/>
  <c r="N91" i="1"/>
  <c r="P89" i="1"/>
  <c r="P99" i="1"/>
  <c r="I107" i="1"/>
  <c r="M107" i="1"/>
  <c r="N96" i="1"/>
  <c r="I87" i="1"/>
  <c r="M87" i="1"/>
  <c r="Q94" i="1"/>
  <c r="I102" i="1"/>
  <c r="M102" i="1"/>
  <c r="M101" i="1"/>
  <c r="L107" i="1"/>
  <c r="Q110" i="1"/>
  <c r="K92" i="1"/>
  <c r="P90" i="1"/>
  <c r="J102" i="1"/>
  <c r="N102" i="1"/>
  <c r="J111" i="1"/>
  <c r="O111" i="1" s="1"/>
  <c r="K86" i="1"/>
  <c r="P83" i="1"/>
  <c r="L92" i="1"/>
  <c r="K102" i="1"/>
  <c r="P98" i="1"/>
  <c r="P109" i="1"/>
  <c r="P110" i="1"/>
  <c r="P121" i="1"/>
  <c r="Q126" i="1"/>
  <c r="P126" i="1"/>
  <c r="Q132" i="1"/>
  <c r="Q131" i="1"/>
  <c r="P131" i="1"/>
  <c r="Q84" i="1"/>
  <c r="L86" i="1"/>
  <c r="L91" i="1"/>
  <c r="K91" i="1"/>
  <c r="L97" i="1"/>
  <c r="K96" i="1"/>
  <c r="O95" i="1"/>
  <c r="Q99" i="1"/>
  <c r="Q100" i="1"/>
  <c r="Q104" i="1"/>
  <c r="L106" i="1"/>
  <c r="L111" i="1"/>
  <c r="K111" i="1"/>
  <c r="N87" i="1"/>
  <c r="I92" i="1"/>
  <c r="M92" i="1"/>
  <c r="I96" i="1"/>
  <c r="M96" i="1"/>
  <c r="P94" i="1"/>
  <c r="J101" i="1"/>
  <c r="O101" i="1" s="1"/>
  <c r="N101" i="1"/>
  <c r="J107" i="1"/>
  <c r="N107" i="1"/>
  <c r="I112" i="1"/>
  <c r="M112" i="1"/>
  <c r="J87" i="1"/>
  <c r="O83" i="1"/>
  <c r="O87" i="1" s="1"/>
  <c r="I86" i="1"/>
  <c r="P85" i="1"/>
  <c r="J97" i="1"/>
  <c r="N97" i="1"/>
  <c r="Q95" i="1"/>
  <c r="J96" i="1"/>
  <c r="O96" i="1" s="1"/>
  <c r="O98" i="1"/>
  <c r="I101" i="1"/>
  <c r="O103" i="1"/>
  <c r="O107" i="1" s="1"/>
  <c r="I106" i="1"/>
  <c r="P105" i="1"/>
  <c r="N111" i="1"/>
  <c r="Q116" i="1"/>
  <c r="P116" i="1"/>
  <c r="Q121" i="1"/>
  <c r="N92" i="1"/>
  <c r="Q93" i="1"/>
  <c r="I97" i="1"/>
  <c r="L102" i="1"/>
  <c r="Q105" i="1"/>
  <c r="Q109" i="1"/>
  <c r="J112" i="1"/>
  <c r="O88" i="1"/>
  <c r="O92" i="1" s="1"/>
  <c r="O100" i="1"/>
  <c r="O102" i="1" s="1"/>
  <c r="M106" i="1"/>
  <c r="O108" i="1"/>
  <c r="O112" i="1" s="1"/>
  <c r="Q83" i="1"/>
  <c r="P84" i="1"/>
  <c r="J86" i="1"/>
  <c r="O86" i="1" s="1"/>
  <c r="N86" i="1"/>
  <c r="P88" i="1"/>
  <c r="I91" i="1"/>
  <c r="M91" i="1"/>
  <c r="O93" i="1"/>
  <c r="L96" i="1"/>
  <c r="P100" i="1"/>
  <c r="K101" i="1"/>
  <c r="Q103" i="1"/>
  <c r="P104" i="1"/>
  <c r="J106" i="1"/>
  <c r="O106" i="1" s="1"/>
  <c r="N106" i="1"/>
  <c r="P108" i="1"/>
  <c r="I111" i="1"/>
  <c r="M111" i="1"/>
  <c r="Q85" i="1"/>
  <c r="K87" i="1"/>
  <c r="Q89" i="1"/>
  <c r="J92" i="1"/>
  <c r="M97" i="1"/>
  <c r="K107" i="1"/>
  <c r="N112" i="1"/>
  <c r="M86" i="1"/>
  <c r="Q98" i="1"/>
  <c r="Q88" i="1"/>
  <c r="P93" i="1"/>
  <c r="Q108" i="1"/>
  <c r="P112" i="1" l="1"/>
  <c r="P97" i="1"/>
  <c r="P92" i="1"/>
  <c r="P107" i="1"/>
  <c r="O97" i="1"/>
  <c r="P101" i="1"/>
  <c r="Q101" i="1"/>
  <c r="P102" i="1"/>
  <c r="P96" i="1"/>
  <c r="P87" i="1"/>
  <c r="Q96" i="1"/>
  <c r="Q102" i="1"/>
  <c r="Q97" i="1"/>
  <c r="P111" i="1"/>
  <c r="Q111" i="1"/>
  <c r="Q87" i="1"/>
  <c r="Q91" i="1"/>
  <c r="P91" i="1"/>
  <c r="P106" i="1"/>
  <c r="Q106" i="1"/>
  <c r="Q112" i="1"/>
  <c r="Q86" i="1"/>
  <c r="P86" i="1"/>
  <c r="Q92" i="1"/>
  <c r="Q107" i="1"/>
  <c r="C15" i="1" l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<sst xmlns="http://schemas.openxmlformats.org/spreadsheetml/2006/main" count="339" uniqueCount="157">
  <si>
    <t>Control</t>
    <phoneticPr fontId="1" type="noConversion"/>
  </si>
  <si>
    <t>Shade</t>
  </si>
  <si>
    <t>Shade</t>
    <phoneticPr fontId="1" type="noConversion"/>
  </si>
  <si>
    <t>P. anomala</t>
    <phoneticPr fontId="1" type="noConversion"/>
  </si>
  <si>
    <t>P. intermedia</t>
    <phoneticPr fontId="1" type="noConversion"/>
  </si>
  <si>
    <t>P. veitchii</t>
    <phoneticPr fontId="1" type="noConversion"/>
  </si>
  <si>
    <t>Time</t>
    <phoneticPr fontId="1" type="noConversion"/>
  </si>
  <si>
    <t>PPFD (μmol·m-2·s-1)</t>
    <phoneticPr fontId="1" type="noConversion"/>
  </si>
  <si>
    <t>Air temprature (°C)</t>
    <phoneticPr fontId="1" type="noConversion"/>
  </si>
  <si>
    <t>CO2 concentration (μmol·mol-1)</t>
    <phoneticPr fontId="1" type="noConversion"/>
  </si>
  <si>
    <t>relative humidity (%)</t>
    <phoneticPr fontId="1" type="noConversion"/>
  </si>
  <si>
    <t>Table 1. Enviroment factors in control group and under shade.</t>
    <phoneticPr fontId="1" type="noConversion"/>
  </si>
  <si>
    <r>
      <t xml:space="preserve">Table 2. </t>
    </r>
    <r>
      <rPr>
        <b/>
        <i/>
        <sz val="12"/>
        <color theme="1"/>
        <rFont val="Times New Roman"/>
        <family val="1"/>
      </rPr>
      <t>L*</t>
    </r>
    <r>
      <rPr>
        <b/>
        <sz val="12"/>
        <color theme="1"/>
        <rFont val="Times New Roman"/>
        <family val="1"/>
      </rPr>
      <t>,</t>
    </r>
    <r>
      <rPr>
        <b/>
        <i/>
        <sz val="12"/>
        <color theme="1"/>
        <rFont val="Times New Roman"/>
        <family val="1"/>
      </rPr>
      <t xml:space="preserve"> a*</t>
    </r>
    <r>
      <rPr>
        <b/>
        <sz val="12"/>
        <color theme="1"/>
        <rFont val="Times New Roman"/>
        <family val="1"/>
      </rPr>
      <t xml:space="preserve"> and </t>
    </r>
    <r>
      <rPr>
        <b/>
        <i/>
        <sz val="12"/>
        <color theme="1"/>
        <rFont val="Times New Roman"/>
        <family val="1"/>
      </rPr>
      <t>b*</t>
    </r>
    <r>
      <rPr>
        <b/>
        <sz val="12"/>
        <color theme="1"/>
        <rFont val="Times New Roman"/>
        <family val="1"/>
      </rPr>
      <t xml:space="preserve"> color values of petal color of </t>
    </r>
    <r>
      <rPr>
        <b/>
        <i/>
        <sz val="12"/>
        <color theme="1"/>
        <rFont val="Times New Roman"/>
        <family val="1"/>
      </rPr>
      <t>P. intermedia</t>
    </r>
    <r>
      <rPr>
        <b/>
        <sz val="12"/>
        <color theme="1"/>
        <rFont val="Times New Roman"/>
        <family val="1"/>
      </rPr>
      <t xml:space="preserve"> and </t>
    </r>
    <r>
      <rPr>
        <b/>
        <i/>
        <sz val="12"/>
        <color theme="1"/>
        <rFont val="Times New Roman"/>
        <family val="1"/>
      </rPr>
      <t>P. veitchii</t>
    </r>
    <r>
      <rPr>
        <b/>
        <sz val="12"/>
        <color theme="1"/>
        <rFont val="Times New Roman"/>
        <family val="1"/>
      </rPr>
      <t xml:space="preserve">. </t>
    </r>
    <phoneticPr fontId="1" type="noConversion"/>
  </si>
  <si>
    <t>Treatment</t>
    <phoneticPr fontId="1" type="noConversion"/>
  </si>
  <si>
    <t>L*</t>
    <phoneticPr fontId="1" type="noConversion"/>
  </si>
  <si>
    <t>a*</t>
    <phoneticPr fontId="1" type="noConversion"/>
  </si>
  <si>
    <t>b*</t>
    <phoneticPr fontId="1" type="noConversion"/>
  </si>
  <si>
    <t>Average</t>
    <phoneticPr fontId="1" type="noConversion"/>
  </si>
  <si>
    <t>Standard deviation</t>
    <phoneticPr fontId="1" type="noConversion"/>
  </si>
  <si>
    <t>Absolute value of average</t>
    <phoneticPr fontId="1" type="noConversion"/>
  </si>
  <si>
    <t>Species</t>
    <phoneticPr fontId="1" type="noConversion"/>
  </si>
  <si>
    <t>PAR</t>
    <phoneticPr fontId="1" type="noConversion"/>
  </si>
  <si>
    <t>Indicators</t>
    <phoneticPr fontId="1" type="noConversion"/>
  </si>
  <si>
    <t>AQY</t>
    <phoneticPr fontId="1" type="noConversion"/>
  </si>
  <si>
    <t>LSPn</t>
    <phoneticPr fontId="1" type="noConversion"/>
  </si>
  <si>
    <t>LCP</t>
    <phoneticPr fontId="1" type="noConversion"/>
  </si>
  <si>
    <t>Chl a</t>
    <phoneticPr fontId="1" type="noConversion"/>
  </si>
  <si>
    <t>Chl b</t>
    <phoneticPr fontId="1" type="noConversion"/>
  </si>
  <si>
    <t>Chl a/b</t>
    <phoneticPr fontId="1" type="noConversion"/>
  </si>
  <si>
    <t>F</t>
    <phoneticPr fontId="1" type="noConversion"/>
  </si>
  <si>
    <t>Fm'</t>
    <phoneticPr fontId="1" type="noConversion"/>
  </si>
  <si>
    <t>Fo</t>
    <phoneticPr fontId="1" type="noConversion"/>
  </si>
  <si>
    <t>Fm</t>
    <phoneticPr fontId="1" type="noConversion"/>
  </si>
  <si>
    <t>Fv/Fm</t>
    <phoneticPr fontId="1" type="noConversion"/>
  </si>
  <si>
    <t>Fv/Fo</t>
    <phoneticPr fontId="1" type="noConversion"/>
  </si>
  <si>
    <t>NPQ</t>
    <phoneticPr fontId="1" type="noConversion"/>
  </si>
  <si>
    <t>qP</t>
    <phoneticPr fontId="1" type="noConversion"/>
  </si>
  <si>
    <t>ETR</t>
    <phoneticPr fontId="1" type="noConversion"/>
  </si>
  <si>
    <t>ΦD</t>
    <phoneticPr fontId="1" type="noConversion"/>
  </si>
  <si>
    <t>ΦPSII</t>
    <phoneticPr fontId="1" type="noConversion"/>
  </si>
  <si>
    <t>Sd</t>
    <phoneticPr fontId="1" type="noConversion"/>
  </si>
  <si>
    <t>Fo'</t>
    <phoneticPr fontId="1" type="noConversion"/>
  </si>
  <si>
    <t>Fv'/Fm'</t>
    <phoneticPr fontId="1" type="noConversion"/>
  </si>
  <si>
    <r>
      <t>Φ</t>
    </r>
    <r>
      <rPr>
        <b/>
        <vertAlign val="subscript"/>
        <sz val="12"/>
        <color rgb="FF000000"/>
        <rFont val="Times New Roman"/>
        <family val="1"/>
      </rPr>
      <t>NPQ</t>
    </r>
  </si>
  <si>
    <t>P. intermedia</t>
  </si>
  <si>
    <t>P. veitchii</t>
  </si>
  <si>
    <t>P. lactilflora 'Da Fugui'</t>
    <phoneticPr fontId="1" type="noConversion"/>
  </si>
  <si>
    <t>P. lactilflora 'Qiao Ling'</t>
    <phoneticPr fontId="1" type="noConversion"/>
  </si>
  <si>
    <t>Fv/Fm</t>
  </si>
  <si>
    <t>AQY</t>
  </si>
  <si>
    <t>Fv/Fo</t>
  </si>
  <si>
    <t>ETR</t>
  </si>
  <si>
    <t>LCP</t>
  </si>
  <si>
    <t>LSP</t>
  </si>
  <si>
    <t>LSPn change</t>
  </si>
  <si>
    <t>Rd</t>
  </si>
  <si>
    <t>DFG</t>
  </si>
  <si>
    <t>QL</t>
  </si>
  <si>
    <t>P. anomala</t>
  </si>
  <si>
    <t>DFG</t>
    <phoneticPr fontId="1" type="noConversion"/>
  </si>
  <si>
    <t>QL</t>
    <phoneticPr fontId="1" type="noConversion"/>
  </si>
  <si>
    <t>Table 8. Raw data for membership function calculation</t>
    <phoneticPr fontId="1" type="noConversion"/>
  </si>
  <si>
    <t>Rd</t>
    <phoneticPr fontId="1" type="noConversion"/>
  </si>
  <si>
    <t xml:space="preserve">  </t>
    <phoneticPr fontId="1" type="noConversion"/>
  </si>
  <si>
    <t>Table 6. Chlorophyll content(mg·g-1) of three species and two cultivars.</t>
    <phoneticPr fontId="1" type="noConversion"/>
  </si>
  <si>
    <t>Table 7. Chlorophyll fluorescence parameters of three species and two cultivars under two kinds of light conditions.</t>
    <phoneticPr fontId="1" type="noConversion"/>
  </si>
  <si>
    <t>Table 5. AQY(μmol·mol-1), LSPn(μmol·CO2·m-2·s-1), LCP(μmol·mol-1) and LSP(μmol·mol-1) of three species and two cultivars under two kinds of light conditions.</t>
    <phoneticPr fontId="1" type="noConversion"/>
  </si>
  <si>
    <t>Table 4. Pn (μmol·CO2·m-2·s-1) of three speceis and two cultivars under different levels of PAR (μmol·m-2·s-1) .</t>
    <phoneticPr fontId="1" type="noConversion"/>
  </si>
  <si>
    <t xml:space="preserve">Table 3. Net photosynthetic rate (μmol·CO2·m-2·s-1) of three species and two cultivars from 7:00-18:00. </t>
    <phoneticPr fontId="1" type="noConversion"/>
  </si>
  <si>
    <t>Table 9. Raw data of daylength during experiment</t>
    <phoneticPr fontId="1" type="noConversion"/>
  </si>
  <si>
    <t>Daylength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</si>
  <si>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</si>
  <si>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</si>
  <si>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</si>
  <si>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</si>
  <si>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</si>
  <si>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</si>
  <si>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</si>
  <si>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</si>
  <si>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</si>
  <si>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</si>
  <si>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</si>
  <si>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</si>
  <si>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</si>
  <si>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</si>
  <si>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</si>
  <si>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</si>
  <si>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</si>
  <si>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</si>
  <si>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</si>
  <si>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</si>
  <si>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</si>
  <si>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</si>
  <si>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</si>
  <si>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</si>
  <si>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</si>
  <si>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</si>
  <si>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</si>
  <si>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</si>
  <si>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</si>
  <si>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</si>
  <si>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</si>
  <si>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</si>
  <si>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</si>
  <si>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</si>
  <si>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</si>
  <si>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</si>
  <si>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</si>
  <si>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</si>
  <si>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</si>
  <si>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</si>
  <si>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</si>
  <si>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</si>
  <si>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</si>
  <si>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</si>
  <si>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</si>
  <si>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</si>
  <si>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</si>
  <si>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</si>
  <si>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</si>
  <si>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</si>
  <si>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</si>
  <si>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</si>
  <si>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</si>
  <si>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</si>
  <si>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</si>
  <si>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</si>
  <si>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</si>
  <si>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</si>
  <si>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</si>
  <si>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</si>
  <si>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</si>
  <si>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</si>
  <si>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</si>
  <si>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</si>
  <si>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</si>
  <si>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</si>
  <si>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</si>
  <si>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</si>
  <si>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</si>
  <si>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</si>
  <si>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</si>
  <si>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6.1</t>
  </si>
  <si>
    <t>6.2</t>
  </si>
  <si>
    <t>6.3</t>
  </si>
  <si>
    <t>6.4</t>
  </si>
  <si>
    <t>average (h)</t>
    <phoneticPr fontId="12" type="noConversion"/>
  </si>
  <si>
    <t>max (h)</t>
    <phoneticPr fontId="12" type="noConversion"/>
  </si>
  <si>
    <t>min (h)</t>
    <phoneticPr fontId="12" type="noConversion"/>
  </si>
  <si>
    <t>SD (h)</t>
    <phoneticPr fontId="12" type="noConversion"/>
  </si>
  <si>
    <t>Date</t>
    <phoneticPr fontId="1" type="noConversion"/>
  </si>
  <si>
    <t>CO2 concentration</t>
    <phoneticPr fontId="1" type="noConversion"/>
  </si>
  <si>
    <t>Relative humidity (%)</t>
    <phoneticPr fontId="1" type="noConversion"/>
  </si>
  <si>
    <t xml:space="preserve">PPFD  (μmol·CO2·m-2·s-1) </t>
    <phoneticPr fontId="1" type="noConversion"/>
  </si>
  <si>
    <t>Time</t>
    <phoneticPr fontId="1" type="noConversion"/>
  </si>
  <si>
    <t>ΦPSII change</t>
    <phoneticPr fontId="1" type="noConversion"/>
  </si>
  <si>
    <t>Accessions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</si>
</sst>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0.00_ "/>
    <numFmt numFmtId="178" formatCode="0_);[Red]\(0\)"/>
    <numFmt numFmtId="179" formatCode="0.000_ "/>
  </numFmts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20" fontId="3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 applyProtection="1">
      <alignment horizontal="left" vertical="center"/>
      <protection locked="0"/>
    </xf>
    <xf numFmtId="20" fontId="3" fillId="0" borderId="2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177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left" vertical="center"/>
    </xf>
    <xf numFmtId="10" fontId="2" fillId="0" borderId="0" xfId="0" applyNumberFormat="1" applyFont="1" applyFill="1" applyBorder="1" applyAlignment="1">
      <alignment horizontal="left" vertical="center"/>
    </xf>
    <xf numFmtId="179" fontId="2" fillId="0" borderId="2" xfId="0" applyNumberFormat="1" applyFont="1" applyFill="1" applyBorder="1" applyAlignment="1">
      <alignment horizontal="left" vertical="center"/>
    </xf>
    <xf numFmtId="10" fontId="2" fillId="0" borderId="2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7" fillId="0" borderId="3" xfId="0" applyNumberFormat="1" applyFont="1" applyFill="1" applyBorder="1" applyAlignment="1">
      <alignment horizontal="left" vertical="center"/>
    </xf>
    <xf numFmtId="10" fontId="3" fillId="0" borderId="3" xfId="0" applyNumberFormat="1" applyFont="1" applyFill="1" applyBorder="1" applyAlignment="1">
      <alignment horizontal="left" vertical="center"/>
    </xf>
    <xf numFmtId="10" fontId="8" fillId="0" borderId="3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21" fontId="1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21" fontId="11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 applyProtection="1">
      <alignment horizontal="center" vertical="center"/>
      <protection locked="0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3"/>
  <sheetViews>
    <sheetView tabSelected="1" topLeftCell="A10" zoomScale="81" zoomScaleNormal="100" workbookViewId="0">
      <selection activeCell="U40" sqref="A26:U40"/>
    </sheetView>
  </sheetViews>
  <sheetFormatPr defaultColWidth="8.625" defaultRowHeight="15.75" x14ac:dyDescent="0.2"/>
  <cols>
    <col min="1" max="1" width="11.875" style="1" customWidth="1"/>
    <col min="2" max="17" width="12.625" style="1" customWidth="1"/>
    <col min="18" max="16384" width="8.625" style="1"/>
  </cols>
  <sheetData>
    <row r="1" spans="1:9" ht="16.5" thickBot="1" x14ac:dyDescent="0.25">
      <c r="A1" s="63" t="s">
        <v>11</v>
      </c>
      <c r="B1" s="63"/>
      <c r="C1" s="63"/>
      <c r="D1" s="63"/>
      <c r="E1" s="63"/>
      <c r="F1" s="63"/>
      <c r="G1" s="63"/>
      <c r="H1" s="63"/>
      <c r="I1" s="63"/>
    </row>
    <row r="2" spans="1:9" x14ac:dyDescent="0.2">
      <c r="A2" s="61" t="s">
        <v>6</v>
      </c>
      <c r="B2" s="64" t="s">
        <v>7</v>
      </c>
      <c r="C2" s="64"/>
      <c r="D2" s="64" t="s">
        <v>8</v>
      </c>
      <c r="E2" s="64"/>
      <c r="F2" s="64" t="s">
        <v>9</v>
      </c>
      <c r="G2" s="64"/>
      <c r="H2" s="64" t="s">
        <v>10</v>
      </c>
      <c r="I2" s="64"/>
    </row>
    <row r="3" spans="1:9" x14ac:dyDescent="0.2">
      <c r="A3" s="62"/>
      <c r="B3" s="11" t="s">
        <v>0</v>
      </c>
      <c r="C3" s="11" t="s">
        <v>2</v>
      </c>
      <c r="D3" s="11" t="s">
        <v>0</v>
      </c>
      <c r="E3" s="11" t="s">
        <v>2</v>
      </c>
      <c r="F3" s="11" t="s">
        <v>0</v>
      </c>
      <c r="G3" s="11" t="s">
        <v>2</v>
      </c>
      <c r="H3" s="11" t="s">
        <v>0</v>
      </c>
      <c r="I3" s="11" t="s">
        <v>2</v>
      </c>
    </row>
    <row r="4" spans="1:9" x14ac:dyDescent="0.2">
      <c r="A4" s="5">
        <v>0.29166666666666669</v>
      </c>
      <c r="B4" s="6">
        <v>876.28265380859375</v>
      </c>
      <c r="C4" s="6">
        <f>B4*0.28</f>
        <v>245.35914306640626</v>
      </c>
      <c r="D4" s="6">
        <v>19.953299999999999</v>
      </c>
      <c r="E4" s="6">
        <v>19.561499999999999</v>
      </c>
      <c r="F4" s="6">
        <v>435.21069999999997</v>
      </c>
      <c r="G4" s="6">
        <v>434.05680000000001</v>
      </c>
      <c r="H4" s="6">
        <v>39.870098114013672</v>
      </c>
      <c r="I4" s="6">
        <v>38.45158</v>
      </c>
    </row>
    <row r="5" spans="1:9" x14ac:dyDescent="0.2">
      <c r="A5" s="5">
        <v>0.33333333333333331</v>
      </c>
      <c r="B5" s="6">
        <v>1085.5382080078125</v>
      </c>
      <c r="C5" s="6">
        <f t="shared" ref="C5:C15" si="0">B5*0.28</f>
        <v>303.95069824218751</v>
      </c>
      <c r="D5" s="6">
        <v>22.604917526245099</v>
      </c>
      <c r="E5" s="7">
        <v>22.7456</v>
      </c>
      <c r="F5" s="6">
        <v>422.03579999999999</v>
      </c>
      <c r="G5" s="6">
        <v>421.9119</v>
      </c>
      <c r="H5" s="6">
        <v>38.515865325927699</v>
      </c>
      <c r="I5" s="6">
        <v>38.255600000000001</v>
      </c>
    </row>
    <row r="6" spans="1:9" x14ac:dyDescent="0.2">
      <c r="A6" s="5">
        <v>0.375</v>
      </c>
      <c r="B6" s="6">
        <v>1251.31787109375</v>
      </c>
      <c r="C6" s="6">
        <f t="shared" si="0"/>
        <v>350.36900390625004</v>
      </c>
      <c r="D6" s="6">
        <v>24.487773895263601</v>
      </c>
      <c r="E6" s="6">
        <v>24.351800000000001</v>
      </c>
      <c r="F6" s="6">
        <v>419.51679999999999</v>
      </c>
      <c r="G6" s="6">
        <v>417.98480000000001</v>
      </c>
      <c r="H6" s="6">
        <v>37.263931274414063</v>
      </c>
      <c r="I6" s="6">
        <v>38.1569</v>
      </c>
    </row>
    <row r="7" spans="1:9" x14ac:dyDescent="0.2">
      <c r="A7" s="5">
        <v>0.41666666666666702</v>
      </c>
      <c r="B7" s="6">
        <v>1599.69091796875</v>
      </c>
      <c r="C7" s="6">
        <f t="shared" si="0"/>
        <v>447.91345703125006</v>
      </c>
      <c r="D7" s="6">
        <v>26.165733337402301</v>
      </c>
      <c r="E7" s="6">
        <v>25.788599999999999</v>
      </c>
      <c r="F7" s="6">
        <v>411.14659999999998</v>
      </c>
      <c r="G7" s="6">
        <v>410.74740000000003</v>
      </c>
      <c r="H7" s="6">
        <v>36.120119094848597</v>
      </c>
      <c r="I7" s="6">
        <v>37.018099999999997</v>
      </c>
    </row>
    <row r="8" spans="1:9" x14ac:dyDescent="0.2">
      <c r="A8" s="5">
        <v>0.45833333333333398</v>
      </c>
      <c r="B8" s="6">
        <v>1669.19775390625</v>
      </c>
      <c r="C8" s="6">
        <f t="shared" si="0"/>
        <v>467.37537109375006</v>
      </c>
      <c r="D8" s="7">
        <v>27.8545818328857</v>
      </c>
      <c r="E8" s="6">
        <v>26.852399999999999</v>
      </c>
      <c r="F8" s="6">
        <v>400.89190000000002</v>
      </c>
      <c r="G8" s="6">
        <v>400.84660000000002</v>
      </c>
      <c r="H8" s="6">
        <v>30.958274841308501</v>
      </c>
      <c r="I8" s="6">
        <v>33.985799999999998</v>
      </c>
    </row>
    <row r="9" spans="1:9" x14ac:dyDescent="0.2">
      <c r="A9" s="5">
        <v>0.5</v>
      </c>
      <c r="B9" s="6">
        <v>1829.609619140625</v>
      </c>
      <c r="C9" s="6">
        <f t="shared" si="0"/>
        <v>512.29069335937504</v>
      </c>
      <c r="D9" s="6">
        <v>28.751200000000001</v>
      </c>
      <c r="E9" s="6">
        <v>27.5367</v>
      </c>
      <c r="F9" s="6">
        <v>395.85390000000001</v>
      </c>
      <c r="G9" s="6">
        <v>405.53579999999999</v>
      </c>
      <c r="H9" s="6">
        <v>25.284706115722599</v>
      </c>
      <c r="I9" s="6">
        <v>29.874600000000001</v>
      </c>
    </row>
    <row r="10" spans="1:9" x14ac:dyDescent="0.2">
      <c r="A10" s="5">
        <v>0.54166666666666696</v>
      </c>
      <c r="B10" s="6">
        <v>1868.6802978515625</v>
      </c>
      <c r="C10" s="6">
        <f t="shared" si="0"/>
        <v>523.23048339843751</v>
      </c>
      <c r="D10" s="6">
        <v>29.151</v>
      </c>
      <c r="E10" s="7">
        <v>28.156300000000002</v>
      </c>
      <c r="F10" s="6">
        <v>381.10239999999999</v>
      </c>
      <c r="G10" s="6">
        <v>404.11259999999999</v>
      </c>
      <c r="H10" s="6">
        <v>19.5208415985107</v>
      </c>
      <c r="I10" s="6">
        <v>22.1569</v>
      </c>
    </row>
    <row r="11" spans="1:9" x14ac:dyDescent="0.2">
      <c r="A11" s="5">
        <v>0.58333333333333304</v>
      </c>
      <c r="B11" s="6">
        <v>1698.1549072265625</v>
      </c>
      <c r="C11" s="6">
        <f t="shared" si="0"/>
        <v>475.48337402343753</v>
      </c>
      <c r="D11" s="6">
        <v>28.070399999999999</v>
      </c>
      <c r="E11" s="6">
        <v>28.535399999999999</v>
      </c>
      <c r="F11" s="6">
        <v>383.2439</v>
      </c>
      <c r="G11" s="6">
        <v>398.21050000000002</v>
      </c>
      <c r="H11" s="6">
        <v>12.012598991394043</v>
      </c>
      <c r="I11" s="6">
        <v>16.5837</v>
      </c>
    </row>
    <row r="12" spans="1:9" x14ac:dyDescent="0.2">
      <c r="A12" s="5">
        <v>0.625</v>
      </c>
      <c r="B12" s="6">
        <v>1300.2095947265625</v>
      </c>
      <c r="C12" s="6">
        <f t="shared" si="0"/>
        <v>364.05868652343753</v>
      </c>
      <c r="D12" s="6">
        <v>28.25</v>
      </c>
      <c r="E12" s="6">
        <v>27.988600000000002</v>
      </c>
      <c r="F12" s="6">
        <v>387.53579999999999</v>
      </c>
      <c r="G12" s="6">
        <v>393.12009999999998</v>
      </c>
      <c r="H12" s="6">
        <v>13.579719543456999</v>
      </c>
      <c r="I12" s="6">
        <v>17.254799999999999</v>
      </c>
    </row>
    <row r="13" spans="1:9" x14ac:dyDescent="0.2">
      <c r="A13" s="5">
        <v>0.66666666666666696</v>
      </c>
      <c r="B13" s="6">
        <v>1061.5352783203125</v>
      </c>
      <c r="C13" s="6">
        <f t="shared" si="0"/>
        <v>297.22987792968752</v>
      </c>
      <c r="D13" s="7">
        <v>26.440437316894499</v>
      </c>
      <c r="E13" s="6">
        <v>26.965399999999999</v>
      </c>
      <c r="F13" s="6">
        <v>396.02820000000003</v>
      </c>
      <c r="G13" s="6">
        <v>404.4513</v>
      </c>
      <c r="H13" s="6">
        <v>16.396471977233801</v>
      </c>
      <c r="I13" s="6">
        <v>19.6647</v>
      </c>
    </row>
    <row r="14" spans="1:9" x14ac:dyDescent="0.2">
      <c r="A14" s="5">
        <v>0.70833333333333304</v>
      </c>
      <c r="B14" s="6">
        <v>701.0506591796875</v>
      </c>
      <c r="C14" s="6">
        <f t="shared" si="0"/>
        <v>196.29418457031252</v>
      </c>
      <c r="D14" s="6">
        <v>24.425289154052699</v>
      </c>
      <c r="E14" s="6">
        <v>25.320699999999999</v>
      </c>
      <c r="F14" s="6">
        <v>408.94369999999998</v>
      </c>
      <c r="G14" s="6">
        <v>419.05860000000001</v>
      </c>
      <c r="H14" s="6">
        <v>19.53117561340332</v>
      </c>
      <c r="I14" s="6">
        <v>22.154800000000002</v>
      </c>
    </row>
    <row r="15" spans="1:9" ht="16.5" thickBot="1" x14ac:dyDescent="0.25">
      <c r="A15" s="8">
        <v>0.75</v>
      </c>
      <c r="B15" s="9">
        <v>301.01150512695313</v>
      </c>
      <c r="C15" s="9">
        <f t="shared" si="0"/>
        <v>84.283221435546878</v>
      </c>
      <c r="D15" s="9">
        <v>23.882183074951101</v>
      </c>
      <c r="E15" s="9">
        <v>24.41</v>
      </c>
      <c r="F15" s="9">
        <v>428.12540000000001</v>
      </c>
      <c r="G15" s="9">
        <v>423.98270000000002</v>
      </c>
      <c r="H15" s="9">
        <v>24.896404266357422</v>
      </c>
      <c r="I15" s="9">
        <v>26.3901</v>
      </c>
    </row>
    <row r="17" spans="1:21" ht="16.5" thickBot="1" x14ac:dyDescent="0.25">
      <c r="A17" s="2" t="s">
        <v>12</v>
      </c>
    </row>
    <row r="18" spans="1:21" ht="16.5" customHeight="1" x14ac:dyDescent="0.2">
      <c r="A18" s="71" t="s">
        <v>20</v>
      </c>
      <c r="B18" s="71" t="s">
        <v>13</v>
      </c>
      <c r="C18" s="25" t="s">
        <v>14</v>
      </c>
      <c r="D18" s="25"/>
      <c r="E18" s="25" t="s">
        <v>15</v>
      </c>
      <c r="F18" s="25"/>
      <c r="G18" s="25" t="s">
        <v>16</v>
      </c>
      <c r="H18" s="25"/>
    </row>
    <row r="19" spans="1:21" x14ac:dyDescent="0.2">
      <c r="A19" s="72"/>
      <c r="B19" s="72"/>
      <c r="C19" s="20" t="s">
        <v>17</v>
      </c>
      <c r="D19" s="20" t="s">
        <v>18</v>
      </c>
      <c r="E19" s="20" t="s">
        <v>17</v>
      </c>
      <c r="F19" s="20" t="s">
        <v>18</v>
      </c>
      <c r="G19" s="20" t="s">
        <v>19</v>
      </c>
      <c r="H19" s="20" t="s">
        <v>18</v>
      </c>
    </row>
    <row r="20" spans="1:21" ht="30.95" customHeight="1" x14ac:dyDescent="0.2">
      <c r="A20" s="73" t="s">
        <v>4</v>
      </c>
      <c r="B20" s="14" t="s">
        <v>0</v>
      </c>
      <c r="C20" s="15">
        <v>36.97</v>
      </c>
      <c r="D20" s="16">
        <v>1.65</v>
      </c>
      <c r="E20" s="15">
        <v>46.16</v>
      </c>
      <c r="F20" s="16">
        <v>1.1000000000000001</v>
      </c>
      <c r="G20" s="15">
        <v>14.99</v>
      </c>
      <c r="H20" s="16">
        <v>0.56000000000000005</v>
      </c>
    </row>
    <row r="21" spans="1:21" x14ac:dyDescent="0.2">
      <c r="A21" s="74"/>
      <c r="B21" s="14" t="s">
        <v>1</v>
      </c>
      <c r="C21" s="15">
        <v>36.83</v>
      </c>
      <c r="D21" s="16">
        <v>0.87</v>
      </c>
      <c r="E21" s="15">
        <v>46.33</v>
      </c>
      <c r="F21" s="16">
        <v>0.91</v>
      </c>
      <c r="G21" s="15">
        <v>15.59</v>
      </c>
      <c r="H21" s="16">
        <v>0.63</v>
      </c>
    </row>
    <row r="22" spans="1:21" x14ac:dyDescent="0.2">
      <c r="A22" s="74" t="s">
        <v>5</v>
      </c>
      <c r="B22" s="14" t="s">
        <v>0</v>
      </c>
      <c r="C22" s="15">
        <v>45.21</v>
      </c>
      <c r="D22" s="16">
        <v>1.57</v>
      </c>
      <c r="E22" s="15">
        <v>34.4</v>
      </c>
      <c r="F22" s="16">
        <v>1.98</v>
      </c>
      <c r="G22" s="15">
        <v>20.46</v>
      </c>
      <c r="H22" s="16">
        <v>1.31</v>
      </c>
    </row>
    <row r="23" spans="1:21" ht="16.5" thickBot="1" x14ac:dyDescent="0.25">
      <c r="A23" s="75"/>
      <c r="B23" s="17" t="s">
        <v>1</v>
      </c>
      <c r="C23" s="18">
        <v>58.25</v>
      </c>
      <c r="D23" s="19">
        <v>0.82</v>
      </c>
      <c r="E23" s="18">
        <v>20.43</v>
      </c>
      <c r="F23" s="19">
        <v>0.94</v>
      </c>
      <c r="G23" s="18">
        <v>14</v>
      </c>
      <c r="H23" s="19">
        <v>0.85</v>
      </c>
    </row>
    <row r="25" spans="1:21" ht="16.5" thickBot="1" x14ac:dyDescent="0.25">
      <c r="A25" s="66" t="s">
        <v>68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21" x14ac:dyDescent="0.2">
      <c r="A26" s="67" t="s">
        <v>6</v>
      </c>
      <c r="B26" s="65" t="s">
        <v>3</v>
      </c>
      <c r="C26" s="65"/>
      <c r="D26" s="65"/>
      <c r="E26" s="65"/>
      <c r="F26" s="65" t="s">
        <v>4</v>
      </c>
      <c r="G26" s="65"/>
      <c r="H26" s="65"/>
      <c r="I26" s="65"/>
      <c r="J26" s="65" t="s">
        <v>5</v>
      </c>
      <c r="K26" s="65"/>
      <c r="L26" s="65"/>
      <c r="M26" s="65"/>
      <c r="N26" s="67" t="s">
        <v>59</v>
      </c>
      <c r="O26" s="67"/>
      <c r="P26" s="67"/>
      <c r="Q26" s="67"/>
      <c r="R26" s="67" t="s">
        <v>60</v>
      </c>
      <c r="S26" s="67"/>
      <c r="T26" s="67"/>
      <c r="U26" s="67"/>
    </row>
    <row r="27" spans="1:21" x14ac:dyDescent="0.2">
      <c r="A27" s="60"/>
      <c r="B27" s="60" t="s">
        <v>0</v>
      </c>
      <c r="C27" s="60"/>
      <c r="D27" s="60" t="s">
        <v>2</v>
      </c>
      <c r="E27" s="60"/>
      <c r="F27" s="60" t="s">
        <v>0</v>
      </c>
      <c r="G27" s="60"/>
      <c r="H27" s="60" t="s">
        <v>2</v>
      </c>
      <c r="I27" s="60"/>
      <c r="J27" s="60" t="s">
        <v>0</v>
      </c>
      <c r="K27" s="60"/>
      <c r="L27" s="60" t="s">
        <v>2</v>
      </c>
      <c r="M27" s="60"/>
      <c r="N27" s="60" t="s">
        <v>0</v>
      </c>
      <c r="O27" s="60"/>
      <c r="P27" s="60" t="s">
        <v>2</v>
      </c>
      <c r="Q27" s="60"/>
      <c r="R27" s="60" t="s">
        <v>0</v>
      </c>
      <c r="S27" s="60"/>
      <c r="T27" s="60" t="s">
        <v>2</v>
      </c>
      <c r="U27" s="60"/>
    </row>
    <row r="28" spans="1:21" x14ac:dyDescent="0.2">
      <c r="A28" s="68"/>
      <c r="B28" s="10" t="s">
        <v>17</v>
      </c>
      <c r="C28" s="10" t="s">
        <v>18</v>
      </c>
      <c r="D28" s="10" t="s">
        <v>17</v>
      </c>
      <c r="E28" s="10" t="s">
        <v>18</v>
      </c>
      <c r="F28" s="10" t="s">
        <v>17</v>
      </c>
      <c r="G28" s="10" t="s">
        <v>18</v>
      </c>
      <c r="H28" s="10" t="s">
        <v>17</v>
      </c>
      <c r="I28" s="10" t="s">
        <v>18</v>
      </c>
      <c r="J28" s="10" t="s">
        <v>17</v>
      </c>
      <c r="K28" s="10" t="s">
        <v>18</v>
      </c>
      <c r="L28" s="10" t="s">
        <v>17</v>
      </c>
      <c r="M28" s="10" t="s">
        <v>18</v>
      </c>
      <c r="N28" s="40" t="s">
        <v>17</v>
      </c>
      <c r="O28" s="40" t="s">
        <v>18</v>
      </c>
      <c r="P28" s="40" t="s">
        <v>17</v>
      </c>
      <c r="Q28" s="40" t="s">
        <v>18</v>
      </c>
      <c r="R28" s="40" t="s">
        <v>17</v>
      </c>
      <c r="S28" s="40" t="s">
        <v>18</v>
      </c>
      <c r="T28" s="40" t="s">
        <v>17</v>
      </c>
      <c r="U28" s="40" t="s">
        <v>18</v>
      </c>
    </row>
    <row r="29" spans="1:21" x14ac:dyDescent="0.2">
      <c r="A29" s="5">
        <v>0.29166666666666669</v>
      </c>
      <c r="B29" s="16">
        <v>6.5917000000000003</v>
      </c>
      <c r="C29" s="16">
        <v>0.4503416147770492</v>
      </c>
      <c r="D29" s="16">
        <v>3.6821000000000002</v>
      </c>
      <c r="E29" s="16">
        <v>0.55812354367111128</v>
      </c>
      <c r="F29" s="16">
        <v>4.489066666666667</v>
      </c>
      <c r="G29" s="16">
        <v>0.35132355932008502</v>
      </c>
      <c r="H29" s="16">
        <v>3.315433333333333</v>
      </c>
      <c r="I29" s="16">
        <v>0.19292237644538107</v>
      </c>
      <c r="J29" s="16">
        <v>5.7983666666666664</v>
      </c>
      <c r="K29" s="16">
        <v>0.47270215076021527</v>
      </c>
      <c r="L29" s="16">
        <v>2.5520333333333336</v>
      </c>
      <c r="M29" s="16">
        <v>0.26791223065275171</v>
      </c>
      <c r="N29" s="16">
        <v>6.0543211111111113</v>
      </c>
      <c r="O29" s="16">
        <v>0.95832347660437867</v>
      </c>
      <c r="P29" s="16">
        <v>2.0297711111111112</v>
      </c>
      <c r="Q29" s="16">
        <v>0.26561736635828564</v>
      </c>
      <c r="R29" s="16">
        <v>3.8176111111111108</v>
      </c>
      <c r="S29" s="16">
        <v>0.45655136743976027</v>
      </c>
      <c r="T29" s="16">
        <v>1.6606277777777778</v>
      </c>
      <c r="U29" s="16">
        <v>0.38679960340523151</v>
      </c>
    </row>
    <row r="30" spans="1:21" x14ac:dyDescent="0.2">
      <c r="A30" s="5">
        <v>0.33333333333333331</v>
      </c>
      <c r="B30" s="16">
        <v>9.8087000000000018</v>
      </c>
      <c r="C30" s="16">
        <v>0.65178722755205931</v>
      </c>
      <c r="D30" s="16">
        <v>4.8311666666666655</v>
      </c>
      <c r="E30" s="16">
        <v>0.40953669351272232</v>
      </c>
      <c r="F30" s="16">
        <v>6.5406866666666659</v>
      </c>
      <c r="G30" s="16">
        <v>0.23949279432445023</v>
      </c>
      <c r="H30" s="16">
        <v>3.7261000000000002</v>
      </c>
      <c r="I30" s="16">
        <v>0.15931029470815758</v>
      </c>
      <c r="J30" s="16">
        <v>7.1400000000000006</v>
      </c>
      <c r="K30" s="16">
        <v>0.31470368602861987</v>
      </c>
      <c r="L30" s="16">
        <v>3.6652333333333331</v>
      </c>
      <c r="M30" s="16">
        <v>0.70111572035815584</v>
      </c>
      <c r="N30" s="16">
        <v>7.4381111111111107</v>
      </c>
      <c r="O30" s="16">
        <v>0.63111978943074754</v>
      </c>
      <c r="P30" s="16">
        <v>2.9494333333333334</v>
      </c>
      <c r="Q30" s="16">
        <v>0.31673637302968222</v>
      </c>
      <c r="R30" s="16">
        <v>6.0622888888888884</v>
      </c>
      <c r="S30" s="16">
        <v>0.54052482469458429</v>
      </c>
      <c r="T30" s="16">
        <v>2.9108111111111108</v>
      </c>
      <c r="U30" s="16">
        <v>0.53179954034496157</v>
      </c>
    </row>
    <row r="31" spans="1:21" x14ac:dyDescent="0.2">
      <c r="A31" s="5">
        <v>0.375</v>
      </c>
      <c r="B31" s="16">
        <v>10.849966666666667</v>
      </c>
      <c r="C31" s="16">
        <v>0.34781197985884982</v>
      </c>
      <c r="D31" s="16">
        <v>7.5384000000000002</v>
      </c>
      <c r="E31" s="16">
        <v>0.55291923460845516</v>
      </c>
      <c r="F31" s="16">
        <v>8.1523666666666657</v>
      </c>
      <c r="G31" s="16">
        <v>0.1633589401695946</v>
      </c>
      <c r="H31" s="16">
        <v>5.5135333333333341</v>
      </c>
      <c r="I31" s="16">
        <v>0.77835378417100842</v>
      </c>
      <c r="J31" s="16">
        <v>11.813800000000001</v>
      </c>
      <c r="K31" s="16">
        <v>0.43670936559684703</v>
      </c>
      <c r="L31" s="16">
        <v>5.8807333333333327</v>
      </c>
      <c r="M31" s="16">
        <v>0.14401008066567203</v>
      </c>
      <c r="N31" s="16">
        <v>9.6023888888888891</v>
      </c>
      <c r="O31" s="16">
        <v>0.83703317354278806</v>
      </c>
      <c r="P31" s="16">
        <v>4.5956999999999999</v>
      </c>
      <c r="Q31" s="16">
        <v>0.4617118744411931</v>
      </c>
      <c r="R31" s="16">
        <v>9.6765222222222249</v>
      </c>
      <c r="S31" s="16">
        <v>0.48152281560113475</v>
      </c>
      <c r="T31" s="16">
        <v>3.3172888888888887</v>
      </c>
      <c r="U31" s="16">
        <v>0.16082553003522515</v>
      </c>
    </row>
    <row r="32" spans="1:21" x14ac:dyDescent="0.2">
      <c r="A32" s="5">
        <v>0.41666666666666702</v>
      </c>
      <c r="B32" s="16">
        <v>11.199299999999999</v>
      </c>
      <c r="C32" s="16">
        <v>0.6584317124804967</v>
      </c>
      <c r="D32" s="16">
        <v>8.0638999999999985</v>
      </c>
      <c r="E32" s="16">
        <v>0.10131006860129993</v>
      </c>
      <c r="F32" s="16">
        <v>11.128133333333333</v>
      </c>
      <c r="G32" s="16">
        <v>0.36190399739894208</v>
      </c>
      <c r="H32" s="16">
        <v>6.9784666666666668</v>
      </c>
      <c r="I32" s="16">
        <v>1.0704294901268987</v>
      </c>
      <c r="J32" s="16">
        <v>12.295416666666666</v>
      </c>
      <c r="K32" s="16">
        <v>0.5736885312025447</v>
      </c>
      <c r="L32" s="16">
        <v>6.9558666666666662</v>
      </c>
      <c r="M32" s="16">
        <v>0.26302472000428656</v>
      </c>
      <c r="N32" s="16">
        <v>11.661688888888889</v>
      </c>
      <c r="O32" s="16">
        <v>0.52874395609889568</v>
      </c>
      <c r="P32" s="16">
        <v>5.9294222222222226</v>
      </c>
      <c r="Q32" s="16">
        <v>0.3865231066112923</v>
      </c>
      <c r="R32" s="16">
        <v>11.757577777777778</v>
      </c>
      <c r="S32" s="16">
        <v>0.69943990588501914</v>
      </c>
      <c r="T32" s="16">
        <v>4.7464000000000004</v>
      </c>
      <c r="U32" s="16">
        <v>0.49522185937214019</v>
      </c>
    </row>
    <row r="33" spans="1:21" x14ac:dyDescent="0.2">
      <c r="A33" s="5">
        <v>0.45833333333333398</v>
      </c>
      <c r="B33" s="16">
        <v>8.218866666666667</v>
      </c>
      <c r="C33" s="16">
        <v>0.59058386646888139</v>
      </c>
      <c r="D33" s="16">
        <v>9.0694999999999997</v>
      </c>
      <c r="E33" s="16">
        <v>0.13905542060631829</v>
      </c>
      <c r="F33" s="16">
        <v>6.6957333333333331</v>
      </c>
      <c r="G33" s="16">
        <v>0.41728060502895792</v>
      </c>
      <c r="H33" s="16">
        <v>7.1181666666666663</v>
      </c>
      <c r="I33" s="16">
        <v>0.16751848654203322</v>
      </c>
      <c r="J33" s="16">
        <v>7.7141333333333328</v>
      </c>
      <c r="K33" s="16">
        <v>0.44218069081918682</v>
      </c>
      <c r="L33" s="16">
        <v>8.3835333333333342</v>
      </c>
      <c r="M33" s="16">
        <v>0.27027255379215587</v>
      </c>
      <c r="N33" s="16">
        <v>7.0459333333333332</v>
      </c>
      <c r="O33" s="16">
        <v>0.31061847176238572</v>
      </c>
      <c r="P33" s="16">
        <v>6.705277777777777</v>
      </c>
      <c r="Q33" s="16">
        <v>0.58257729053271912</v>
      </c>
      <c r="R33" s="16">
        <v>7.130977777777777</v>
      </c>
      <c r="S33" s="16">
        <v>0.38903036121162127</v>
      </c>
      <c r="T33" s="16">
        <v>5.1253777777777776</v>
      </c>
      <c r="U33" s="16">
        <v>0.29664576845868612</v>
      </c>
    </row>
    <row r="34" spans="1:21" x14ac:dyDescent="0.2">
      <c r="A34" s="5">
        <v>0.5</v>
      </c>
      <c r="B34" s="16">
        <v>4.9488999999999992</v>
      </c>
      <c r="C34" s="16">
        <v>0.1335837190678564</v>
      </c>
      <c r="D34" s="16">
        <v>6.6063999999999998</v>
      </c>
      <c r="E34" s="16">
        <v>0.87258377248262642</v>
      </c>
      <c r="F34" s="16">
        <v>5.037233333333333</v>
      </c>
      <c r="G34" s="16">
        <v>7.9492473438265113E-2</v>
      </c>
      <c r="H34" s="16">
        <v>7.6778499999999994</v>
      </c>
      <c r="I34" s="16">
        <v>0.18251621160872256</v>
      </c>
      <c r="J34" s="16">
        <v>5.4041666666666659</v>
      </c>
      <c r="K34" s="16">
        <v>0.57344878004346078</v>
      </c>
      <c r="L34" s="16">
        <v>8.8804333333333343</v>
      </c>
      <c r="M34" s="16">
        <v>0.11991073068467799</v>
      </c>
      <c r="N34" s="16">
        <v>5.6668666666666674</v>
      </c>
      <c r="O34" s="16">
        <v>0.42949182180805268</v>
      </c>
      <c r="P34" s="16">
        <v>5.8919333333333324</v>
      </c>
      <c r="Q34" s="16">
        <v>0.50089169238469111</v>
      </c>
      <c r="R34" s="16">
        <v>6.4933666666666667</v>
      </c>
      <c r="S34" s="16">
        <v>0.51595888644348398</v>
      </c>
      <c r="T34" s="16">
        <v>5.8100777777777779</v>
      </c>
      <c r="U34" s="16">
        <v>0.15114136410805765</v>
      </c>
    </row>
    <row r="35" spans="1:21" x14ac:dyDescent="0.2">
      <c r="A35" s="5">
        <v>0.54166666666666696</v>
      </c>
      <c r="B35" s="16">
        <v>5.845366666666667</v>
      </c>
      <c r="C35" s="16">
        <v>0.59297583705690171</v>
      </c>
      <c r="D35" s="16">
        <v>5.9518666666666702</v>
      </c>
      <c r="E35" s="16">
        <v>0.52180000000000004</v>
      </c>
      <c r="F35" s="16">
        <v>5.8788333333333336</v>
      </c>
      <c r="G35" s="16">
        <v>0.26340976317010978</v>
      </c>
      <c r="H35" s="16">
        <v>6.2585333333333324</v>
      </c>
      <c r="I35" s="16">
        <v>0.45194203536884381</v>
      </c>
      <c r="J35" s="16">
        <v>5.1409333333333338</v>
      </c>
      <c r="K35" s="16">
        <v>0.18190924477148854</v>
      </c>
      <c r="L35" s="16">
        <v>5.3661666666666656</v>
      </c>
      <c r="M35" s="16">
        <v>0.79906121375858941</v>
      </c>
      <c r="N35" s="16">
        <v>4.958622222222222</v>
      </c>
      <c r="O35" s="16">
        <v>0.82189499295496415</v>
      </c>
      <c r="P35" s="16">
        <v>5.5925111111111114</v>
      </c>
      <c r="Q35" s="16">
        <v>0.43463750253643674</v>
      </c>
      <c r="R35" s="16">
        <v>4.7341333333333333</v>
      </c>
      <c r="S35" s="16">
        <v>0.30242070861632475</v>
      </c>
      <c r="T35" s="16">
        <v>5.0409555555555556</v>
      </c>
      <c r="U35" s="16">
        <v>0.86907619215911069</v>
      </c>
    </row>
    <row r="36" spans="1:21" x14ac:dyDescent="0.2">
      <c r="A36" s="5">
        <v>0.58333333333333304</v>
      </c>
      <c r="B36" s="16">
        <v>6.079933333333333</v>
      </c>
      <c r="C36" s="16">
        <v>0.10026636192329548</v>
      </c>
      <c r="D36" s="16">
        <v>5.27</v>
      </c>
      <c r="E36" s="16">
        <v>0.30760141417100145</v>
      </c>
      <c r="F36" s="16">
        <v>6.0136333333333338</v>
      </c>
      <c r="G36" s="16">
        <v>0.69378305206550928</v>
      </c>
      <c r="H36" s="16">
        <v>4.3982666666666663</v>
      </c>
      <c r="I36" s="16">
        <v>0.25716116217915413</v>
      </c>
      <c r="J36" s="16">
        <v>5.1234333333333337</v>
      </c>
      <c r="K36" s="16">
        <v>0.27179422976460227</v>
      </c>
      <c r="L36" s="16">
        <v>5.2747333333333337</v>
      </c>
      <c r="M36" s="16">
        <v>0.5007419728096828</v>
      </c>
      <c r="N36" s="16">
        <v>2.6192555555555557</v>
      </c>
      <c r="O36" s="16">
        <v>0.28998286204149737</v>
      </c>
      <c r="P36" s="16">
        <v>4.3981311111111108</v>
      </c>
      <c r="Q36" s="16">
        <v>0.29177060803156846</v>
      </c>
      <c r="R36" s="16">
        <v>5.0893888888888892</v>
      </c>
      <c r="S36" s="16">
        <v>0.41982828169516068</v>
      </c>
      <c r="T36" s="16">
        <v>3.5680666666666658</v>
      </c>
      <c r="U36" s="16">
        <v>0.76649675961481123</v>
      </c>
    </row>
    <row r="37" spans="1:21" x14ac:dyDescent="0.2">
      <c r="A37" s="5">
        <v>0.625</v>
      </c>
      <c r="B37" s="16">
        <v>7.0924000000000005</v>
      </c>
      <c r="C37" s="16">
        <v>0.89220027460205809</v>
      </c>
      <c r="D37" s="16">
        <v>4.7</v>
      </c>
      <c r="E37" s="16">
        <v>0.52964112692778442</v>
      </c>
      <c r="F37" s="16">
        <v>6.4629000000000003</v>
      </c>
      <c r="G37" s="16">
        <v>1.0297728050400214</v>
      </c>
      <c r="H37" s="16">
        <v>4.6479666666666661</v>
      </c>
      <c r="I37" s="16">
        <v>0.35321179670749026</v>
      </c>
      <c r="J37" s="16">
        <v>6.1951999999999998</v>
      </c>
      <c r="K37" s="16">
        <v>0.33824186612541035</v>
      </c>
      <c r="L37" s="16">
        <v>4.7622333333333335</v>
      </c>
      <c r="M37" s="16">
        <v>0.38884915241431794</v>
      </c>
      <c r="N37" s="16">
        <v>3.4008666666666665</v>
      </c>
      <c r="O37" s="16">
        <v>0.31364741350758807</v>
      </c>
      <c r="P37" s="16">
        <v>2.5326111111111107</v>
      </c>
      <c r="Q37" s="16">
        <v>9.9832690593367857E-2</v>
      </c>
      <c r="R37" s="16">
        <v>3.9731000000000005</v>
      </c>
      <c r="S37" s="16">
        <v>0.2406848094500357</v>
      </c>
      <c r="T37" s="16">
        <v>2.4258666666666668</v>
      </c>
      <c r="U37" s="16">
        <v>0.24402524459571798</v>
      </c>
    </row>
    <row r="38" spans="1:21" x14ac:dyDescent="0.2">
      <c r="A38" s="5">
        <v>0.66666666666666696</v>
      </c>
      <c r="B38" s="16">
        <v>4.8593000000000002</v>
      </c>
      <c r="C38" s="16">
        <v>0.39726030508974824</v>
      </c>
      <c r="D38" s="16">
        <v>4.13</v>
      </c>
      <c r="E38" s="16">
        <v>0.13382869647426135</v>
      </c>
      <c r="F38" s="16">
        <v>4.057033333333333</v>
      </c>
      <c r="G38" s="16">
        <v>5.8340066278101822E-2</v>
      </c>
      <c r="H38" s="16">
        <v>3.4665999999999997</v>
      </c>
      <c r="I38" s="16">
        <v>0.12584184518672628</v>
      </c>
      <c r="J38" s="16">
        <v>5.1257999999999999</v>
      </c>
      <c r="K38" s="16">
        <v>0.21941510886901147</v>
      </c>
      <c r="L38" s="16">
        <v>3.7942</v>
      </c>
      <c r="M38" s="16">
        <v>0.12176095433265947</v>
      </c>
      <c r="N38" s="16">
        <v>3.0850111111111111</v>
      </c>
      <c r="O38" s="16">
        <v>0.50002600043508694</v>
      </c>
      <c r="P38" s="16">
        <v>2.4589444444444442</v>
      </c>
      <c r="Q38" s="16">
        <v>0.19004843534682875</v>
      </c>
      <c r="R38" s="16">
        <v>3.7499611111111113</v>
      </c>
      <c r="S38" s="16">
        <v>0.42945115683987589</v>
      </c>
      <c r="T38" s="16">
        <v>2.0294111111111111</v>
      </c>
      <c r="U38" s="16">
        <v>0.49675310880870138</v>
      </c>
    </row>
    <row r="39" spans="1:21" x14ac:dyDescent="0.2">
      <c r="A39" s="5">
        <v>0.70833333333333304</v>
      </c>
      <c r="B39" s="16">
        <v>4.3349333333333329</v>
      </c>
      <c r="C39" s="16">
        <v>0.45979430545987993</v>
      </c>
      <c r="D39" s="16">
        <v>3.2460666666666662</v>
      </c>
      <c r="E39" s="16">
        <v>0.30725997678404737</v>
      </c>
      <c r="F39" s="16">
        <v>3.4408333333333334</v>
      </c>
      <c r="G39" s="16">
        <v>0.18105248778554048</v>
      </c>
      <c r="H39" s="16">
        <v>3.4708999999999999</v>
      </c>
      <c r="I39" s="16">
        <v>0.17436808767661577</v>
      </c>
      <c r="J39" s="16">
        <v>4.1655333333333333</v>
      </c>
      <c r="K39" s="16">
        <v>0.17508141915501271</v>
      </c>
      <c r="L39" s="16">
        <v>3.5484000000000004</v>
      </c>
      <c r="M39" s="16">
        <v>0.13306242895723799</v>
      </c>
      <c r="N39" s="16">
        <v>2.8034000000000003</v>
      </c>
      <c r="O39" s="16">
        <v>0.47844713657832283</v>
      </c>
      <c r="P39" s="16">
        <v>2.2993333333333332</v>
      </c>
      <c r="Q39" s="16">
        <v>0.16311189410953453</v>
      </c>
      <c r="R39" s="16">
        <v>3.0484111111111107</v>
      </c>
      <c r="S39" s="16">
        <v>0.14111885455569401</v>
      </c>
      <c r="T39" s="16">
        <v>1.5725666666666669</v>
      </c>
      <c r="U39" s="16">
        <v>7.3933010218710835E-2</v>
      </c>
    </row>
    <row r="40" spans="1:21" ht="16.5" thickBot="1" x14ac:dyDescent="0.25">
      <c r="A40" s="8">
        <v>0.75</v>
      </c>
      <c r="B40" s="19">
        <v>3.6556666666666664</v>
      </c>
      <c r="C40" s="19">
        <v>9.4026290649654523E-2</v>
      </c>
      <c r="D40" s="19">
        <v>1.9520999999999999</v>
      </c>
      <c r="E40" s="19">
        <v>0.10530432089900209</v>
      </c>
      <c r="F40" s="19">
        <v>3.0575666666666668</v>
      </c>
      <c r="G40" s="19">
        <v>8.2353162254605261E-2</v>
      </c>
      <c r="H40" s="19">
        <v>1.6312666666666666</v>
      </c>
      <c r="I40" s="19">
        <v>0.11114055665387557</v>
      </c>
      <c r="J40" s="19">
        <v>3.0960999999999999</v>
      </c>
      <c r="K40" s="19">
        <v>0.14116972054941537</v>
      </c>
      <c r="L40" s="19">
        <v>3.1238666666666668</v>
      </c>
      <c r="M40" s="19">
        <v>0.11665356116867297</v>
      </c>
      <c r="N40" s="19">
        <v>1.3055333333333334</v>
      </c>
      <c r="O40" s="19">
        <v>0.24400450303221774</v>
      </c>
      <c r="P40" s="19">
        <v>0.56062222222222224</v>
      </c>
      <c r="Q40" s="19">
        <v>0.12322718630417735</v>
      </c>
      <c r="R40" s="19">
        <v>2.1507888888888886</v>
      </c>
      <c r="S40" s="19">
        <v>0.26483746640366318</v>
      </c>
      <c r="T40" s="19">
        <v>1.2871444444444444</v>
      </c>
      <c r="U40" s="19">
        <v>0.26719255748949688</v>
      </c>
    </row>
    <row r="41" spans="1:21" x14ac:dyDescent="0.2">
      <c r="A41" s="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21" ht="16.5" thickBot="1" x14ac:dyDescent="0.25">
      <c r="A42" s="66" t="s">
        <v>67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21" x14ac:dyDescent="0.2">
      <c r="A43" s="67" t="s">
        <v>21</v>
      </c>
      <c r="B43" s="65" t="s">
        <v>3</v>
      </c>
      <c r="C43" s="65"/>
      <c r="D43" s="65"/>
      <c r="E43" s="65"/>
      <c r="F43" s="65" t="s">
        <v>4</v>
      </c>
      <c r="G43" s="65"/>
      <c r="H43" s="65"/>
      <c r="I43" s="65"/>
      <c r="J43" s="65" t="s">
        <v>5</v>
      </c>
      <c r="K43" s="65"/>
      <c r="L43" s="65"/>
      <c r="M43" s="65"/>
      <c r="N43" s="67" t="s">
        <v>59</v>
      </c>
      <c r="O43" s="67"/>
      <c r="P43" s="67"/>
      <c r="Q43" s="67"/>
      <c r="R43" s="67" t="s">
        <v>60</v>
      </c>
      <c r="S43" s="67"/>
      <c r="T43" s="67"/>
      <c r="U43" s="67"/>
    </row>
    <row r="44" spans="1:21" x14ac:dyDescent="0.2">
      <c r="A44" s="60"/>
      <c r="B44" s="60" t="s">
        <v>0</v>
      </c>
      <c r="C44" s="60"/>
      <c r="D44" s="60" t="s">
        <v>2</v>
      </c>
      <c r="E44" s="60"/>
      <c r="F44" s="60" t="s">
        <v>0</v>
      </c>
      <c r="G44" s="60"/>
      <c r="H44" s="60" t="s">
        <v>2</v>
      </c>
      <c r="I44" s="60"/>
      <c r="J44" s="60" t="s">
        <v>0</v>
      </c>
      <c r="K44" s="60"/>
      <c r="L44" s="60" t="s">
        <v>2</v>
      </c>
      <c r="M44" s="60"/>
      <c r="N44" s="60" t="s">
        <v>0</v>
      </c>
      <c r="O44" s="60"/>
      <c r="P44" s="60" t="s">
        <v>2</v>
      </c>
      <c r="Q44" s="60"/>
      <c r="R44" s="60" t="s">
        <v>0</v>
      </c>
      <c r="S44" s="60"/>
      <c r="T44" s="60" t="s">
        <v>2</v>
      </c>
      <c r="U44" s="60"/>
    </row>
    <row r="45" spans="1:21" x14ac:dyDescent="0.2">
      <c r="A45" s="68"/>
      <c r="B45" s="10" t="s">
        <v>17</v>
      </c>
      <c r="C45" s="10" t="s">
        <v>18</v>
      </c>
      <c r="D45" s="10" t="s">
        <v>17</v>
      </c>
      <c r="E45" s="10" t="s">
        <v>18</v>
      </c>
      <c r="F45" s="10" t="s">
        <v>17</v>
      </c>
      <c r="G45" s="10" t="s">
        <v>18</v>
      </c>
      <c r="H45" s="10" t="s">
        <v>17</v>
      </c>
      <c r="I45" s="10" t="s">
        <v>18</v>
      </c>
      <c r="J45" s="10" t="s">
        <v>17</v>
      </c>
      <c r="K45" s="10" t="s">
        <v>18</v>
      </c>
      <c r="L45" s="10" t="s">
        <v>17</v>
      </c>
      <c r="M45" s="10" t="s">
        <v>18</v>
      </c>
      <c r="N45" s="40" t="s">
        <v>17</v>
      </c>
      <c r="O45" s="40" t="s">
        <v>18</v>
      </c>
      <c r="P45" s="40" t="s">
        <v>17</v>
      </c>
      <c r="Q45" s="40" t="s">
        <v>18</v>
      </c>
      <c r="R45" s="40" t="s">
        <v>17</v>
      </c>
      <c r="S45" s="40" t="s">
        <v>18</v>
      </c>
      <c r="T45" s="40" t="s">
        <v>17</v>
      </c>
      <c r="U45" s="40" t="s">
        <v>18</v>
      </c>
    </row>
    <row r="46" spans="1:21" x14ac:dyDescent="0.2">
      <c r="A46" s="21">
        <v>0</v>
      </c>
      <c r="B46" s="16">
        <v>-1.7408999999999999</v>
      </c>
      <c r="C46" s="16">
        <v>0.25395838898003259</v>
      </c>
      <c r="D46" s="16">
        <v>-1.3726</v>
      </c>
      <c r="E46" s="16">
        <v>0.46084115484622312</v>
      </c>
      <c r="F46" s="16">
        <v>-1.2517</v>
      </c>
      <c r="G46" s="16">
        <v>0.21005499173569531</v>
      </c>
      <c r="H46" s="16">
        <v>-1.4036999999999999</v>
      </c>
      <c r="I46" s="16">
        <v>0.20470324863079187</v>
      </c>
      <c r="J46" s="16">
        <v>-1.7678</v>
      </c>
      <c r="K46" s="16">
        <v>0.29368842333330047</v>
      </c>
      <c r="L46" s="16">
        <v>-1.5335000000000001</v>
      </c>
      <c r="M46" s="16">
        <v>0.22808089208290488</v>
      </c>
      <c r="N46" s="16">
        <v>-2.8254999999999999</v>
      </c>
      <c r="O46" s="16">
        <v>0.21549088147761625</v>
      </c>
      <c r="P46" s="16">
        <v>-2.5272000000000001</v>
      </c>
      <c r="Q46" s="16">
        <v>6.5177168804216465E-2</v>
      </c>
      <c r="R46" s="16">
        <v>-2.8254999999999999</v>
      </c>
      <c r="S46" s="16">
        <v>0.23525119199131239</v>
      </c>
      <c r="T46" s="16">
        <v>-2.6240000000000001</v>
      </c>
      <c r="U46" s="16">
        <v>0.26641524606023081</v>
      </c>
    </row>
    <row r="47" spans="1:21" x14ac:dyDescent="0.2">
      <c r="A47" s="21">
        <v>50</v>
      </c>
      <c r="B47" s="16">
        <v>0.5897</v>
      </c>
      <c r="C47" s="16">
        <v>6.8798280017260127E-2</v>
      </c>
      <c r="D47" s="16">
        <v>1.2305999999999999</v>
      </c>
      <c r="E47" s="16">
        <v>6.2614881085356427E-2</v>
      </c>
      <c r="F47" s="16">
        <v>1.2822</v>
      </c>
      <c r="G47" s="16">
        <v>0.35591342426704758</v>
      </c>
      <c r="H47" s="16">
        <v>1.9244000000000001</v>
      </c>
      <c r="I47" s="16">
        <v>0.19965614329530459</v>
      </c>
      <c r="J47" s="16">
        <v>0.76729999999999998</v>
      </c>
      <c r="K47" s="16">
        <v>0.43155026358467213</v>
      </c>
      <c r="L47" s="16">
        <v>1.3625</v>
      </c>
      <c r="M47" s="16">
        <v>0.43547878249117966</v>
      </c>
      <c r="N47" s="16">
        <v>-0.71699999999999997</v>
      </c>
      <c r="O47" s="16">
        <v>0.21010229254659107</v>
      </c>
      <c r="P47" s="16">
        <v>-0.48280000000000001</v>
      </c>
      <c r="Q47" s="16">
        <v>2.4339542586772945E-2</v>
      </c>
      <c r="R47" s="16">
        <v>-0.71699999999999997</v>
      </c>
      <c r="S47" s="16">
        <v>0.26103900730222929</v>
      </c>
      <c r="T47" s="16">
        <v>0.58299999999999996</v>
      </c>
      <c r="U47" s="16">
        <v>0.48320160388806666</v>
      </c>
    </row>
    <row r="48" spans="1:21" x14ac:dyDescent="0.2">
      <c r="A48" s="21">
        <v>100</v>
      </c>
      <c r="B48" s="16">
        <v>2.4220000000000002</v>
      </c>
      <c r="C48" s="16">
        <v>0.1965847993445406</v>
      </c>
      <c r="D48" s="16">
        <v>3.2239</v>
      </c>
      <c r="E48" s="16">
        <v>0.31005106568649837</v>
      </c>
      <c r="F48" s="16">
        <v>3.1301000000000001</v>
      </c>
      <c r="G48" s="16">
        <v>0.53317942489554571</v>
      </c>
      <c r="H48" s="16">
        <v>3.996</v>
      </c>
      <c r="I48" s="16">
        <v>0.20017274206711222</v>
      </c>
      <c r="J48" s="16">
        <v>2.6421999999999999</v>
      </c>
      <c r="K48" s="16">
        <v>0.60861649939295404</v>
      </c>
      <c r="L48" s="16">
        <v>3.2816999999999998</v>
      </c>
      <c r="M48" s="16">
        <v>0.8045774812492178</v>
      </c>
      <c r="N48" s="16">
        <v>1.0707</v>
      </c>
      <c r="O48" s="16">
        <v>0.53327879200283279</v>
      </c>
      <c r="P48" s="16">
        <v>1.274</v>
      </c>
      <c r="Q48" s="16">
        <v>2.2186557491718599E-2</v>
      </c>
      <c r="R48" s="16">
        <v>1.0707</v>
      </c>
      <c r="S48" s="16">
        <v>0.38736556807921446</v>
      </c>
      <c r="T48" s="16">
        <v>2.9119000000000002</v>
      </c>
      <c r="U48" s="16">
        <v>0.63611308219005835</v>
      </c>
    </row>
    <row r="49" spans="1:21" x14ac:dyDescent="0.2">
      <c r="A49" s="21">
        <v>150</v>
      </c>
      <c r="B49" s="16">
        <v>3.8974000000000002</v>
      </c>
      <c r="C49" s="16">
        <v>0.29013076936673454</v>
      </c>
      <c r="D49" s="16">
        <v>4.7937000000000003</v>
      </c>
      <c r="E49" s="16">
        <v>0.45043739113591968</v>
      </c>
      <c r="F49" s="16">
        <v>4.5301999999999998</v>
      </c>
      <c r="G49" s="16">
        <v>0.71161094306925632</v>
      </c>
      <c r="H49" s="16">
        <v>5.4024000000000001</v>
      </c>
      <c r="I49" s="16">
        <v>0.14493760343295625</v>
      </c>
      <c r="J49" s="16">
        <v>4.0834000000000001</v>
      </c>
      <c r="K49" s="16">
        <v>0.73267979363430258</v>
      </c>
      <c r="L49" s="16">
        <v>4.6401000000000003</v>
      </c>
      <c r="M49" s="16">
        <v>1.071916812692723</v>
      </c>
      <c r="N49" s="16">
        <v>2.6019000000000001</v>
      </c>
      <c r="O49" s="16">
        <v>0.87054383194261642</v>
      </c>
      <c r="P49" s="16">
        <v>2.7919999999999998</v>
      </c>
      <c r="Q49" s="16">
        <v>5.4350007666359591E-2</v>
      </c>
      <c r="R49" s="16">
        <v>2.6019000000000001</v>
      </c>
      <c r="S49" s="16">
        <v>0.48120252493103083</v>
      </c>
      <c r="T49" s="16">
        <v>4.6696</v>
      </c>
      <c r="U49" s="16">
        <v>0.7449719480177307</v>
      </c>
    </row>
    <row r="50" spans="1:21" x14ac:dyDescent="0.2">
      <c r="A50" s="21">
        <v>200</v>
      </c>
      <c r="B50" s="16">
        <v>5.1081000000000003</v>
      </c>
      <c r="C50" s="16">
        <v>0.34609666761373681</v>
      </c>
      <c r="D50" s="16">
        <v>6.0575000000000001</v>
      </c>
      <c r="E50" s="16">
        <v>0.52201732729862504</v>
      </c>
      <c r="F50" s="16">
        <v>5.6219999999999999</v>
      </c>
      <c r="G50" s="16">
        <v>0.77897888192886411</v>
      </c>
      <c r="H50" s="16">
        <v>6.4141000000000004</v>
      </c>
      <c r="I50" s="16">
        <v>0.16124276383419175</v>
      </c>
      <c r="J50" s="16">
        <v>5.2243000000000004</v>
      </c>
      <c r="K50" s="16">
        <v>0.81794372055783615</v>
      </c>
      <c r="L50" s="16">
        <v>5.6467999999999998</v>
      </c>
      <c r="M50" s="16">
        <v>1.2699791651834271</v>
      </c>
      <c r="N50" s="16">
        <v>3.9247000000000001</v>
      </c>
      <c r="O50" s="16">
        <v>1.1867966422264618</v>
      </c>
      <c r="P50" s="16">
        <v>4.1093999999999999</v>
      </c>
      <c r="Q50" s="16">
        <v>8.4993411509363667E-2</v>
      </c>
      <c r="R50" s="16">
        <v>3.9247000000000001</v>
      </c>
      <c r="S50" s="16">
        <v>0.54025649772430562</v>
      </c>
      <c r="T50" s="16">
        <v>6.0349000000000004</v>
      </c>
      <c r="U50" s="16">
        <v>0.82585856133682078</v>
      </c>
    </row>
    <row r="51" spans="1:21" x14ac:dyDescent="0.2">
      <c r="A51" s="21">
        <v>400</v>
      </c>
      <c r="B51" s="16">
        <v>8.3244000000000007</v>
      </c>
      <c r="C51" s="16">
        <v>0.38682260792254569</v>
      </c>
      <c r="D51" s="16">
        <v>9.2914999999999992</v>
      </c>
      <c r="E51" s="16">
        <v>0.54068360433806428</v>
      </c>
      <c r="F51" s="16">
        <v>8.2623999999999995</v>
      </c>
      <c r="G51" s="16">
        <v>1.633042767451103</v>
      </c>
      <c r="H51" s="16">
        <v>8.5953999999999997</v>
      </c>
      <c r="I51" s="16">
        <v>0.48904344046993092</v>
      </c>
      <c r="J51" s="16">
        <v>8.0952000000000002</v>
      </c>
      <c r="K51" s="16">
        <v>0.96776166659634433</v>
      </c>
      <c r="L51" s="16">
        <v>7.9089</v>
      </c>
      <c r="M51" s="16">
        <v>1.7012217737065731</v>
      </c>
      <c r="N51" s="16">
        <v>7.7572999999999999</v>
      </c>
      <c r="O51" s="16">
        <v>2.1590023351847845</v>
      </c>
      <c r="P51" s="16">
        <v>7.9016999999999999</v>
      </c>
      <c r="Q51" s="16">
        <v>0.18185423650092156</v>
      </c>
      <c r="R51" s="16">
        <v>7.7572999999999999</v>
      </c>
      <c r="S51" s="16">
        <v>0.5837583061507563</v>
      </c>
      <c r="T51" s="16">
        <v>9.3059999999999992</v>
      </c>
      <c r="U51" s="16">
        <v>1.0161771351491828</v>
      </c>
    </row>
    <row r="52" spans="1:21" x14ac:dyDescent="0.2">
      <c r="A52" s="21">
        <v>600</v>
      </c>
      <c r="B52" s="16">
        <v>10.133800000000001</v>
      </c>
      <c r="C52" s="16">
        <v>0.61817836192928</v>
      </c>
      <c r="D52" s="16">
        <v>11.005100000000001</v>
      </c>
      <c r="E52" s="16">
        <v>0.44627028805422353</v>
      </c>
      <c r="F52" s="16">
        <v>9.5498999999999992</v>
      </c>
      <c r="G52" s="16">
        <v>1.5319984692276449</v>
      </c>
      <c r="H52" s="16">
        <v>9.5391999999999992</v>
      </c>
      <c r="I52" s="16">
        <v>0.70302057501106519</v>
      </c>
      <c r="J52" s="16">
        <v>9.6311999999999998</v>
      </c>
      <c r="K52" s="16">
        <v>0.99342647941355</v>
      </c>
      <c r="L52" s="16">
        <v>8.9311000000000007</v>
      </c>
      <c r="M52" s="16">
        <v>1.8718100366579162</v>
      </c>
      <c r="N52" s="16">
        <v>10.131600000000001</v>
      </c>
      <c r="O52" s="16">
        <v>2.734627392046912</v>
      </c>
      <c r="P52" s="16">
        <v>10.125999999999999</v>
      </c>
      <c r="Q52" s="16">
        <v>0.24503720125727851</v>
      </c>
      <c r="R52" s="16">
        <v>10.131600000000001</v>
      </c>
      <c r="S52" s="16">
        <v>0.52461942714060239</v>
      </c>
      <c r="T52" s="16">
        <v>10.8667</v>
      </c>
      <c r="U52" s="16">
        <v>1.1250425725278137</v>
      </c>
    </row>
    <row r="53" spans="1:21" x14ac:dyDescent="0.2">
      <c r="A53" s="21">
        <v>800</v>
      </c>
      <c r="B53" s="16">
        <v>11.2523</v>
      </c>
      <c r="C53" s="16">
        <v>0.21775966109451897</v>
      </c>
      <c r="D53" s="16">
        <v>11.997999999999999</v>
      </c>
      <c r="E53" s="16">
        <v>0.33539177588803987</v>
      </c>
      <c r="F53" s="16">
        <v>10.2348</v>
      </c>
      <c r="G53" s="16">
        <v>1.5820455406980156</v>
      </c>
      <c r="H53" s="16">
        <v>10.011699999999999</v>
      </c>
      <c r="I53" s="16">
        <v>0.82374891940579953</v>
      </c>
      <c r="J53" s="16">
        <v>10.5688</v>
      </c>
      <c r="K53" s="16">
        <v>0.97548396364744727</v>
      </c>
      <c r="L53" s="16">
        <v>9.4557000000000002</v>
      </c>
      <c r="M53" s="16">
        <v>1.9354558644756972</v>
      </c>
      <c r="N53" s="16">
        <v>11.672700000000001</v>
      </c>
      <c r="O53" s="16">
        <v>3.0449021068008126</v>
      </c>
      <c r="P53" s="16">
        <v>11.394299999999999</v>
      </c>
      <c r="Q53" s="16">
        <v>0.2837181700208854</v>
      </c>
      <c r="R53" s="16">
        <v>11.672700000000001</v>
      </c>
      <c r="S53" s="16">
        <v>0.4667217622238477</v>
      </c>
      <c r="T53" s="16">
        <v>11.667899999999999</v>
      </c>
      <c r="U53" s="16">
        <v>1.208310131271493</v>
      </c>
    </row>
    <row r="54" spans="1:21" x14ac:dyDescent="0.2">
      <c r="A54" s="21">
        <v>1000</v>
      </c>
      <c r="B54" s="16">
        <v>11.980399999999999</v>
      </c>
      <c r="C54" s="16">
        <v>0.51183796314311103</v>
      </c>
      <c r="D54" s="16">
        <v>12.592499999999999</v>
      </c>
      <c r="E54" s="16">
        <v>0.22259439196290079</v>
      </c>
      <c r="F54" s="16">
        <v>10.5992</v>
      </c>
      <c r="G54" s="16">
        <v>1.5604439536594834</v>
      </c>
      <c r="H54" s="16">
        <v>10.255100000000001</v>
      </c>
      <c r="I54" s="16">
        <v>0.88967138627448061</v>
      </c>
      <c r="J54" s="16">
        <v>11.1869</v>
      </c>
      <c r="K54" s="16">
        <v>0.94126733184574118</v>
      </c>
      <c r="L54" s="16">
        <v>9.7310999999999996</v>
      </c>
      <c r="M54" s="16">
        <v>1.9449653373089579</v>
      </c>
      <c r="N54" s="16">
        <v>12.693199999999999</v>
      </c>
      <c r="O54" s="16">
        <v>3.1812049294777029</v>
      </c>
      <c r="P54" s="16">
        <v>12.036799999999999</v>
      </c>
      <c r="Q54" s="16">
        <v>0.30410791396037912</v>
      </c>
      <c r="R54" s="16">
        <v>12.693199999999999</v>
      </c>
      <c r="S54" s="16">
        <v>0.43599240054539212</v>
      </c>
      <c r="T54" s="16">
        <v>12.065899999999999</v>
      </c>
      <c r="U54" s="16">
        <v>1.2812047078173465</v>
      </c>
    </row>
    <row r="55" spans="1:21" x14ac:dyDescent="0.2">
      <c r="A55" s="21">
        <v>1200</v>
      </c>
      <c r="B55" s="16">
        <v>12.4664</v>
      </c>
      <c r="C55" s="16">
        <v>0.97908409026683696</v>
      </c>
      <c r="D55" s="16">
        <v>12.943899999999999</v>
      </c>
      <c r="E55" s="16">
        <v>0.42960927178768199</v>
      </c>
      <c r="F55" s="16">
        <v>10.7729</v>
      </c>
      <c r="G55" s="16">
        <v>1.3257758655603806</v>
      </c>
      <c r="H55" s="16">
        <v>10.3696</v>
      </c>
      <c r="I55" s="16">
        <v>0.92168228919851891</v>
      </c>
      <c r="J55" s="16">
        <v>11.6144</v>
      </c>
      <c r="K55" s="16">
        <v>0.90474997098645982</v>
      </c>
      <c r="L55" s="16">
        <v>9.8638999999999992</v>
      </c>
      <c r="M55" s="16">
        <v>1.9232569103823272</v>
      </c>
      <c r="N55" s="16">
        <v>13.3666</v>
      </c>
      <c r="O55" s="16">
        <v>2.2009364166339398</v>
      </c>
      <c r="P55" s="16">
        <v>12.247400000000001</v>
      </c>
      <c r="Q55" s="16">
        <v>0.31085030159226146</v>
      </c>
      <c r="R55" s="16">
        <v>13.3666</v>
      </c>
      <c r="S55" s="16">
        <v>0.43525946667859272</v>
      </c>
      <c r="T55" s="16">
        <v>12.2242</v>
      </c>
      <c r="U55" s="16">
        <v>1.3492693393092425</v>
      </c>
    </row>
    <row r="56" spans="1:21" x14ac:dyDescent="0.2">
      <c r="A56" s="21">
        <v>1400</v>
      </c>
      <c r="B56" s="16">
        <v>12.7921</v>
      </c>
      <c r="C56" s="16">
        <v>0.38389873119011297</v>
      </c>
      <c r="D56" s="16">
        <v>13.135999999999999</v>
      </c>
      <c r="E56" s="16">
        <v>0.54670882727361703</v>
      </c>
      <c r="F56" s="16">
        <v>10.8239</v>
      </c>
      <c r="G56" s="16">
        <v>1.1075731464740119</v>
      </c>
      <c r="H56" s="16">
        <v>10.4046</v>
      </c>
      <c r="I56" s="16">
        <v>0.93158758519469842</v>
      </c>
      <c r="J56" s="16">
        <v>11.919</v>
      </c>
      <c r="K56" s="16">
        <v>0.87506333675530834</v>
      </c>
      <c r="L56" s="16">
        <v>9.9074000000000009</v>
      </c>
      <c r="M56" s="16">
        <v>1.8818916555777903</v>
      </c>
      <c r="N56" s="16">
        <v>13.7971</v>
      </c>
      <c r="O56" s="16">
        <v>2.1413973010960099</v>
      </c>
      <c r="P56" s="16">
        <v>12.1472</v>
      </c>
      <c r="Q56" s="16">
        <v>0.30715326792987196</v>
      </c>
      <c r="R56" s="16">
        <v>13.7971</v>
      </c>
      <c r="S56" s="16">
        <v>0.46184285566990507</v>
      </c>
      <c r="T56" s="16">
        <v>12.2286</v>
      </c>
      <c r="U56" s="16">
        <v>1.4149419858543084</v>
      </c>
    </row>
    <row r="57" spans="1:21" x14ac:dyDescent="0.2">
      <c r="A57" s="21">
        <v>1600</v>
      </c>
      <c r="B57" s="16">
        <v>13.0059</v>
      </c>
      <c r="C57" s="16">
        <v>0.41406108216927101</v>
      </c>
      <c r="D57" s="16">
        <v>13.2179</v>
      </c>
      <c r="E57" s="16">
        <v>0.26746357384386665</v>
      </c>
      <c r="F57" s="16">
        <v>10.7913</v>
      </c>
      <c r="G57" s="16">
        <v>0.98884615161544898</v>
      </c>
      <c r="H57" s="16">
        <v>10.387</v>
      </c>
      <c r="I57" s="16">
        <v>0.92631626348672114</v>
      </c>
      <c r="J57" s="16">
        <v>12.139900000000001</v>
      </c>
      <c r="K57" s="16">
        <v>0.85904014069968448</v>
      </c>
      <c r="L57" s="16">
        <v>9.8915000000000006</v>
      </c>
      <c r="M57" s="16">
        <v>1.8274930268904896</v>
      </c>
      <c r="N57" s="1">
        <v>14.0509</v>
      </c>
      <c r="O57" s="12">
        <v>2.0282591043920499</v>
      </c>
      <c r="P57" s="12">
        <v>11.8161</v>
      </c>
      <c r="Q57" s="12">
        <v>0.29537089114083898</v>
      </c>
      <c r="R57" s="12">
        <v>14.0509</v>
      </c>
      <c r="S57" s="12">
        <v>0.51235343270051359</v>
      </c>
      <c r="T57" s="12">
        <v>12.1281</v>
      </c>
      <c r="U57" s="12">
        <v>1.4793889864850733</v>
      </c>
    </row>
    <row r="58" spans="1:21" x14ac:dyDescent="0.2">
      <c r="A58" s="21">
        <v>1800</v>
      </c>
      <c r="B58" s="12">
        <v>13.1387</v>
      </c>
      <c r="C58" s="12">
        <v>0.45075666384425206</v>
      </c>
      <c r="D58" s="12">
        <v>13.220499999999999</v>
      </c>
      <c r="E58" s="12">
        <v>0.41738473059436854</v>
      </c>
      <c r="F58" s="12">
        <v>10.699199999999999</v>
      </c>
      <c r="G58" s="12">
        <v>0.82085621396691189</v>
      </c>
      <c r="H58" s="12">
        <v>10.3329</v>
      </c>
      <c r="I58" s="12">
        <v>0.91029032853382696</v>
      </c>
      <c r="J58" s="12">
        <v>12.301</v>
      </c>
      <c r="K58" s="12">
        <v>0.8616000077375422</v>
      </c>
      <c r="L58" s="12">
        <v>9.8338999999999999</v>
      </c>
      <c r="M58" s="12">
        <v>1.7640564229449549</v>
      </c>
      <c r="N58" s="1">
        <v>14.1723</v>
      </c>
      <c r="O58" s="12">
        <v>1.8804512360623999</v>
      </c>
      <c r="P58" s="12">
        <v>11.3087</v>
      </c>
      <c r="Q58" s="12">
        <v>0.27733619189231984</v>
      </c>
      <c r="R58" s="12">
        <v>14.1723</v>
      </c>
      <c r="S58" s="12">
        <v>0.58406255087390546</v>
      </c>
      <c r="T58" s="12">
        <v>11.953099999999999</v>
      </c>
      <c r="U58" s="12">
        <v>1.5432167605362614</v>
      </c>
    </row>
    <row r="59" spans="1:21" ht="16.5" thickBot="1" x14ac:dyDescent="0.25">
      <c r="A59" s="22">
        <v>2000</v>
      </c>
      <c r="B59" s="19">
        <v>13.210900000000001</v>
      </c>
      <c r="C59" s="19">
        <v>0.59109905543261798</v>
      </c>
      <c r="D59" s="19">
        <v>13.164300000000001</v>
      </c>
      <c r="E59" s="19">
        <v>0.57983352783363651</v>
      </c>
      <c r="F59" s="19">
        <v>10.5632</v>
      </c>
      <c r="G59" s="19">
        <v>0.74544205166933875</v>
      </c>
      <c r="H59" s="19">
        <v>10.2524</v>
      </c>
      <c r="I59" s="19">
        <v>0.88641256007948477</v>
      </c>
      <c r="J59" s="19">
        <v>12.418100000000001</v>
      </c>
      <c r="K59" s="19">
        <v>0.88545439935286019</v>
      </c>
      <c r="L59" s="19">
        <v>9.7460000000000004</v>
      </c>
      <c r="M59" s="19">
        <v>1.6939513688414845</v>
      </c>
      <c r="N59" s="19">
        <v>14.191700000000001</v>
      </c>
      <c r="O59" s="19">
        <v>1.7134178619102001</v>
      </c>
      <c r="P59" s="19">
        <v>10.663600000000001</v>
      </c>
      <c r="Q59" s="19">
        <v>0.25465155278013402</v>
      </c>
      <c r="R59" s="19">
        <v>14.191700000000001</v>
      </c>
      <c r="S59" s="19">
        <v>0.67447696031814142</v>
      </c>
      <c r="T59" s="19">
        <v>11.723100000000001</v>
      </c>
      <c r="U59" s="19">
        <v>1.6067894707563066</v>
      </c>
    </row>
    <row r="60" spans="1:21" x14ac:dyDescent="0.2">
      <c r="A60" s="23"/>
    </row>
    <row r="61" spans="1:21" ht="16.5" thickBot="1" x14ac:dyDescent="0.25">
      <c r="A61" s="76" t="s">
        <v>66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21" x14ac:dyDescent="0.2">
      <c r="A62" s="69" t="s">
        <v>22</v>
      </c>
      <c r="B62" s="65" t="s">
        <v>3</v>
      </c>
      <c r="C62" s="65"/>
      <c r="D62" s="65"/>
      <c r="E62" s="65"/>
      <c r="F62" s="65" t="s">
        <v>4</v>
      </c>
      <c r="G62" s="65"/>
      <c r="H62" s="65"/>
      <c r="I62" s="65"/>
      <c r="J62" s="65" t="s">
        <v>5</v>
      </c>
      <c r="K62" s="65"/>
      <c r="L62" s="65"/>
      <c r="M62" s="65"/>
      <c r="N62" s="67" t="s">
        <v>59</v>
      </c>
      <c r="O62" s="67"/>
      <c r="P62" s="67"/>
      <c r="Q62" s="67"/>
      <c r="R62" s="67" t="s">
        <v>60</v>
      </c>
      <c r="S62" s="67"/>
      <c r="T62" s="67"/>
      <c r="U62" s="67"/>
    </row>
    <row r="63" spans="1:21" x14ac:dyDescent="0.2">
      <c r="A63" s="70"/>
      <c r="B63" s="60" t="s">
        <v>0</v>
      </c>
      <c r="C63" s="60"/>
      <c r="D63" s="60" t="s">
        <v>2</v>
      </c>
      <c r="E63" s="60"/>
      <c r="F63" s="60" t="s">
        <v>0</v>
      </c>
      <c r="G63" s="60"/>
      <c r="H63" s="60" t="s">
        <v>2</v>
      </c>
      <c r="I63" s="60"/>
      <c r="J63" s="60" t="s">
        <v>0</v>
      </c>
      <c r="K63" s="60"/>
      <c r="L63" s="60" t="s">
        <v>2</v>
      </c>
      <c r="M63" s="60"/>
      <c r="N63" s="60" t="s">
        <v>0</v>
      </c>
      <c r="O63" s="60"/>
      <c r="P63" s="60" t="s">
        <v>2</v>
      </c>
      <c r="Q63" s="60"/>
      <c r="R63" s="60" t="s">
        <v>0</v>
      </c>
      <c r="S63" s="60"/>
      <c r="T63" s="60" t="s">
        <v>2</v>
      </c>
      <c r="U63" s="60"/>
    </row>
    <row r="64" spans="1:21" x14ac:dyDescent="0.2">
      <c r="A64" s="70"/>
      <c r="B64" s="10" t="s">
        <v>17</v>
      </c>
      <c r="C64" s="10" t="s">
        <v>18</v>
      </c>
      <c r="D64" s="10" t="s">
        <v>17</v>
      </c>
      <c r="E64" s="10" t="s">
        <v>18</v>
      </c>
      <c r="F64" s="10" t="s">
        <v>17</v>
      </c>
      <c r="G64" s="10" t="s">
        <v>18</v>
      </c>
      <c r="H64" s="10" t="s">
        <v>17</v>
      </c>
      <c r="I64" s="10" t="s">
        <v>18</v>
      </c>
      <c r="J64" s="10" t="s">
        <v>17</v>
      </c>
      <c r="K64" s="10" t="s">
        <v>18</v>
      </c>
      <c r="L64" s="10" t="s">
        <v>17</v>
      </c>
      <c r="M64" s="10" t="s">
        <v>18</v>
      </c>
      <c r="N64" s="40" t="s">
        <v>17</v>
      </c>
      <c r="O64" s="40" t="s">
        <v>18</v>
      </c>
      <c r="P64" s="40" t="s">
        <v>17</v>
      </c>
      <c r="Q64" s="40" t="s">
        <v>18</v>
      </c>
      <c r="R64" s="40" t="s">
        <v>17</v>
      </c>
      <c r="S64" s="40" t="s">
        <v>18</v>
      </c>
      <c r="T64" s="40" t="s">
        <v>17</v>
      </c>
      <c r="U64" s="40" t="s">
        <v>18</v>
      </c>
    </row>
    <row r="65" spans="1:21" x14ac:dyDescent="0.2">
      <c r="A65" s="1" t="s">
        <v>23</v>
      </c>
      <c r="B65" s="6">
        <v>5.3066666666666672E-2</v>
      </c>
      <c r="C65" s="3">
        <v>6.9615611276015758E-3</v>
      </c>
      <c r="D65" s="3">
        <v>6.0566666666666664E-2</v>
      </c>
      <c r="E65" s="3">
        <v>1.3489378537698963E-2</v>
      </c>
      <c r="F65" s="6">
        <v>5.9833333333333329E-2</v>
      </c>
      <c r="G65" s="3">
        <v>1.4640127503998501E-3</v>
      </c>
      <c r="H65" s="6">
        <v>7.3333333333333334E-2</v>
      </c>
      <c r="I65" s="6">
        <v>6.4458427601740993E-3</v>
      </c>
      <c r="J65" s="6">
        <v>5.9866666666666658E-2</v>
      </c>
      <c r="K65" s="6">
        <v>8.7374672150077014E-3</v>
      </c>
      <c r="L65" s="6">
        <v>7.2533333333333325E-2</v>
      </c>
      <c r="M65" s="6">
        <v>1.4297319096016985E-2</v>
      </c>
      <c r="N65" s="16">
        <v>6.3333333333333339E-2</v>
      </c>
      <c r="O65" s="16">
        <v>6.6425396749536497E-3</v>
      </c>
      <c r="P65" s="16">
        <v>4.413333333333333E-2</v>
      </c>
      <c r="Q65" s="16">
        <v>9.2376043070339963E-4</v>
      </c>
      <c r="R65" s="16">
        <v>4.6199999999999998E-2</v>
      </c>
      <c r="S65" s="16">
        <v>6.4505813691480562E-3</v>
      </c>
      <c r="T65" s="16">
        <v>6.3233333333333336E-2</v>
      </c>
      <c r="U65" s="16">
        <v>5.4012344268077571E-3</v>
      </c>
    </row>
    <row r="66" spans="1:21" x14ac:dyDescent="0.2">
      <c r="A66" s="1" t="s">
        <v>24</v>
      </c>
      <c r="B66" s="6">
        <v>13.534266666666667</v>
      </c>
      <c r="C66" s="6">
        <v>1.0748566617616198</v>
      </c>
      <c r="D66" s="6">
        <v>13.412566666666669</v>
      </c>
      <c r="E66" s="6">
        <v>0.54751490695079041</v>
      </c>
      <c r="F66" s="6">
        <v>11.326633333333334</v>
      </c>
      <c r="G66" s="6">
        <v>0.25629214450180315</v>
      </c>
      <c r="H66" s="6">
        <v>10.942733333333335</v>
      </c>
      <c r="I66" s="6">
        <v>0.19942009817356796</v>
      </c>
      <c r="J66" s="6">
        <v>12.871366666666667</v>
      </c>
      <c r="K66" s="6">
        <v>0.87486296260233432</v>
      </c>
      <c r="L66" s="6">
        <v>9.9272000000000009</v>
      </c>
      <c r="M66" s="6">
        <v>1.46521133119011</v>
      </c>
      <c r="N66" s="16">
        <v>13.479900000000001</v>
      </c>
      <c r="O66" s="16">
        <v>2.3165663189298149</v>
      </c>
      <c r="P66" s="16">
        <v>12.250166666666667</v>
      </c>
      <c r="Q66" s="16">
        <v>0.31099887995511105</v>
      </c>
      <c r="R66" s="16">
        <v>14.225133333333334</v>
      </c>
      <c r="S66" s="16">
        <v>0.6256720413550001</v>
      </c>
      <c r="T66" s="16">
        <v>12.243699999999999</v>
      </c>
      <c r="U66" s="16">
        <v>1.0065608731939</v>
      </c>
    </row>
    <row r="67" spans="1:21" x14ac:dyDescent="0.2">
      <c r="A67" s="1" t="s">
        <v>25</v>
      </c>
      <c r="B67" s="6">
        <v>39.492108585858581</v>
      </c>
      <c r="C67" s="6">
        <v>2.6285505002457836</v>
      </c>
      <c r="D67" s="6">
        <v>23.892436974789899</v>
      </c>
      <c r="E67" s="6">
        <v>5.1884895392485113</v>
      </c>
      <c r="F67" s="6">
        <v>20.066122004357297</v>
      </c>
      <c r="G67" s="6">
        <v>10.220141740028243</v>
      </c>
      <c r="H67" s="6">
        <v>14.114807114807116</v>
      </c>
      <c r="I67" s="6">
        <v>1.8420934655410994</v>
      </c>
      <c r="J67" s="6">
        <v>34.190621384119837</v>
      </c>
      <c r="K67" s="6">
        <v>10.67440203784064</v>
      </c>
      <c r="L67" s="6">
        <v>24.459164740475178</v>
      </c>
      <c r="M67" s="6">
        <v>5.6409788551221585</v>
      </c>
      <c r="N67" s="1">
        <v>61.337685577942729</v>
      </c>
      <c r="O67" s="1">
        <v>7.2956089259863388</v>
      </c>
      <c r="P67" s="1">
        <v>68.282828282828277</v>
      </c>
      <c r="Q67" s="1">
        <v>0.62569214811913598</v>
      </c>
      <c r="R67" s="1">
        <v>75.487127545002309</v>
      </c>
      <c r="S67" s="1">
        <v>8.6301570909136753</v>
      </c>
      <c r="T67" s="1">
        <v>47.210477582846011</v>
      </c>
      <c r="U67" s="1">
        <v>9.6342055748527837</v>
      </c>
    </row>
    <row r="68" spans="1:21" x14ac:dyDescent="0.2">
      <c r="A68" s="1" t="s">
        <v>53</v>
      </c>
      <c r="B68" s="6">
        <v>439.83403374965877</v>
      </c>
      <c r="C68" s="6">
        <v>49.364351426611464</v>
      </c>
      <c r="D68" s="6">
        <v>390.44074696545277</v>
      </c>
      <c r="E68" s="6">
        <v>48.756348810929182</v>
      </c>
      <c r="F68" s="6">
        <v>364.3113071895425</v>
      </c>
      <c r="G68" s="6">
        <v>39.168396264214728</v>
      </c>
      <c r="H68" s="6">
        <v>304.69896049896056</v>
      </c>
      <c r="I68" s="6">
        <v>5.8380912835191667</v>
      </c>
      <c r="J68" s="6">
        <v>404.00115551802855</v>
      </c>
      <c r="K68" s="6">
        <v>46.966846303762033</v>
      </c>
      <c r="L68" s="6">
        <v>305.88879113794673</v>
      </c>
      <c r="M68" s="6">
        <v>8.3183979742285263</v>
      </c>
      <c r="N68" s="1">
        <v>404.36662689996473</v>
      </c>
      <c r="O68" s="1">
        <v>57.237835099937207</v>
      </c>
      <c r="P68" s="1">
        <v>435.78021390374329</v>
      </c>
      <c r="Q68" s="1">
        <v>6.3317618795210748</v>
      </c>
      <c r="R68" s="1">
        <v>495.08486930953723</v>
      </c>
      <c r="S68" s="1">
        <v>26.424439739532598</v>
      </c>
      <c r="T68" s="1">
        <v>368.88574074074069</v>
      </c>
      <c r="U68" s="1">
        <v>15.100847069010603</v>
      </c>
    </row>
    <row r="69" spans="1:21" ht="16.5" thickBot="1" x14ac:dyDescent="0.25">
      <c r="A69" s="19" t="s">
        <v>62</v>
      </c>
      <c r="B69" s="9">
        <v>1.7429666666666668</v>
      </c>
      <c r="C69" s="9">
        <v>0.25395838898003259</v>
      </c>
      <c r="D69" s="9">
        <v>1.2804</v>
      </c>
      <c r="E69" s="9">
        <v>0.2906622954564288</v>
      </c>
      <c r="F69" s="9">
        <v>1.2685000000000002</v>
      </c>
      <c r="G69" s="9">
        <v>0.18273606650029287</v>
      </c>
      <c r="H69" s="9">
        <v>1.2162999999999999</v>
      </c>
      <c r="I69" s="9">
        <v>0.10264078136881077</v>
      </c>
      <c r="J69" s="9">
        <v>1.6513</v>
      </c>
      <c r="K69" s="9">
        <v>0.44093524467885248</v>
      </c>
      <c r="L69" s="9">
        <v>1.4002333333333334</v>
      </c>
      <c r="M69" s="9">
        <v>0.21489740187664613</v>
      </c>
      <c r="N69" s="19">
        <v>2.8948</v>
      </c>
      <c r="O69" s="19">
        <v>0.21549088147761625</v>
      </c>
      <c r="P69" s="19">
        <v>2.5272333333333332</v>
      </c>
      <c r="Q69" s="19">
        <v>6.5177168804216465E-2</v>
      </c>
      <c r="R69" s="19">
        <v>2.6315333333333335</v>
      </c>
      <c r="S69" s="19">
        <v>0.38114711507937543</v>
      </c>
      <c r="T69" s="19">
        <v>2.806</v>
      </c>
      <c r="U69" s="19">
        <v>0.31386807738283928</v>
      </c>
    </row>
    <row r="70" spans="1:21" x14ac:dyDescent="0.2">
      <c r="A70" s="1" t="s">
        <v>63</v>
      </c>
    </row>
    <row r="71" spans="1:21" ht="16.5" thickBot="1" x14ac:dyDescent="0.25">
      <c r="A71" s="66" t="s">
        <v>64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21" x14ac:dyDescent="0.2">
      <c r="A72" s="67" t="s">
        <v>20</v>
      </c>
      <c r="B72" s="67" t="s">
        <v>0</v>
      </c>
      <c r="C72" s="67"/>
      <c r="D72" s="67"/>
      <c r="E72" s="67"/>
      <c r="F72" s="67"/>
      <c r="G72" s="67"/>
      <c r="H72" s="67" t="s">
        <v>2</v>
      </c>
      <c r="I72" s="67"/>
      <c r="J72" s="67"/>
      <c r="K72" s="67"/>
      <c r="L72" s="67"/>
      <c r="M72" s="67"/>
    </row>
    <row r="73" spans="1:21" x14ac:dyDescent="0.2">
      <c r="A73" s="60"/>
      <c r="B73" s="60" t="s">
        <v>26</v>
      </c>
      <c r="C73" s="60"/>
      <c r="D73" s="60" t="s">
        <v>27</v>
      </c>
      <c r="E73" s="60"/>
      <c r="F73" s="60" t="s">
        <v>28</v>
      </c>
      <c r="G73" s="60"/>
      <c r="H73" s="60" t="s">
        <v>26</v>
      </c>
      <c r="I73" s="60"/>
      <c r="J73" s="60" t="s">
        <v>27</v>
      </c>
      <c r="K73" s="60"/>
      <c r="L73" s="60" t="s">
        <v>28</v>
      </c>
      <c r="M73" s="60"/>
    </row>
    <row r="74" spans="1:21" x14ac:dyDescent="0.2">
      <c r="A74" s="60"/>
      <c r="B74" s="40" t="s">
        <v>17</v>
      </c>
      <c r="C74" s="40" t="s">
        <v>18</v>
      </c>
      <c r="D74" s="40" t="s">
        <v>17</v>
      </c>
      <c r="E74" s="40" t="s">
        <v>18</v>
      </c>
      <c r="F74" s="40" t="s">
        <v>17</v>
      </c>
      <c r="G74" s="40" t="s">
        <v>18</v>
      </c>
      <c r="H74" s="40" t="s">
        <v>17</v>
      </c>
      <c r="I74" s="40" t="s">
        <v>18</v>
      </c>
      <c r="J74" s="40" t="s">
        <v>17</v>
      </c>
      <c r="K74" s="40" t="s">
        <v>18</v>
      </c>
      <c r="L74" s="40" t="s">
        <v>17</v>
      </c>
      <c r="M74" s="40" t="s">
        <v>18</v>
      </c>
    </row>
    <row r="75" spans="1:21" x14ac:dyDescent="0.2">
      <c r="A75" s="24" t="s">
        <v>3</v>
      </c>
      <c r="B75" s="16">
        <v>1.7783898763735924</v>
      </c>
      <c r="C75" s="16">
        <v>3.7581091304575626E-2</v>
      </c>
      <c r="D75" s="16">
        <v>0.53114830022615989</v>
      </c>
      <c r="E75" s="16">
        <v>1.1291998365562946E-2</v>
      </c>
      <c r="F75" s="16">
        <v>3.3484461416254052</v>
      </c>
      <c r="G75" s="16">
        <v>4.8733249408740055E-2</v>
      </c>
      <c r="H75" s="16">
        <v>1.860264999100961</v>
      </c>
      <c r="I75" s="16">
        <v>2.4682491057603506E-2</v>
      </c>
      <c r="J75" s="16">
        <v>0.5238475028429348</v>
      </c>
      <c r="K75" s="16">
        <v>3.8036585417068223E-3</v>
      </c>
      <c r="L75" s="16">
        <v>3.5513293196475804</v>
      </c>
      <c r="M75" s="16">
        <v>5.8037620434484349E-2</v>
      </c>
    </row>
    <row r="76" spans="1:21" x14ac:dyDescent="0.2">
      <c r="A76" s="24" t="s">
        <v>44</v>
      </c>
      <c r="B76" s="16">
        <v>1.3857728437439658</v>
      </c>
      <c r="C76" s="16">
        <v>2.8945098115890938E-2</v>
      </c>
      <c r="D76" s="16">
        <v>0.39735349756041849</v>
      </c>
      <c r="E76" s="16">
        <v>6.1396693417587175E-2</v>
      </c>
      <c r="F76" s="16">
        <v>3.5358932170731556</v>
      </c>
      <c r="G76" s="16">
        <v>0.47527043680849568</v>
      </c>
      <c r="H76" s="16">
        <v>1.6429724458209385</v>
      </c>
      <c r="I76" s="16">
        <v>1.5396907682519972E-2</v>
      </c>
      <c r="J76" s="16">
        <v>0.4227484729678907</v>
      </c>
      <c r="K76" s="16">
        <v>1.6026727839237035E-2</v>
      </c>
      <c r="L76" s="16">
        <v>3.8893373735294259</v>
      </c>
      <c r="M76" s="16">
        <v>0.11663216802263839</v>
      </c>
    </row>
    <row r="77" spans="1:21" x14ac:dyDescent="0.2">
      <c r="A77" s="24" t="s">
        <v>45</v>
      </c>
      <c r="B77" s="16">
        <v>1.9304847746824418</v>
      </c>
      <c r="C77" s="16">
        <v>4.7553307429442249E-2</v>
      </c>
      <c r="D77" s="16">
        <v>0.62874677195984507</v>
      </c>
      <c r="E77" s="16">
        <v>5.8934348564057333E-2</v>
      </c>
      <c r="F77" s="16">
        <v>3.0831046719545641</v>
      </c>
      <c r="G77" s="16">
        <v>0.20434653591473781</v>
      </c>
      <c r="H77" s="16">
        <v>2.0921331454120939</v>
      </c>
      <c r="I77" s="16">
        <v>0.12330528284988762</v>
      </c>
      <c r="J77" s="16">
        <v>0.69636970168320023</v>
      </c>
      <c r="K77" s="16">
        <v>1.950600561842001E-2</v>
      </c>
      <c r="L77" s="16">
        <v>3.0088474885550531</v>
      </c>
      <c r="M77" s="16">
        <v>0.2575527923911865</v>
      </c>
    </row>
    <row r="78" spans="1:21" x14ac:dyDescent="0.2">
      <c r="A78" s="24" t="s">
        <v>46</v>
      </c>
      <c r="B78" s="16">
        <v>1.3482562244443388</v>
      </c>
      <c r="C78" s="16">
        <v>0.11420528991881616</v>
      </c>
      <c r="D78" s="16">
        <v>0.39929028490842638</v>
      </c>
      <c r="E78" s="16">
        <v>6.123397891665941E-2</v>
      </c>
      <c r="F78" s="16">
        <v>3.4018255438503231</v>
      </c>
      <c r="G78" s="16">
        <v>0.24719564136566768</v>
      </c>
      <c r="H78" s="16">
        <v>1.926778821574411</v>
      </c>
      <c r="I78" s="16">
        <v>1.5894570361787645E-2</v>
      </c>
      <c r="J78" s="16">
        <v>0.59467345628131829</v>
      </c>
      <c r="K78" s="16">
        <v>4.0139524187121191E-3</v>
      </c>
      <c r="L78" s="16">
        <v>3.2400649584947456</v>
      </c>
      <c r="M78" s="16">
        <v>1.6286963649350481E-2</v>
      </c>
    </row>
    <row r="79" spans="1:21" ht="16.5" thickBot="1" x14ac:dyDescent="0.25">
      <c r="A79" s="24" t="s">
        <v>47</v>
      </c>
      <c r="B79" s="19">
        <v>1.792751804369044</v>
      </c>
      <c r="C79" s="19">
        <v>3.2708157012573381E-2</v>
      </c>
      <c r="D79" s="19">
        <v>0.52059432538007455</v>
      </c>
      <c r="E79" s="19">
        <v>2.1943882399252875E-2</v>
      </c>
      <c r="F79" s="19">
        <v>3.4492865347298811</v>
      </c>
      <c r="G79" s="19">
        <v>0.20165080588717896</v>
      </c>
      <c r="H79" s="19">
        <v>2.1062274407804673</v>
      </c>
      <c r="I79" s="19">
        <v>4.2302374421358181E-2</v>
      </c>
      <c r="J79" s="19">
        <v>0.63453225308558669</v>
      </c>
      <c r="K79" s="19">
        <v>4.834872721951293E-2</v>
      </c>
      <c r="L79" s="19">
        <v>3.3291870778682466</v>
      </c>
      <c r="M79" s="19">
        <v>0.19913276297400503</v>
      </c>
    </row>
    <row r="81" spans="1:17" ht="16.5" thickBot="1" x14ac:dyDescent="0.25">
      <c r="A81" s="2" t="s">
        <v>65</v>
      </c>
    </row>
    <row r="82" spans="1:17" ht="17.25" x14ac:dyDescent="0.2">
      <c r="A82" s="30" t="s">
        <v>20</v>
      </c>
      <c r="B82" s="30" t="s">
        <v>13</v>
      </c>
      <c r="C82" s="31"/>
      <c r="D82" s="31" t="s">
        <v>29</v>
      </c>
      <c r="E82" s="31" t="s">
        <v>41</v>
      </c>
      <c r="F82" s="31" t="s">
        <v>30</v>
      </c>
      <c r="G82" s="32" t="s">
        <v>31</v>
      </c>
      <c r="H82" s="32" t="s">
        <v>32</v>
      </c>
      <c r="I82" s="33" t="s">
        <v>33</v>
      </c>
      <c r="J82" s="32" t="s">
        <v>42</v>
      </c>
      <c r="K82" s="32" t="s">
        <v>34</v>
      </c>
      <c r="L82" s="32" t="s">
        <v>35</v>
      </c>
      <c r="M82" s="32" t="s">
        <v>36</v>
      </c>
      <c r="N82" s="32" t="s">
        <v>37</v>
      </c>
      <c r="O82" s="34" t="s">
        <v>38</v>
      </c>
      <c r="P82" s="34" t="s">
        <v>39</v>
      </c>
      <c r="Q82" s="35" t="s">
        <v>43</v>
      </c>
    </row>
    <row r="83" spans="1:17" x14ac:dyDescent="0.2">
      <c r="A83" s="77" t="s">
        <v>3</v>
      </c>
      <c r="B83" s="78" t="s">
        <v>0</v>
      </c>
      <c r="C83" s="13"/>
      <c r="D83" s="26">
        <v>0.28299999999999997</v>
      </c>
      <c r="E83" s="26">
        <v>0.26400000000000001</v>
      </c>
      <c r="F83" s="26">
        <v>0.875</v>
      </c>
      <c r="G83" s="6">
        <v>0.26500000000000001</v>
      </c>
      <c r="H83" s="6">
        <v>1.0109999999999999</v>
      </c>
      <c r="I83" s="6">
        <f>1-G83/H83</f>
        <v>0.73788328387734914</v>
      </c>
      <c r="J83" s="6">
        <f>1-E83/F83</f>
        <v>0.69828571428571429</v>
      </c>
      <c r="K83" s="6">
        <f>H83/G83-1</f>
        <v>2.8150943396226409</v>
      </c>
      <c r="L83" s="6">
        <f>H83/F83-1</f>
        <v>0.15542857142857125</v>
      </c>
      <c r="M83" s="6">
        <f>(F83-D83)/(F83-E83)</f>
        <v>0.96890343698854353</v>
      </c>
      <c r="N83" s="6">
        <f>((F83-D83)/F83)*206*0.5*0.84</f>
        <v>58.536960000000015</v>
      </c>
      <c r="O83" s="27">
        <f>(1-J83)</f>
        <v>0.30171428571428571</v>
      </c>
      <c r="P83" s="27">
        <f>M83*J83</f>
        <v>0.67657142857142871</v>
      </c>
      <c r="Q83" s="27">
        <f>(1-M83)*J83</f>
        <v>2.1714285714285603E-2</v>
      </c>
    </row>
    <row r="84" spans="1:17" x14ac:dyDescent="0.2">
      <c r="A84" s="77"/>
      <c r="B84" s="78"/>
      <c r="C84" s="13"/>
      <c r="D84" s="26">
        <v>0.29099999999999998</v>
      </c>
      <c r="E84" s="26">
        <v>0.26300000000000001</v>
      </c>
      <c r="F84" s="26">
        <v>0.90100000000000002</v>
      </c>
      <c r="G84" s="6">
        <v>0.27700000000000002</v>
      </c>
      <c r="H84" s="6">
        <v>1.046</v>
      </c>
      <c r="I84" s="6">
        <f>1-G84/H84</f>
        <v>0.73518164435946454</v>
      </c>
      <c r="J84" s="6">
        <f>1-E84/F84</f>
        <v>0.70810210876803548</v>
      </c>
      <c r="K84" s="6">
        <f>H84/G84-1</f>
        <v>2.7761732851985559</v>
      </c>
      <c r="L84" s="6">
        <f t="shared" ref="L84:L85" si="1">H84/F84-1</f>
        <v>0.16093229744728088</v>
      </c>
      <c r="M84" s="6">
        <f>(F84-D84)/(F84-E84)</f>
        <v>0.95611285266457691</v>
      </c>
      <c r="N84" s="6">
        <f>((F84-D84)/F84)*206*0.5*0.84</f>
        <v>58.576248612652613</v>
      </c>
      <c r="O84" s="27">
        <f>(1-J84)</f>
        <v>0.29189789123196452</v>
      </c>
      <c r="P84" s="27">
        <f>M84*J84</f>
        <v>0.67702552719200892</v>
      </c>
      <c r="Q84" s="27">
        <f>(1-M84)*J84</f>
        <v>3.1076581576026562E-2</v>
      </c>
    </row>
    <row r="85" spans="1:17" x14ac:dyDescent="0.2">
      <c r="A85" s="77"/>
      <c r="B85" s="78"/>
      <c r="C85" s="13"/>
      <c r="D85" s="26">
        <v>0.32700000000000001</v>
      </c>
      <c r="E85" s="26">
        <v>0.28899999999999998</v>
      </c>
      <c r="F85" s="26">
        <v>1.0249999999999999</v>
      </c>
      <c r="G85" s="6">
        <v>0.28499999999999998</v>
      </c>
      <c r="H85" s="6">
        <v>1.2030000000000001</v>
      </c>
      <c r="I85" s="6">
        <f>1-G85/H85</f>
        <v>0.76309226932668328</v>
      </c>
      <c r="J85" s="6">
        <f>1-E85/F85</f>
        <v>0.71804878048780485</v>
      </c>
      <c r="K85" s="6">
        <f>H85/G85-1</f>
        <v>3.2210526315789476</v>
      </c>
      <c r="L85" s="6">
        <f t="shared" si="1"/>
        <v>0.17365853658536601</v>
      </c>
      <c r="M85" s="6">
        <f>(F85-D85)/(F85-E85)</f>
        <v>0.94836956521739124</v>
      </c>
      <c r="N85" s="6">
        <f>((F85-D85)/F85)*206*0.5*0.84</f>
        <v>58.918009756097561</v>
      </c>
      <c r="O85" s="27">
        <f>(1-J85)</f>
        <v>0.28195121951219515</v>
      </c>
      <c r="P85" s="27">
        <f>M85*J85</f>
        <v>0.6809756097560975</v>
      </c>
      <c r="Q85" s="27">
        <f>(1-M85)*J85</f>
        <v>3.7073170731707364E-2</v>
      </c>
    </row>
    <row r="86" spans="1:17" x14ac:dyDescent="0.2">
      <c r="A86" s="77"/>
      <c r="B86" s="78"/>
      <c r="C86" s="4" t="s">
        <v>17</v>
      </c>
      <c r="D86" s="26"/>
      <c r="E86" s="26">
        <f t="shared" ref="E86:N86" si="2">AVERAGE(E83:E85)</f>
        <v>0.27200000000000002</v>
      </c>
      <c r="F86" s="26">
        <f t="shared" si="2"/>
        <v>0.93366666666666676</v>
      </c>
      <c r="G86" s="6">
        <f t="shared" si="2"/>
        <v>0.27566666666666667</v>
      </c>
      <c r="H86" s="6">
        <f t="shared" si="2"/>
        <v>1.0866666666666667</v>
      </c>
      <c r="I86" s="6">
        <f t="shared" si="2"/>
        <v>0.74538573252116558</v>
      </c>
      <c r="J86" s="6">
        <f t="shared" si="2"/>
        <v>0.70814553451385154</v>
      </c>
      <c r="K86" s="6">
        <f t="shared" si="2"/>
        <v>2.9374400854667151</v>
      </c>
      <c r="L86" s="6">
        <f t="shared" si="2"/>
        <v>0.16333980182040606</v>
      </c>
      <c r="M86" s="6">
        <f t="shared" si="2"/>
        <v>0.95779528495683719</v>
      </c>
      <c r="N86" s="6">
        <f t="shared" si="2"/>
        <v>58.677072789583399</v>
      </c>
      <c r="O86" s="27">
        <f>(1-J86)</f>
        <v>0.29185446548614846</v>
      </c>
      <c r="P86" s="27">
        <f>M86*J86</f>
        <v>0.67825845402060625</v>
      </c>
      <c r="Q86" s="27">
        <f>(1-M86)*J86</f>
        <v>2.9887080493245319E-2</v>
      </c>
    </row>
    <row r="87" spans="1:17" x14ac:dyDescent="0.2">
      <c r="A87" s="77"/>
      <c r="B87" s="78"/>
      <c r="C87" s="4" t="s">
        <v>40</v>
      </c>
      <c r="D87" s="26"/>
      <c r="E87" s="6">
        <f t="shared" ref="E87:F87" si="3">STDEV(E83:E85)</f>
        <v>1.4730919862656216E-2</v>
      </c>
      <c r="F87" s="6">
        <f t="shared" si="3"/>
        <v>8.0158176958644245E-2</v>
      </c>
      <c r="G87" s="6">
        <f>STDEV(G83:G85)</f>
        <v>1.0066445913694317E-2</v>
      </c>
      <c r="H87" s="6">
        <f>STDEV(H83:H85)</f>
        <v>0.1022562141550984</v>
      </c>
      <c r="I87" s="6">
        <f t="shared" ref="I87:N87" si="4">STDEV(I83:I85)</f>
        <v>1.5393693457225001E-2</v>
      </c>
      <c r="J87" s="6">
        <f t="shared" si="4"/>
        <v>9.8816046659236136E-3</v>
      </c>
      <c r="K87" s="6">
        <f t="shared" si="4"/>
        <v>0.24638540815877913</v>
      </c>
      <c r="L87" s="6">
        <f t="shared" si="4"/>
        <v>9.3503992098974229E-3</v>
      </c>
      <c r="M87" s="6">
        <f t="shared" si="4"/>
        <v>1.0369807437559362E-2</v>
      </c>
      <c r="N87" s="6">
        <f t="shared" si="4"/>
        <v>0.20958021172292801</v>
      </c>
      <c r="O87" s="27">
        <f>STDEV(O83:O85)</f>
        <v>9.8816046659236136E-3</v>
      </c>
      <c r="P87" s="27">
        <f t="shared" ref="P87:Q87" si="5">STDEV(P83:P85)</f>
        <v>2.4223325441854585E-3</v>
      </c>
      <c r="Q87" s="27">
        <f t="shared" si="5"/>
        <v>7.7406611935843953E-3</v>
      </c>
    </row>
    <row r="88" spans="1:17" x14ac:dyDescent="0.2">
      <c r="A88" s="77"/>
      <c r="B88" s="78" t="s">
        <v>2</v>
      </c>
      <c r="C88" s="13"/>
      <c r="D88" s="26">
        <v>0.35</v>
      </c>
      <c r="E88" s="26">
        <v>0.29899999999999999</v>
      </c>
      <c r="F88" s="26">
        <v>1.1539999999999999</v>
      </c>
      <c r="G88" s="6">
        <v>0.28499999999999998</v>
      </c>
      <c r="H88" s="6">
        <v>1.393</v>
      </c>
      <c r="I88" s="6">
        <f>1-G88/H88</f>
        <v>0.79540559942569988</v>
      </c>
      <c r="J88" s="6">
        <f>1-E88/F88</f>
        <v>0.74090121317157709</v>
      </c>
      <c r="K88" s="6">
        <f>H88/G88-1</f>
        <v>3.8877192982456146</v>
      </c>
      <c r="L88" s="6">
        <f>H88/F88-1</f>
        <v>0.20710571923743504</v>
      </c>
      <c r="M88" s="6">
        <f>(F88-D88)/(F88-E88)</f>
        <v>0.94035087719298238</v>
      </c>
      <c r="N88" s="6">
        <f>((F88-D88)/F88)*206*0.5*0.84</f>
        <v>60.27909878682842</v>
      </c>
      <c r="O88" s="27">
        <f>(1-J88)</f>
        <v>0.25909878682842291</v>
      </c>
      <c r="P88" s="27">
        <f>M88*J88</f>
        <v>0.69670710571923733</v>
      </c>
      <c r="Q88" s="27">
        <f>(1-M88)*J88</f>
        <v>4.4194107452339738E-2</v>
      </c>
    </row>
    <row r="89" spans="1:17" x14ac:dyDescent="0.2">
      <c r="A89" s="77"/>
      <c r="B89" s="78"/>
      <c r="C89" s="13"/>
      <c r="D89" s="26">
        <v>0.36399999999999999</v>
      </c>
      <c r="E89" s="26">
        <v>0.30599999999999999</v>
      </c>
      <c r="F89" s="26">
        <v>1.202</v>
      </c>
      <c r="G89" s="6">
        <v>0.28399999999999997</v>
      </c>
      <c r="H89" s="6">
        <v>1.399</v>
      </c>
      <c r="I89" s="6">
        <f>1-G89/H89</f>
        <v>0.79699785561115077</v>
      </c>
      <c r="J89" s="6">
        <f>1-E89/F89</f>
        <v>0.74542429284525791</v>
      </c>
      <c r="K89" s="6">
        <f>H89/G89-1</f>
        <v>3.9260563380281699</v>
      </c>
      <c r="L89" s="6">
        <f t="shared" ref="L89:L90" si="6">H89/F89-1</f>
        <v>0.1638935108153079</v>
      </c>
      <c r="M89" s="6">
        <f>(F89-D89)/(F89-E89)</f>
        <v>0.93526785714285721</v>
      </c>
      <c r="N89" s="6">
        <f>((F89-D89)/F89)*206*0.5*0.84</f>
        <v>60.319267886855243</v>
      </c>
      <c r="O89" s="27">
        <f>(1-J89)</f>
        <v>0.25457570715474209</v>
      </c>
      <c r="P89" s="27">
        <f>M89*J89</f>
        <v>0.69717138103161402</v>
      </c>
      <c r="Q89" s="27">
        <f>(1-M89)*J89</f>
        <v>4.8252911813643877E-2</v>
      </c>
    </row>
    <row r="90" spans="1:17" x14ac:dyDescent="0.2">
      <c r="A90" s="77"/>
      <c r="B90" s="78"/>
      <c r="C90" s="13"/>
      <c r="D90" s="26">
        <v>0.36899999999999999</v>
      </c>
      <c r="E90" s="26">
        <v>0.30599999999999999</v>
      </c>
      <c r="F90" s="26">
        <v>1.1890000000000001</v>
      </c>
      <c r="G90" s="6">
        <v>0.29699999999999999</v>
      </c>
      <c r="H90" s="6">
        <v>1.4179999999999999</v>
      </c>
      <c r="I90" s="6">
        <f>1-G90/H90</f>
        <v>0.79055007052186177</v>
      </c>
      <c r="J90" s="6">
        <f>1-E90/F90</f>
        <v>0.74264087468460893</v>
      </c>
      <c r="K90" s="6">
        <f>H90/G90-1</f>
        <v>3.7744107744107742</v>
      </c>
      <c r="L90" s="6">
        <f t="shared" si="6"/>
        <v>0.19259882253994931</v>
      </c>
      <c r="M90" s="6">
        <f>(F90-D90)/(F90-E90)</f>
        <v>0.92865232163080413</v>
      </c>
      <c r="N90" s="6">
        <f>((F90-D90)/F90)*206*0.5*0.84</f>
        <v>59.668965517241382</v>
      </c>
      <c r="O90" s="27">
        <f>(1-J90)</f>
        <v>0.25735912531539107</v>
      </c>
      <c r="P90" s="27">
        <f>M90*J90</f>
        <v>0.68965517241379315</v>
      </c>
      <c r="Q90" s="27">
        <f>(1-M90)*J90</f>
        <v>5.2985702270815768E-2</v>
      </c>
    </row>
    <row r="91" spans="1:17" x14ac:dyDescent="0.2">
      <c r="A91" s="77"/>
      <c r="B91" s="78"/>
      <c r="C91" s="4" t="s">
        <v>17</v>
      </c>
      <c r="D91" s="26"/>
      <c r="E91" s="26">
        <f t="shared" ref="E91:N91" si="7">AVERAGE(E88:E90)</f>
        <v>0.3036666666666667</v>
      </c>
      <c r="F91" s="26">
        <f t="shared" si="7"/>
        <v>1.1816666666666666</v>
      </c>
      <c r="G91" s="6">
        <f t="shared" si="7"/>
        <v>0.28866666666666663</v>
      </c>
      <c r="H91" s="6">
        <f t="shared" si="7"/>
        <v>1.4033333333333333</v>
      </c>
      <c r="I91" s="6">
        <f t="shared" si="7"/>
        <v>0.79431784185290422</v>
      </c>
      <c r="J91" s="6">
        <f t="shared" si="7"/>
        <v>0.74298879356714798</v>
      </c>
      <c r="K91" s="6">
        <f t="shared" si="7"/>
        <v>3.8627288035615197</v>
      </c>
      <c r="L91" s="6">
        <f t="shared" si="7"/>
        <v>0.18786601753089741</v>
      </c>
      <c r="M91" s="6">
        <f t="shared" si="7"/>
        <v>0.93475701865554794</v>
      </c>
      <c r="N91" s="6">
        <f t="shared" si="7"/>
        <v>60.089110730308356</v>
      </c>
      <c r="O91" s="27">
        <f>(1-J91)</f>
        <v>0.25701120643285202</v>
      </c>
      <c r="P91" s="27">
        <f>M91*J91</f>
        <v>0.69451398956930965</v>
      </c>
      <c r="Q91" s="27">
        <f>(1-M91)*J91</f>
        <v>4.8474803997838378E-2</v>
      </c>
    </row>
    <row r="92" spans="1:17" x14ac:dyDescent="0.2">
      <c r="A92" s="77"/>
      <c r="B92" s="78"/>
      <c r="C92" s="4" t="s">
        <v>40</v>
      </c>
      <c r="D92" s="26"/>
      <c r="E92" s="6">
        <f t="shared" ref="E92:F92" si="8">STDEV(E88:E90)</f>
        <v>4.0414518843273836E-3</v>
      </c>
      <c r="F92" s="6">
        <f t="shared" si="8"/>
        <v>2.4826061575153945E-2</v>
      </c>
      <c r="G92" s="6">
        <f>STDEV(G88:G90)</f>
        <v>7.2341781380702418E-3</v>
      </c>
      <c r="H92" s="6">
        <f>STDEV(H88:H90)</f>
        <v>1.3051181300301211E-2</v>
      </c>
      <c r="I92" s="6">
        <f>STDEV(I88:I90)</f>
        <v>3.3587044440223173E-3</v>
      </c>
      <c r="J92" s="6">
        <f t="shared" ref="J92:N92" si="9">STDEV(J88:J90)</f>
        <v>2.2815231962959653E-3</v>
      </c>
      <c r="K92" s="6">
        <f t="shared" si="9"/>
        <v>7.8851048563898213E-2</v>
      </c>
      <c r="L92" s="6">
        <f t="shared" si="9"/>
        <v>2.199143746142164E-2</v>
      </c>
      <c r="M92" s="6">
        <f t="shared" si="9"/>
        <v>5.8659839354050607E-3</v>
      </c>
      <c r="N92" s="6">
        <f t="shared" si="9"/>
        <v>0.36441033080382923</v>
      </c>
      <c r="O92" s="27">
        <f>STDEV(O88:O90)</f>
        <v>2.2815231962959653E-3</v>
      </c>
      <c r="P92" s="27">
        <f t="shared" ref="P92:Q92" si="10">STDEV(P88:P90)</f>
        <v>4.2118623532573672E-3</v>
      </c>
      <c r="Q92" s="27">
        <f t="shared" si="10"/>
        <v>4.400101093669959E-3</v>
      </c>
    </row>
    <row r="93" spans="1:17" x14ac:dyDescent="0.2">
      <c r="A93" s="77" t="s">
        <v>4</v>
      </c>
      <c r="B93" s="78" t="s">
        <v>0</v>
      </c>
      <c r="C93" s="13"/>
      <c r="D93" s="26">
        <v>0.34799999999999998</v>
      </c>
      <c r="E93" s="26">
        <v>0.307</v>
      </c>
      <c r="F93" s="26">
        <v>0.93600000000000005</v>
      </c>
      <c r="G93" s="6">
        <v>0.34399999999999997</v>
      </c>
      <c r="H93" s="6">
        <v>1.0720000000000001</v>
      </c>
      <c r="I93" s="6">
        <f>1-G93/H93</f>
        <v>0.67910447761194037</v>
      </c>
      <c r="J93" s="6">
        <f>1-E93/F93</f>
        <v>0.67200854700854706</v>
      </c>
      <c r="K93" s="6">
        <f>H93/G93-1</f>
        <v>2.1162790697674425</v>
      </c>
      <c r="L93" s="6">
        <f>H93/F93-1</f>
        <v>0.14529914529914523</v>
      </c>
      <c r="M93" s="6">
        <f>(F93-D93)/(F93-E93)</f>
        <v>0.93481717011128784</v>
      </c>
      <c r="N93" s="6">
        <f>((F93-D93)/F93)*206*0.5*0.84</f>
        <v>54.352307692307704</v>
      </c>
      <c r="O93" s="27">
        <f>(1-J93)</f>
        <v>0.32799145299145294</v>
      </c>
      <c r="P93" s="27">
        <f>M93*J93</f>
        <v>0.6282051282051283</v>
      </c>
      <c r="Q93" s="27">
        <f>(1-M93)*J93</f>
        <v>4.3803418803418752E-2</v>
      </c>
    </row>
    <row r="94" spans="1:17" x14ac:dyDescent="0.2">
      <c r="A94" s="77"/>
      <c r="B94" s="78"/>
      <c r="C94" s="13"/>
      <c r="D94" s="26">
        <v>0.28599999999999998</v>
      </c>
      <c r="E94" s="26">
        <v>0.253</v>
      </c>
      <c r="F94" s="26">
        <v>0.76700000000000002</v>
      </c>
      <c r="G94" s="6">
        <v>0.33600000000000002</v>
      </c>
      <c r="H94" s="6">
        <v>0.96499999999999997</v>
      </c>
      <c r="I94" s="6">
        <f>1-G94/H94</f>
        <v>0.65181347150259061</v>
      </c>
      <c r="J94" s="6">
        <f>1-E94/F94</f>
        <v>0.67014341590612769</v>
      </c>
      <c r="K94" s="6">
        <f>H94/G94-1</f>
        <v>1.8720238095238093</v>
      </c>
      <c r="L94" s="6">
        <f t="shared" ref="L94:L95" si="11">H94/F94-1</f>
        <v>0.25814863102998697</v>
      </c>
      <c r="M94" s="6">
        <f>(F94-D94)/(F94-E94)</f>
        <v>0.93579766536964981</v>
      </c>
      <c r="N94" s="6">
        <f>((F94-D94)/F94)*206*0.5*0.84</f>
        <v>54.258305084745757</v>
      </c>
      <c r="O94" s="27">
        <f>(1-J94)</f>
        <v>0.32985658409387231</v>
      </c>
      <c r="P94" s="27">
        <f>M94*J94</f>
        <v>0.62711864406779649</v>
      </c>
      <c r="Q94" s="27">
        <f>(1-M94)*J94</f>
        <v>4.3024771838331151E-2</v>
      </c>
    </row>
    <row r="95" spans="1:17" x14ac:dyDescent="0.2">
      <c r="A95" s="77"/>
      <c r="B95" s="78"/>
      <c r="C95" s="13"/>
      <c r="D95" s="26">
        <v>0.3</v>
      </c>
      <c r="E95" s="26">
        <v>0.27</v>
      </c>
      <c r="F95" s="26">
        <v>0.79400000000000004</v>
      </c>
      <c r="G95" s="6">
        <v>0.28499999999999998</v>
      </c>
      <c r="H95" s="6">
        <v>0.96</v>
      </c>
      <c r="I95" s="6">
        <f>1-G95/H95</f>
        <v>0.703125</v>
      </c>
      <c r="J95" s="6">
        <f>1-E95/F95</f>
        <v>0.65994962216624686</v>
      </c>
      <c r="K95" s="6">
        <f>H95/G95-1</f>
        <v>2.3684210526315792</v>
      </c>
      <c r="L95" s="6">
        <f t="shared" si="11"/>
        <v>0.20906801007556663</v>
      </c>
      <c r="M95" s="6">
        <f>(F95-D95)/(F95-E95)</f>
        <v>0.94274809160305351</v>
      </c>
      <c r="N95" s="6">
        <f>((F95-D95)/F95)*206*0.5*0.84</f>
        <v>53.829823677581871</v>
      </c>
      <c r="O95" s="27">
        <f>(1-J95)</f>
        <v>0.34005037783375314</v>
      </c>
      <c r="P95" s="27">
        <f>M95*J95</f>
        <v>0.62216624685138544</v>
      </c>
      <c r="Q95" s="27">
        <f>(1-M95)*J95</f>
        <v>3.7783375314861416E-2</v>
      </c>
    </row>
    <row r="96" spans="1:17" x14ac:dyDescent="0.2">
      <c r="A96" s="77"/>
      <c r="B96" s="78"/>
      <c r="C96" s="4" t="s">
        <v>17</v>
      </c>
      <c r="D96" s="26"/>
      <c r="E96" s="6">
        <f t="shared" ref="E96:F96" si="12">AVERAGE(E93:E95)</f>
        <v>0.27666666666666667</v>
      </c>
      <c r="F96" s="6">
        <f t="shared" si="12"/>
        <v>0.83233333333333326</v>
      </c>
      <c r="G96" s="6">
        <f>AVERAGE(G93:G95)</f>
        <v>0.3216666666666666</v>
      </c>
      <c r="H96" s="6">
        <f t="shared" ref="H96:N96" si="13">AVERAGE(H93:H95)</f>
        <v>0.999</v>
      </c>
      <c r="I96" s="6">
        <f t="shared" si="13"/>
        <v>0.67801431637151033</v>
      </c>
      <c r="J96" s="6">
        <f t="shared" si="13"/>
        <v>0.66736719502697384</v>
      </c>
      <c r="K96" s="6">
        <f t="shared" si="13"/>
        <v>2.1189079773076105</v>
      </c>
      <c r="L96" s="6">
        <f t="shared" si="13"/>
        <v>0.20417192880156629</v>
      </c>
      <c r="M96" s="6">
        <f t="shared" si="13"/>
        <v>0.93778764236133039</v>
      </c>
      <c r="N96" s="6">
        <f t="shared" si="13"/>
        <v>54.146812151545113</v>
      </c>
      <c r="O96" s="27">
        <f>(1-J96)</f>
        <v>0.33263280497302616</v>
      </c>
      <c r="P96" s="27">
        <f>M96*J96</f>
        <v>0.62584870841363993</v>
      </c>
      <c r="Q96" s="27">
        <f>(1-M96)*J96</f>
        <v>4.151848661333387E-2</v>
      </c>
    </row>
    <row r="97" spans="1:17" x14ac:dyDescent="0.2">
      <c r="A97" s="77"/>
      <c r="B97" s="78"/>
      <c r="C97" s="4" t="s">
        <v>40</v>
      </c>
      <c r="D97" s="26"/>
      <c r="E97" s="6">
        <f t="shared" ref="E97:F97" si="14">STDEV(E93:E95)</f>
        <v>2.7610384519838417E-2</v>
      </c>
      <c r="F97" s="6">
        <f t="shared" si="14"/>
        <v>9.0787297202490486E-2</v>
      </c>
      <c r="G97" s="6">
        <f>STDEV(G93:G95)</f>
        <v>3.2005207909547063E-2</v>
      </c>
      <c r="H97" s="6">
        <f t="shared" ref="H97:Q97" si="15">STDEV(H93:H95)</f>
        <v>6.3269265840532773E-2</v>
      </c>
      <c r="I97" s="6">
        <f t="shared" si="15"/>
        <v>2.5673129490436413E-2</v>
      </c>
      <c r="J97" s="6">
        <f t="shared" si="15"/>
        <v>6.4911454201433847E-3</v>
      </c>
      <c r="K97" s="6">
        <f t="shared" si="15"/>
        <v>0.24820906330629763</v>
      </c>
      <c r="L97" s="6">
        <f t="shared" si="15"/>
        <v>5.6583834407983306E-2</v>
      </c>
      <c r="M97" s="6">
        <f t="shared" si="15"/>
        <v>4.3237582318743466E-3</v>
      </c>
      <c r="N97" s="6">
        <f t="shared" si="15"/>
        <v>0.2785146172578184</v>
      </c>
      <c r="O97" s="27">
        <f t="shared" si="15"/>
        <v>6.4911454201433847E-3</v>
      </c>
      <c r="P97" s="27">
        <f t="shared" si="15"/>
        <v>3.2190778693691369E-3</v>
      </c>
      <c r="Q97" s="27">
        <f t="shared" si="15"/>
        <v>3.2741271665540201E-3</v>
      </c>
    </row>
    <row r="98" spans="1:17" x14ac:dyDescent="0.2">
      <c r="A98" s="77"/>
      <c r="B98" s="78" t="s">
        <v>2</v>
      </c>
      <c r="C98" s="13"/>
      <c r="D98" s="26">
        <v>0.48399999999999999</v>
      </c>
      <c r="E98" s="26">
        <v>0.36599999999999999</v>
      </c>
      <c r="F98" s="26">
        <v>1.4239999999999999</v>
      </c>
      <c r="G98" s="6">
        <v>0.3</v>
      </c>
      <c r="H98" s="6">
        <v>1.651</v>
      </c>
      <c r="I98" s="6">
        <f>1-G98/H98</f>
        <v>0.81829194427619623</v>
      </c>
      <c r="J98" s="6">
        <f>1-E98/F98</f>
        <v>0.7429775280898876</v>
      </c>
      <c r="K98" s="6">
        <f>H98/G98-1</f>
        <v>4.5033333333333339</v>
      </c>
      <c r="L98" s="6">
        <f>H98/F98-1</f>
        <v>0.1594101123595506</v>
      </c>
      <c r="M98" s="6">
        <f>(F98-D98)/(F98-E98)</f>
        <v>0.88846880907372405</v>
      </c>
      <c r="N98" s="6">
        <f>((F98-D98)/F98)*206*0.5*0.84</f>
        <v>57.112921348314607</v>
      </c>
      <c r="O98" s="27">
        <f>(1-J98)</f>
        <v>0.2570224719101124</v>
      </c>
      <c r="P98" s="27">
        <f>M98*J98</f>
        <v>0.6601123595505618</v>
      </c>
      <c r="Q98" s="27">
        <f>(1-M98)*J98</f>
        <v>8.2865168539325809E-2</v>
      </c>
    </row>
    <row r="99" spans="1:17" x14ac:dyDescent="0.2">
      <c r="A99" s="77"/>
      <c r="B99" s="78"/>
      <c r="C99" s="13"/>
      <c r="D99" s="26">
        <v>0.48699999999999999</v>
      </c>
      <c r="E99" s="26">
        <v>0.38500000000000001</v>
      </c>
      <c r="F99" s="26">
        <v>1.4430000000000001</v>
      </c>
      <c r="G99" s="6">
        <v>0.34</v>
      </c>
      <c r="H99" s="6">
        <v>1.6080000000000001</v>
      </c>
      <c r="I99" s="6">
        <f>1-G99/H99</f>
        <v>0.78855721393034828</v>
      </c>
      <c r="J99" s="6">
        <f>1-E99/F99</f>
        <v>0.73319473319473327</v>
      </c>
      <c r="K99" s="6">
        <f>H99/G99-1</f>
        <v>3.7294117647058824</v>
      </c>
      <c r="L99" s="6">
        <f t="shared" ref="L99:L100" si="16">H99/F99-1</f>
        <v>0.11434511434511441</v>
      </c>
      <c r="M99" s="6">
        <f>(F99-D99)/(F99-E99)</f>
        <v>0.90359168241965981</v>
      </c>
      <c r="N99" s="6">
        <f>((F99-D99)/F99)*206*0.5*0.84</f>
        <v>57.320249480249487</v>
      </c>
      <c r="O99" s="27">
        <f>(1-J99)</f>
        <v>0.26680526680526673</v>
      </c>
      <c r="P99" s="27">
        <f>M99*J99</f>
        <v>0.66250866250866258</v>
      </c>
      <c r="Q99" s="27">
        <f>(1-M99)*J99</f>
        <v>7.0686070686070634E-2</v>
      </c>
    </row>
    <row r="100" spans="1:17" x14ac:dyDescent="0.2">
      <c r="A100" s="77"/>
      <c r="B100" s="78"/>
      <c r="C100" s="13"/>
      <c r="D100" s="26">
        <v>0.42199999999999999</v>
      </c>
      <c r="E100" s="26">
        <v>0.32900000000000001</v>
      </c>
      <c r="F100" s="26">
        <v>0.872</v>
      </c>
      <c r="G100" s="6">
        <v>0.32500000000000001</v>
      </c>
      <c r="H100" s="6">
        <v>1.6020000000000001</v>
      </c>
      <c r="I100" s="6">
        <f>1-G100/H100</f>
        <v>0.79712858926342078</v>
      </c>
      <c r="J100" s="6">
        <f>1-E100/F100</f>
        <v>0.62270642201834858</v>
      </c>
      <c r="K100" s="6">
        <f>H100/G100-1</f>
        <v>3.9292307692307693</v>
      </c>
      <c r="L100" s="6">
        <f t="shared" si="16"/>
        <v>0.83715596330275233</v>
      </c>
      <c r="M100" s="6">
        <f>(F100-D100)/(F100-E100)</f>
        <v>0.82872928176795591</v>
      </c>
      <c r="N100" s="6">
        <f>((F100-D100)/F100)*206*0.5*0.84</f>
        <v>44.64908256880733</v>
      </c>
      <c r="O100" s="27">
        <f>(1-J100)</f>
        <v>0.37729357798165142</v>
      </c>
      <c r="P100" s="27">
        <f>M100*J100</f>
        <v>0.5160550458715597</v>
      </c>
      <c r="Q100" s="27">
        <f>(1-M100)*J100</f>
        <v>0.10665137614678892</v>
      </c>
    </row>
    <row r="101" spans="1:17" x14ac:dyDescent="0.2">
      <c r="A101" s="77"/>
      <c r="B101" s="78"/>
      <c r="C101" s="4" t="s">
        <v>17</v>
      </c>
      <c r="D101" s="26"/>
      <c r="E101" s="26">
        <f t="shared" ref="E101:N101" si="17">AVERAGE(E98:E100)</f>
        <v>0.36000000000000004</v>
      </c>
      <c r="F101" s="26">
        <f t="shared" si="17"/>
        <v>1.2463333333333333</v>
      </c>
      <c r="G101" s="6">
        <f t="shared" si="17"/>
        <v>0.32166666666666671</v>
      </c>
      <c r="H101" s="6">
        <f t="shared" si="17"/>
        <v>1.6203333333333336</v>
      </c>
      <c r="I101" s="6">
        <f t="shared" si="17"/>
        <v>0.8013259158233218</v>
      </c>
      <c r="J101" s="6">
        <f t="shared" si="17"/>
        <v>0.69962622776765648</v>
      </c>
      <c r="K101" s="6">
        <f t="shared" si="17"/>
        <v>4.0539919557566622</v>
      </c>
      <c r="L101" s="6">
        <f t="shared" si="17"/>
        <v>0.37030373000247246</v>
      </c>
      <c r="M101" s="6">
        <f t="shared" si="17"/>
        <v>0.87359659108711318</v>
      </c>
      <c r="N101" s="6">
        <f t="shared" si="17"/>
        <v>53.02741779912381</v>
      </c>
      <c r="O101" s="27">
        <f>(1-J101)</f>
        <v>0.30037377223234352</v>
      </c>
      <c r="P101" s="27">
        <f>M101*J101</f>
        <v>0.61119108761296093</v>
      </c>
      <c r="Q101" s="27">
        <f>(1-M101)*J101</f>
        <v>8.8435140154695571E-2</v>
      </c>
    </row>
    <row r="102" spans="1:17" x14ac:dyDescent="0.2">
      <c r="A102" s="77"/>
      <c r="B102" s="78"/>
      <c r="C102" s="4" t="s">
        <v>40</v>
      </c>
      <c r="D102" s="26"/>
      <c r="E102" s="6">
        <f t="shared" ref="E102:F102" si="18">STDEV(E98:E100)</f>
        <v>2.8478061731796279E-2</v>
      </c>
      <c r="F102" s="6">
        <f t="shared" si="18"/>
        <v>0.32432134270401286</v>
      </c>
      <c r="G102" s="6">
        <f>STDEV(G98:G100)</f>
        <v>2.0207259421636918E-2</v>
      </c>
      <c r="H102" s="6">
        <f>STDEV(H98:H100)</f>
        <v>2.672701504720142E-2</v>
      </c>
      <c r="I102" s="6">
        <f t="shared" ref="I102:N102" si="19">STDEV(I98:I100)</f>
        <v>1.530528372402519E-2</v>
      </c>
      <c r="J102" s="6">
        <f t="shared" si="19"/>
        <v>6.6793848192581398E-2</v>
      </c>
      <c r="K102" s="6">
        <f t="shared" si="19"/>
        <v>0.40176194922392183</v>
      </c>
      <c r="L102" s="6">
        <f t="shared" si="19"/>
        <v>0.40493328995601796</v>
      </c>
      <c r="M102" s="6">
        <f t="shared" si="19"/>
        <v>3.9585122315271573E-2</v>
      </c>
      <c r="N102" s="6">
        <f t="shared" si="19"/>
        <v>7.2565916353508957</v>
      </c>
      <c r="O102" s="27">
        <f>STDEV(O98:O100)</f>
        <v>6.6793848192581357E-2</v>
      </c>
      <c r="P102" s="27">
        <f t="shared" ref="P102:Q102" si="20">STDEV(P98:P100)</f>
        <v>8.3871840445571569E-2</v>
      </c>
      <c r="Q102" s="27">
        <f t="shared" si="20"/>
        <v>1.8292153571715174E-2</v>
      </c>
    </row>
    <row r="103" spans="1:17" x14ac:dyDescent="0.2">
      <c r="A103" s="77" t="s">
        <v>5</v>
      </c>
      <c r="B103" s="78" t="s">
        <v>0</v>
      </c>
      <c r="C103" s="39"/>
      <c r="D103" s="26">
        <v>0.34499999999999997</v>
      </c>
      <c r="E103" s="26">
        <v>0.307</v>
      </c>
      <c r="F103" s="26">
        <v>0.93799999999999994</v>
      </c>
      <c r="G103" s="6">
        <v>0.28999999999999998</v>
      </c>
      <c r="H103" s="6">
        <v>1.1830000000000001</v>
      </c>
      <c r="I103" s="6">
        <f>1-G103/H103</f>
        <v>0.75486052409129334</v>
      </c>
      <c r="J103" s="6">
        <f>1-E103/F103</f>
        <v>0.6727078891257996</v>
      </c>
      <c r="K103" s="6">
        <f>H103/G103-1</f>
        <v>3.0793103448275865</v>
      </c>
      <c r="L103" s="6">
        <f>H103/F103-1</f>
        <v>0.26119402985074647</v>
      </c>
      <c r="M103" s="6">
        <f>(F103-D103)/(F103-E103)</f>
        <v>0.93977812995245635</v>
      </c>
      <c r="N103" s="6">
        <f>((F103-D103)/F103)*206*0.5*0.84</f>
        <v>54.697611940298501</v>
      </c>
      <c r="O103" s="27">
        <f>(1-J103)</f>
        <v>0.3272921108742004</v>
      </c>
      <c r="P103" s="27">
        <f>M103*J103</f>
        <v>0.63219616204690832</v>
      </c>
      <c r="Q103" s="27">
        <f>(1-M103)*J103</f>
        <v>4.0511727078891301E-2</v>
      </c>
    </row>
    <row r="104" spans="1:17" x14ac:dyDescent="0.2">
      <c r="A104" s="77"/>
      <c r="B104" s="78"/>
      <c r="C104" s="39"/>
      <c r="D104" s="26">
        <v>0.32400000000000001</v>
      </c>
      <c r="E104" s="26">
        <v>0.28499999999999998</v>
      </c>
      <c r="F104" s="26">
        <v>0.95099999999999996</v>
      </c>
      <c r="G104" s="6">
        <v>0.26800000000000002</v>
      </c>
      <c r="H104" s="6">
        <v>1.1539999999999999</v>
      </c>
      <c r="I104" s="6">
        <f>1-G104/H104</f>
        <v>0.76776429809358748</v>
      </c>
      <c r="J104" s="6">
        <f>1-E104/F104</f>
        <v>0.7003154574132493</v>
      </c>
      <c r="K104" s="6">
        <f>H104/G104-1</f>
        <v>3.3059701492537306</v>
      </c>
      <c r="L104" s="6">
        <f t="shared" ref="L104:L105" si="21">H104/F104-1</f>
        <v>0.21345951629863302</v>
      </c>
      <c r="M104" s="6">
        <f>(F104-D104)/(F104-E104)</f>
        <v>0.9414414414414416</v>
      </c>
      <c r="N104" s="6">
        <f>((F104-D104)/F104)*206*0.5*0.84</f>
        <v>57.043154574132487</v>
      </c>
      <c r="O104" s="27">
        <f>(1-J104)</f>
        <v>0.2996845425867507</v>
      </c>
      <c r="P104" s="27">
        <f>M104*J104</f>
        <v>0.65930599369085197</v>
      </c>
      <c r="Q104" s="27">
        <f>(1-M104)*J104</f>
        <v>4.1009463722397374E-2</v>
      </c>
    </row>
    <row r="105" spans="1:17" x14ac:dyDescent="0.2">
      <c r="A105" s="77"/>
      <c r="B105" s="78"/>
      <c r="C105" s="39"/>
      <c r="D105" s="26">
        <v>0.41</v>
      </c>
      <c r="E105" s="26">
        <v>0.33500000000000002</v>
      </c>
      <c r="F105" s="26">
        <v>1.0609999999999999</v>
      </c>
      <c r="G105" s="6">
        <v>0.32400000000000001</v>
      </c>
      <c r="H105" s="6">
        <v>1.3420000000000001</v>
      </c>
      <c r="I105" s="6">
        <f>1-G105/H105</f>
        <v>0.75856929955290608</v>
      </c>
      <c r="J105" s="6">
        <f>1-E105/F105</f>
        <v>0.68426013195098956</v>
      </c>
      <c r="K105" s="6">
        <f>H105/G105-1</f>
        <v>3.1419753086419755</v>
      </c>
      <c r="L105" s="6">
        <f t="shared" si="21"/>
        <v>0.26484448633364766</v>
      </c>
      <c r="M105" s="6">
        <f>(F105-D105)/(F105-E105)</f>
        <v>0.89669421487603307</v>
      </c>
      <c r="N105" s="6">
        <f>((F105-D105)/F105)*206*0.5*0.84</f>
        <v>53.08625824693685</v>
      </c>
      <c r="O105" s="27">
        <f>(1-J105)</f>
        <v>0.31573986804901044</v>
      </c>
      <c r="P105" s="27">
        <f>M105*J105</f>
        <v>0.61357210179076338</v>
      </c>
      <c r="Q105" s="27">
        <f>(1-M105)*J105</f>
        <v>7.0688030160226192E-2</v>
      </c>
    </row>
    <row r="106" spans="1:17" x14ac:dyDescent="0.2">
      <c r="A106" s="77"/>
      <c r="B106" s="78"/>
      <c r="C106" s="4" t="s">
        <v>17</v>
      </c>
      <c r="D106" s="26"/>
      <c r="E106" s="26">
        <f t="shared" ref="E106:N106" si="22">AVERAGE(E103:E105)</f>
        <v>0.309</v>
      </c>
      <c r="F106" s="26">
        <f t="shared" si="22"/>
        <v>0.98333333333333328</v>
      </c>
      <c r="G106" s="6">
        <f t="shared" si="22"/>
        <v>0.29400000000000004</v>
      </c>
      <c r="H106" s="6">
        <f t="shared" si="22"/>
        <v>1.2263333333333333</v>
      </c>
      <c r="I106" s="6">
        <f t="shared" si="22"/>
        <v>0.76039804057926241</v>
      </c>
      <c r="J106" s="6">
        <f t="shared" si="22"/>
        <v>0.6857611594966796</v>
      </c>
      <c r="K106" s="6">
        <f t="shared" si="22"/>
        <v>3.1757519342410974</v>
      </c>
      <c r="L106" s="6">
        <f t="shared" si="22"/>
        <v>0.24649934416100905</v>
      </c>
      <c r="M106" s="6">
        <f t="shared" si="22"/>
        <v>0.92597126208997693</v>
      </c>
      <c r="N106" s="6">
        <f t="shared" si="22"/>
        <v>54.94234158712262</v>
      </c>
      <c r="O106" s="27">
        <f>(1-J106)</f>
        <v>0.3142388405033204</v>
      </c>
      <c r="P106" s="27">
        <f>M106*J106</f>
        <v>0.63499512635142641</v>
      </c>
      <c r="Q106" s="27">
        <f>(1-M106)*J106</f>
        <v>5.0766033145253221E-2</v>
      </c>
    </row>
    <row r="107" spans="1:17" x14ac:dyDescent="0.2">
      <c r="A107" s="77"/>
      <c r="B107" s="78"/>
      <c r="C107" s="4" t="s">
        <v>40</v>
      </c>
      <c r="D107" s="26"/>
      <c r="E107" s="26">
        <f t="shared" ref="E107:Q107" si="23">STDEV(E103:E105)</f>
        <v>2.505992817228336E-2</v>
      </c>
      <c r="F107" s="26">
        <f t="shared" si="23"/>
        <v>6.7574650079251855E-2</v>
      </c>
      <c r="G107" s="6">
        <f t="shared" si="23"/>
        <v>2.8213471959331771E-2</v>
      </c>
      <c r="H107" s="6">
        <f t="shared" si="23"/>
        <v>0.10121429411566998</v>
      </c>
      <c r="I107" s="6">
        <f t="shared" si="23"/>
        <v>6.6434227760755488E-3</v>
      </c>
      <c r="J107" s="6">
        <f t="shared" si="23"/>
        <v>1.3864857354341571E-2</v>
      </c>
      <c r="K107" s="6">
        <f t="shared" si="23"/>
        <v>0.11704406035024553</v>
      </c>
      <c r="L107" s="6">
        <f t="shared" si="23"/>
        <v>2.8671486306345688E-2</v>
      </c>
      <c r="M107" s="6">
        <f t="shared" si="23"/>
        <v>2.5368302494510241E-2</v>
      </c>
      <c r="N107" s="6">
        <f t="shared" si="23"/>
        <v>1.9897679729228657</v>
      </c>
      <c r="O107" s="27">
        <f t="shared" si="23"/>
        <v>1.3864857354341571E-2</v>
      </c>
      <c r="P107" s="27">
        <f t="shared" si="23"/>
        <v>2.2997780546958852E-2</v>
      </c>
      <c r="Q107" s="27">
        <f t="shared" si="23"/>
        <v>1.7280404679036011E-2</v>
      </c>
    </row>
    <row r="108" spans="1:17" x14ac:dyDescent="0.2">
      <c r="A108" s="77"/>
      <c r="B108" s="78" t="s">
        <v>2</v>
      </c>
      <c r="C108" s="39"/>
      <c r="D108" s="26">
        <v>0.505</v>
      </c>
      <c r="E108" s="26">
        <v>0.35499999999999998</v>
      </c>
      <c r="F108" s="26">
        <v>1.2969999999999999</v>
      </c>
      <c r="G108" s="6">
        <v>0.27</v>
      </c>
      <c r="H108" s="6">
        <v>1.6879999999999999</v>
      </c>
      <c r="I108" s="6">
        <f>1-G108/H108</f>
        <v>0.84004739336492884</v>
      </c>
      <c r="J108" s="6">
        <f>1-E108/F108</f>
        <v>0.72629144178874327</v>
      </c>
      <c r="K108" s="6">
        <f>H108/G108-1</f>
        <v>5.2518518518518515</v>
      </c>
      <c r="L108" s="6">
        <f>H108/F108-1</f>
        <v>0.30146491904394757</v>
      </c>
      <c r="M108" s="6">
        <f>(F108-D108)/(F108-E108)</f>
        <v>0.84076433121019101</v>
      </c>
      <c r="N108" s="6">
        <f>((F108-D108)/F108)*206*0.5*0.84</f>
        <v>52.832567463377025</v>
      </c>
      <c r="O108" s="27">
        <f>(1-J108)</f>
        <v>0.27370855821125673</v>
      </c>
      <c r="P108" s="27">
        <f>M108*J108</f>
        <v>0.61063993831919816</v>
      </c>
      <c r="Q108" s="27">
        <f>(1-M108)*J108</f>
        <v>0.11565150346954517</v>
      </c>
    </row>
    <row r="109" spans="1:17" x14ac:dyDescent="0.2">
      <c r="A109" s="77"/>
      <c r="B109" s="78"/>
      <c r="C109" s="39"/>
      <c r="D109" s="26">
        <v>0.42599999999999999</v>
      </c>
      <c r="E109" s="26">
        <v>0.33500000000000002</v>
      </c>
      <c r="F109" s="26">
        <v>1.181</v>
      </c>
      <c r="G109" s="6">
        <v>0.26</v>
      </c>
      <c r="H109" s="6">
        <v>1.6379999999999999</v>
      </c>
      <c r="I109" s="6">
        <f t="shared" ref="I109:I110" si="24">1-G109/H109</f>
        <v>0.84126984126984128</v>
      </c>
      <c r="J109" s="6">
        <f>1-E109/F109</f>
        <v>0.71634208298052493</v>
      </c>
      <c r="K109" s="6">
        <f t="shared" ref="K109:K110" si="25">H109/G109-1</f>
        <v>5.3</v>
      </c>
      <c r="L109" s="6">
        <f t="shared" ref="L109:L110" si="26">H109/F109-1</f>
        <v>0.38696020321761204</v>
      </c>
      <c r="M109" s="6">
        <f>(F109-D109)/(F109-E109)</f>
        <v>0.89243498817966904</v>
      </c>
      <c r="N109" s="6">
        <f>((F109-D109)/F109)*206*0.5*0.84</f>
        <v>55.311261642675703</v>
      </c>
      <c r="O109" s="27">
        <f>(1-J109)</f>
        <v>0.28365791701947507</v>
      </c>
      <c r="P109" s="27">
        <f>M109*J109</f>
        <v>0.63928873835732425</v>
      </c>
      <c r="Q109" s="27">
        <f>(1-M109)*J109</f>
        <v>7.7053344623200667E-2</v>
      </c>
    </row>
    <row r="110" spans="1:17" x14ac:dyDescent="0.2">
      <c r="A110" s="77"/>
      <c r="B110" s="78"/>
      <c r="C110" s="39"/>
      <c r="D110" s="26">
        <v>0.47499999999999998</v>
      </c>
      <c r="E110" s="26">
        <v>0.38300000000000001</v>
      </c>
      <c r="F110" s="26">
        <v>1.21</v>
      </c>
      <c r="G110" s="6">
        <v>0.3</v>
      </c>
      <c r="H110" s="6">
        <v>1.704</v>
      </c>
      <c r="I110" s="6">
        <f t="shared" si="24"/>
        <v>0.823943661971831</v>
      </c>
      <c r="J110" s="6">
        <f>1-E110/F110</f>
        <v>0.6834710743801653</v>
      </c>
      <c r="K110" s="6">
        <f t="shared" si="25"/>
        <v>4.68</v>
      </c>
      <c r="L110" s="6">
        <f t="shared" si="26"/>
        <v>0.40826446280991746</v>
      </c>
      <c r="M110" s="6">
        <f>(F110-D110)/(F110-E110)</f>
        <v>0.88875453446191055</v>
      </c>
      <c r="N110" s="6">
        <f>((F110-D110)/F110)*206*0.5*0.84</f>
        <v>52.555537190082639</v>
      </c>
      <c r="O110" s="27">
        <f>(1-J110)</f>
        <v>0.3165289256198347</v>
      </c>
      <c r="P110" s="27">
        <f>M110*J110</f>
        <v>0.6074380165289256</v>
      </c>
      <c r="Q110" s="27">
        <f>(1-M110)*J110</f>
        <v>7.6033057851239649E-2</v>
      </c>
    </row>
    <row r="111" spans="1:17" x14ac:dyDescent="0.2">
      <c r="A111" s="77"/>
      <c r="B111" s="78"/>
      <c r="C111" s="4" t="s">
        <v>17</v>
      </c>
      <c r="D111" s="26"/>
      <c r="E111" s="6">
        <f t="shared" ref="E111:N111" si="27">AVERAGE(E108:E110)</f>
        <v>0.35766666666666663</v>
      </c>
      <c r="F111" s="6">
        <f t="shared" si="27"/>
        <v>1.2293333333333332</v>
      </c>
      <c r="G111" s="6">
        <f t="shared" si="27"/>
        <v>0.27666666666666667</v>
      </c>
      <c r="H111" s="6">
        <f t="shared" si="27"/>
        <v>1.6766666666666665</v>
      </c>
      <c r="I111" s="6">
        <f t="shared" si="27"/>
        <v>0.83508696553553374</v>
      </c>
      <c r="J111" s="6">
        <f t="shared" si="27"/>
        <v>0.70870153304981132</v>
      </c>
      <c r="K111" s="6">
        <f t="shared" si="27"/>
        <v>5.0772839506172831</v>
      </c>
      <c r="L111" s="6">
        <f t="shared" si="27"/>
        <v>0.36556319502382567</v>
      </c>
      <c r="M111" s="6">
        <f t="shared" si="27"/>
        <v>0.87398461795059024</v>
      </c>
      <c r="N111" s="6">
        <f t="shared" si="27"/>
        <v>53.566455432045124</v>
      </c>
      <c r="O111" s="27">
        <f>(1-J111)</f>
        <v>0.29129846695018868</v>
      </c>
      <c r="P111" s="27">
        <f>M111*J111</f>
        <v>0.61939423860353693</v>
      </c>
      <c r="Q111" s="27">
        <f>(1-M111)*J111</f>
        <v>8.9307294446274374E-2</v>
      </c>
    </row>
    <row r="112" spans="1:17" x14ac:dyDescent="0.2">
      <c r="A112" s="77"/>
      <c r="B112" s="78"/>
      <c r="C112" s="4" t="s">
        <v>40</v>
      </c>
      <c r="D112" s="26"/>
      <c r="E112" s="26">
        <f t="shared" ref="E112:Q112" si="28">STDEV(E108:E110)</f>
        <v>2.4110855093366829E-2</v>
      </c>
      <c r="F112" s="26">
        <f t="shared" si="28"/>
        <v>6.0368313984517794E-2</v>
      </c>
      <c r="G112" s="6">
        <f t="shared" si="28"/>
        <v>2.0816659994661313E-2</v>
      </c>
      <c r="H112" s="6">
        <f t="shared" si="28"/>
        <v>3.4428670223134318E-2</v>
      </c>
      <c r="I112" s="6">
        <f t="shared" si="28"/>
        <v>9.6697210639541346E-3</v>
      </c>
      <c r="J112" s="6">
        <f t="shared" si="28"/>
        <v>2.2409361184206018E-2</v>
      </c>
      <c r="K112" s="6">
        <f t="shared" si="28"/>
        <v>0.34489920861909995</v>
      </c>
      <c r="L112" s="6">
        <f t="shared" si="28"/>
        <v>5.6523531443891252E-2</v>
      </c>
      <c r="M112" s="6">
        <f t="shared" si="28"/>
        <v>2.8828406532930284E-2</v>
      </c>
      <c r="N112" s="6">
        <f t="shared" si="28"/>
        <v>1.5173819484795763</v>
      </c>
      <c r="O112" s="27">
        <f t="shared" si="28"/>
        <v>2.2409361184206018E-2</v>
      </c>
      <c r="P112" s="27">
        <f t="shared" si="28"/>
        <v>1.7537932830323278E-2</v>
      </c>
      <c r="Q112" s="27">
        <f t="shared" si="28"/>
        <v>2.2584951053874001E-2</v>
      </c>
    </row>
    <row r="113" spans="1:17" x14ac:dyDescent="0.2">
      <c r="A113" s="78" t="s">
        <v>59</v>
      </c>
      <c r="B113" s="78" t="s">
        <v>0</v>
      </c>
      <c r="C113" s="39"/>
      <c r="D113" s="26">
        <v>0.17699999999999999</v>
      </c>
      <c r="E113" s="26">
        <v>0.16300000000000001</v>
      </c>
      <c r="F113" s="26">
        <v>0.374</v>
      </c>
      <c r="G113" s="6">
        <v>0.13600000000000001</v>
      </c>
      <c r="H113" s="6">
        <v>0.49199999999999999</v>
      </c>
      <c r="I113" s="6">
        <f>1-G113/H113</f>
        <v>0.72357723577235777</v>
      </c>
      <c r="J113" s="6">
        <f>1-E113/F113</f>
        <v>0.56417112299465244</v>
      </c>
      <c r="K113" s="6">
        <f>H113/G113-1</f>
        <v>2.617647058823529</v>
      </c>
      <c r="L113" s="6">
        <f>H113/F113-1</f>
        <v>0.31550802139037426</v>
      </c>
      <c r="M113" s="6">
        <f>(F113-D113)/(F113-E113)</f>
        <v>0.93364928909952616</v>
      </c>
      <c r="N113" s="6">
        <f>((F113-D113)/F113)*206*0.5*0.84</f>
        <v>45.573368983957216</v>
      </c>
      <c r="O113" s="27">
        <f>(1-J113)</f>
        <v>0.43582887700534756</v>
      </c>
      <c r="P113" s="27">
        <f>M113*J113</f>
        <v>0.52673796791443861</v>
      </c>
      <c r="Q113" s="27">
        <f>(1-M113)*J113</f>
        <v>3.7433155080213852E-2</v>
      </c>
    </row>
    <row r="114" spans="1:17" x14ac:dyDescent="0.2">
      <c r="A114" s="78"/>
      <c r="B114" s="78"/>
      <c r="C114" s="39"/>
      <c r="D114" s="26">
        <v>0.13100000000000001</v>
      </c>
      <c r="E114" s="26">
        <v>0.13</v>
      </c>
      <c r="F114" s="26">
        <v>0.38200000000000001</v>
      </c>
      <c r="G114" s="6">
        <v>0.13100000000000001</v>
      </c>
      <c r="H114" s="6">
        <v>0.48899999999999999</v>
      </c>
      <c r="I114" s="6">
        <f t="shared" ref="I114:I115" si="29">1-G114/H114</f>
        <v>0.73210633946830272</v>
      </c>
      <c r="J114" s="6">
        <f t="shared" ref="J114:J115" si="30">1-E114/F114</f>
        <v>0.65968586387434547</v>
      </c>
      <c r="K114" s="6">
        <f t="shared" ref="K114:K115" si="31">H114/G114-1</f>
        <v>2.7328244274809159</v>
      </c>
      <c r="L114" s="6">
        <f t="shared" ref="L114:L115" si="32">H114/F114-1</f>
        <v>0.2801047120418847</v>
      </c>
      <c r="M114" s="6">
        <f>(F114-D114)/(F114-E114)</f>
        <v>0.99603174603174605</v>
      </c>
      <c r="N114" s="6">
        <f>((F114-D114)/F114)*206*0.5*0.84</f>
        <v>56.849528795811516</v>
      </c>
      <c r="O114" s="27">
        <f>(1-J114)</f>
        <v>0.34031413612565453</v>
      </c>
      <c r="P114" s="27">
        <f>M114*J114</f>
        <v>0.65706806282722507</v>
      </c>
      <c r="Q114" s="27">
        <f>(1-M114)*J114</f>
        <v>2.617801047120409E-3</v>
      </c>
    </row>
    <row r="115" spans="1:17" x14ac:dyDescent="0.2">
      <c r="A115" s="78"/>
      <c r="B115" s="78"/>
      <c r="C115" s="39"/>
      <c r="D115" s="26">
        <v>0.14499999999999999</v>
      </c>
      <c r="E115" s="26">
        <v>0.14000000000000001</v>
      </c>
      <c r="F115" s="26">
        <v>0.43099999999999999</v>
      </c>
      <c r="G115" s="6">
        <v>0.13400000000000001</v>
      </c>
      <c r="H115" s="6">
        <v>0.49099999999999999</v>
      </c>
      <c r="I115" s="6">
        <f t="shared" si="29"/>
        <v>0.72708757637474541</v>
      </c>
      <c r="J115" s="6">
        <f t="shared" si="30"/>
        <v>0.67517401392111365</v>
      </c>
      <c r="K115" s="6">
        <f t="shared" si="31"/>
        <v>2.6641791044776117</v>
      </c>
      <c r="L115" s="6">
        <f t="shared" si="32"/>
        <v>0.13921113689095121</v>
      </c>
      <c r="M115" s="6">
        <f>(F115-D115)/(F115-E115)</f>
        <v>0.98281786941580773</v>
      </c>
      <c r="N115" s="6">
        <f>((F115-D115)/F115)*206*0.5*0.84</f>
        <v>57.412343387470997</v>
      </c>
      <c r="O115" s="27">
        <f>(1-J115)</f>
        <v>0.32482598607888635</v>
      </c>
      <c r="P115" s="27">
        <f>M115*J115</f>
        <v>0.66357308584686781</v>
      </c>
      <c r="Q115" s="27">
        <f>(1-M115)*J115</f>
        <v>1.1600928074245823E-2</v>
      </c>
    </row>
    <row r="116" spans="1:17" x14ac:dyDescent="0.2">
      <c r="A116" s="78"/>
      <c r="B116" s="78"/>
      <c r="C116" s="4" t="s">
        <v>17</v>
      </c>
      <c r="D116" s="26"/>
      <c r="E116" s="26">
        <f t="shared" ref="E116:N116" si="33">AVERAGE(E113:E115)</f>
        <v>0.14433333333333334</v>
      </c>
      <c r="F116" s="26">
        <f t="shared" si="33"/>
        <v>0.39566666666666667</v>
      </c>
      <c r="G116" s="6">
        <f t="shared" si="33"/>
        <v>0.13366666666666668</v>
      </c>
      <c r="H116" s="6">
        <f t="shared" si="33"/>
        <v>0.49066666666666664</v>
      </c>
      <c r="I116" s="6">
        <f t="shared" si="33"/>
        <v>0.72759038387180197</v>
      </c>
      <c r="J116" s="6">
        <f t="shared" si="33"/>
        <v>0.63301033359670378</v>
      </c>
      <c r="K116" s="6">
        <f t="shared" si="33"/>
        <v>2.6715501969273521</v>
      </c>
      <c r="L116" s="6">
        <f t="shared" si="33"/>
        <v>0.24494129010773671</v>
      </c>
      <c r="M116" s="6">
        <f t="shared" si="33"/>
        <v>0.97083296818235987</v>
      </c>
      <c r="N116" s="6">
        <f t="shared" si="33"/>
        <v>53.278413722413241</v>
      </c>
      <c r="O116" s="27">
        <f>(1-J116)</f>
        <v>0.36698966640329622</v>
      </c>
      <c r="P116" s="27">
        <f>M116*J116</f>
        <v>0.61454730105579369</v>
      </c>
      <c r="Q116" s="27">
        <f>(1-M116)*J116</f>
        <v>1.8463032540910054E-2</v>
      </c>
    </row>
    <row r="117" spans="1:17" x14ac:dyDescent="0.2">
      <c r="A117" s="78"/>
      <c r="B117" s="78"/>
      <c r="C117" s="4" t="s">
        <v>40</v>
      </c>
      <c r="D117" s="26"/>
      <c r="E117" s="26">
        <f t="shared" ref="E117:Q117" si="34">STDEV(E113:E115)</f>
        <v>1.6921386861996072E-2</v>
      </c>
      <c r="F117" s="26">
        <f t="shared" si="34"/>
        <v>3.0859898466024365E-2</v>
      </c>
      <c r="G117" s="6">
        <f t="shared" si="34"/>
        <v>2.5166114784235852E-3</v>
      </c>
      <c r="H117" s="6">
        <f t="shared" si="34"/>
        <v>1.5275252316519481E-3</v>
      </c>
      <c r="I117" s="6">
        <f t="shared" si="34"/>
        <v>4.2867253234103609E-3</v>
      </c>
      <c r="J117" s="6">
        <f t="shared" si="34"/>
        <v>6.0117371742309161E-2</v>
      </c>
      <c r="K117" s="6">
        <f t="shared" si="34"/>
        <v>5.7941404156586246E-2</v>
      </c>
      <c r="L117" s="6">
        <f t="shared" si="34"/>
        <v>9.3260375040206137E-2</v>
      </c>
      <c r="M117" s="6">
        <f t="shared" si="34"/>
        <v>3.2872802229300294E-2</v>
      </c>
      <c r="N117" s="6">
        <f t="shared" si="34"/>
        <v>6.6786956722366719</v>
      </c>
      <c r="O117" s="27">
        <f t="shared" si="34"/>
        <v>6.0117371742308919E-2</v>
      </c>
      <c r="P117" s="27">
        <f t="shared" si="34"/>
        <v>7.7192506613924058E-2</v>
      </c>
      <c r="Q117" s="27">
        <f t="shared" si="34"/>
        <v>1.8074426683959539E-2</v>
      </c>
    </row>
    <row r="118" spans="1:17" x14ac:dyDescent="0.2">
      <c r="A118" s="78"/>
      <c r="B118" s="78" t="s">
        <v>2</v>
      </c>
      <c r="C118" s="39"/>
      <c r="D118" s="26">
        <v>0.155</v>
      </c>
      <c r="E118" s="26">
        <v>0.14699999999999999</v>
      </c>
      <c r="F118" s="26">
        <v>0.51</v>
      </c>
      <c r="G118" s="6">
        <v>0.13100000000000001</v>
      </c>
      <c r="H118" s="6">
        <v>0.59699999999999998</v>
      </c>
      <c r="I118" s="6">
        <f>1-G118/H118</f>
        <v>0.78056951423785592</v>
      </c>
      <c r="J118" s="6">
        <f>1-E118/F118</f>
        <v>0.71176470588235297</v>
      </c>
      <c r="K118" s="6">
        <f>H118/G118-1</f>
        <v>3.557251908396946</v>
      </c>
      <c r="L118" s="6">
        <f>H118/F118-1</f>
        <v>0.17058823529411749</v>
      </c>
      <c r="M118" s="6">
        <f>(F118-D118)/(F118-E118)</f>
        <v>0.97796143250688705</v>
      </c>
      <c r="N118" s="6">
        <f>((F118-D118)/F118)*206*0.5*0.84</f>
        <v>60.224705882352936</v>
      </c>
      <c r="O118" s="27">
        <f>(1-J118)</f>
        <v>0.28823529411764703</v>
      </c>
      <c r="P118" s="27">
        <f>M118*J118</f>
        <v>0.69607843137254899</v>
      </c>
      <c r="Q118" s="27">
        <f>(1-M118)*J118</f>
        <v>1.5686274509803921E-2</v>
      </c>
    </row>
    <row r="119" spans="1:17" x14ac:dyDescent="0.2">
      <c r="A119" s="78"/>
      <c r="B119" s="78"/>
      <c r="C119" s="39"/>
      <c r="D119" s="26">
        <v>0.16900000000000001</v>
      </c>
      <c r="E119" s="26">
        <v>0.155</v>
      </c>
      <c r="F119" s="26">
        <v>0.49099999999999999</v>
      </c>
      <c r="G119" s="6">
        <v>0.14599999999999999</v>
      </c>
      <c r="H119" s="6">
        <v>0.61299999999999999</v>
      </c>
      <c r="I119" s="6">
        <f t="shared" ref="I119:I120" si="35">1-G119/H119</f>
        <v>0.76182707993474719</v>
      </c>
      <c r="J119" s="6">
        <f t="shared" ref="J119:J120" si="36">1-E119/F119</f>
        <v>0.68431771894093685</v>
      </c>
      <c r="K119" s="6">
        <f t="shared" ref="K119:K120" si="37">H119/G119-1</f>
        <v>3.1986301369863019</v>
      </c>
      <c r="L119" s="6">
        <f t="shared" ref="L119:L120" si="38">H119/F119-1</f>
        <v>0.24847250509164964</v>
      </c>
      <c r="M119" s="6">
        <f>(F119-D119)/(F119-E119)</f>
        <v>0.95833333333333326</v>
      </c>
      <c r="N119" s="6">
        <f>((F119-D119)/F119)*206*0.5*0.84</f>
        <v>56.740203665987764</v>
      </c>
      <c r="O119" s="27">
        <f>(1-J119)</f>
        <v>0.31568228105906315</v>
      </c>
      <c r="P119" s="27">
        <f>M119*J119</f>
        <v>0.65580448065173114</v>
      </c>
      <c r="Q119" s="27">
        <f>(1-M119)*J119</f>
        <v>2.8513238289205753E-2</v>
      </c>
    </row>
    <row r="120" spans="1:17" x14ac:dyDescent="0.2">
      <c r="A120" s="78"/>
      <c r="B120" s="78"/>
      <c r="C120" s="39"/>
      <c r="D120" s="26">
        <v>0.17699999999999999</v>
      </c>
      <c r="E120" s="26">
        <v>0.16300000000000001</v>
      </c>
      <c r="F120" s="26">
        <v>0.45500000000000002</v>
      </c>
      <c r="G120" s="6">
        <v>0.14899999999999999</v>
      </c>
      <c r="H120" s="6">
        <v>0.61299999999999999</v>
      </c>
      <c r="I120" s="6">
        <f t="shared" si="35"/>
        <v>0.75693311582381728</v>
      </c>
      <c r="J120" s="6">
        <f t="shared" si="36"/>
        <v>0.6417582417582417</v>
      </c>
      <c r="K120" s="6">
        <f t="shared" si="37"/>
        <v>3.1140939597315436</v>
      </c>
      <c r="L120" s="6">
        <f t="shared" si="38"/>
        <v>0.34725274725274713</v>
      </c>
      <c r="M120" s="6">
        <f>(F120-D120)/(F120-E120)</f>
        <v>0.95205479452054786</v>
      </c>
      <c r="N120" s="6">
        <f>((F120-D120)/F120)*206*0.5*0.84</f>
        <v>52.862769230769231</v>
      </c>
      <c r="O120" s="27">
        <f>(1-J120)</f>
        <v>0.3582417582417583</v>
      </c>
      <c r="P120" s="27">
        <f>M120*J120</f>
        <v>0.61098901098901093</v>
      </c>
      <c r="Q120" s="27">
        <f>(1-M120)*J120</f>
        <v>3.076923076923082E-2</v>
      </c>
    </row>
    <row r="121" spans="1:17" x14ac:dyDescent="0.2">
      <c r="A121" s="78"/>
      <c r="B121" s="78"/>
      <c r="C121" s="4" t="s">
        <v>17</v>
      </c>
      <c r="D121" s="26"/>
      <c r="E121" s="6">
        <f t="shared" ref="E121:N121" si="39">AVERAGE(E118:E120)</f>
        <v>0.155</v>
      </c>
      <c r="F121" s="6">
        <f t="shared" si="39"/>
        <v>0.48533333333333334</v>
      </c>
      <c r="G121" s="6">
        <f t="shared" si="39"/>
        <v>0.14200000000000002</v>
      </c>
      <c r="H121" s="6">
        <f t="shared" si="39"/>
        <v>0.60766666666666669</v>
      </c>
      <c r="I121" s="6">
        <f t="shared" si="39"/>
        <v>0.76644323666547354</v>
      </c>
      <c r="J121" s="6">
        <f t="shared" si="39"/>
        <v>0.67928022219384376</v>
      </c>
      <c r="K121" s="6">
        <f t="shared" si="39"/>
        <v>3.2899920017049307</v>
      </c>
      <c r="L121" s="6">
        <f t="shared" si="39"/>
        <v>0.25543782921283809</v>
      </c>
      <c r="M121" s="6">
        <f t="shared" si="39"/>
        <v>0.96278318678692276</v>
      </c>
      <c r="N121" s="6">
        <f t="shared" si="39"/>
        <v>56.609226259703313</v>
      </c>
      <c r="O121" s="27">
        <f>(1-J121)</f>
        <v>0.32071977780615624</v>
      </c>
      <c r="P121" s="27">
        <f>M121*J121</f>
        <v>0.65399957704511791</v>
      </c>
      <c r="Q121" s="27">
        <f>(1-M121)*J121</f>
        <v>2.5280645148725887E-2</v>
      </c>
    </row>
    <row r="122" spans="1:17" x14ac:dyDescent="0.2">
      <c r="A122" s="78"/>
      <c r="B122" s="78"/>
      <c r="C122" s="4" t="s">
        <v>40</v>
      </c>
      <c r="D122" s="26"/>
      <c r="E122" s="26">
        <f t="shared" ref="E122:Q122" si="40">STDEV(E118:E120)</f>
        <v>8.0000000000000071E-3</v>
      </c>
      <c r="F122" s="26">
        <f t="shared" si="40"/>
        <v>2.793444707405774E-2</v>
      </c>
      <c r="G122" s="6">
        <f t="shared" si="40"/>
        <v>9.6436507609929476E-3</v>
      </c>
      <c r="H122" s="6">
        <f t="shared" si="40"/>
        <v>9.2376043070340214E-3</v>
      </c>
      <c r="I122" s="6">
        <f t="shared" si="40"/>
        <v>1.2476037420541998E-2</v>
      </c>
      <c r="J122" s="6">
        <f t="shared" si="40"/>
        <v>3.5274049028965318E-2</v>
      </c>
      <c r="K122" s="6">
        <f t="shared" si="40"/>
        <v>0.23528171329276873</v>
      </c>
      <c r="L122" s="6">
        <f t="shared" si="40"/>
        <v>8.8537981970903956E-2</v>
      </c>
      <c r="M122" s="6">
        <f t="shared" si="40"/>
        <v>1.351441340782591E-2</v>
      </c>
      <c r="N122" s="6">
        <f t="shared" si="40"/>
        <v>3.6827155912723728</v>
      </c>
      <c r="O122" s="27">
        <f t="shared" si="40"/>
        <v>3.5274049028965318E-2</v>
      </c>
      <c r="P122" s="27">
        <f t="shared" si="40"/>
        <v>4.2564905123351565E-2</v>
      </c>
      <c r="Q122" s="27">
        <f t="shared" si="40"/>
        <v>8.1354785906321229E-3</v>
      </c>
    </row>
    <row r="123" spans="1:17" x14ac:dyDescent="0.2">
      <c r="A123" s="78" t="s">
        <v>60</v>
      </c>
      <c r="B123" s="78" t="s">
        <v>0</v>
      </c>
      <c r="C123" s="39"/>
      <c r="D123" s="26">
        <v>0.18099999999999999</v>
      </c>
      <c r="E123" s="26">
        <v>0.17199999999999999</v>
      </c>
      <c r="F123" s="26">
        <v>0.53400000000000003</v>
      </c>
      <c r="G123" s="6">
        <v>0.16300000000000001</v>
      </c>
      <c r="H123" s="6">
        <v>0.66200000000000003</v>
      </c>
      <c r="I123" s="6">
        <f>1-G123/H123</f>
        <v>0.75377643504531722</v>
      </c>
      <c r="J123" s="6">
        <f>1-E123/F123</f>
        <v>0.67790262172284654</v>
      </c>
      <c r="K123" s="6">
        <f>H123/G123-1</f>
        <v>3.0613496932515334</v>
      </c>
      <c r="L123" s="6">
        <f>H123/F123-1</f>
        <v>0.23970037453183513</v>
      </c>
      <c r="M123" s="6">
        <f>(F123-D123)/(F123-E123)</f>
        <v>0.97513812154696133</v>
      </c>
      <c r="N123" s="6">
        <f>((F123-D123)/F123)*206*0.5*0.84</f>
        <v>57.193932584269668</v>
      </c>
      <c r="O123" s="27">
        <f>(1-J123)</f>
        <v>0.32209737827715346</v>
      </c>
      <c r="P123" s="27">
        <f>M123*J123</f>
        <v>0.66104868913857684</v>
      </c>
      <c r="Q123" s="27">
        <f>(1-M123)*J123</f>
        <v>1.6853932584269659E-2</v>
      </c>
    </row>
    <row r="124" spans="1:17" x14ac:dyDescent="0.2">
      <c r="A124" s="78"/>
      <c r="B124" s="78"/>
      <c r="C124" s="39"/>
      <c r="D124" s="26">
        <v>0.188</v>
      </c>
      <c r="E124" s="26">
        <v>0.17499999999999999</v>
      </c>
      <c r="F124" s="26">
        <v>0.52100000000000002</v>
      </c>
      <c r="G124" s="6">
        <v>0.16800000000000001</v>
      </c>
      <c r="H124" s="6">
        <v>0.63500000000000001</v>
      </c>
      <c r="I124" s="6">
        <f t="shared" ref="I124:I125" si="41">1-G124/H124</f>
        <v>0.73543307086614174</v>
      </c>
      <c r="J124" s="6">
        <f t="shared" ref="J124:J125" si="42">1-E124/F124</f>
        <v>0.66410748560460653</v>
      </c>
      <c r="K124" s="6">
        <f t="shared" ref="K124:K125" si="43">H124/G124-1</f>
        <v>2.7797619047619047</v>
      </c>
      <c r="L124" s="6">
        <f t="shared" ref="L124:L125" si="44">H124/F124-1</f>
        <v>0.21880998080614211</v>
      </c>
      <c r="M124" s="6">
        <f>(F124-D124)/(F124-E124)</f>
        <v>0.96242774566473988</v>
      </c>
      <c r="N124" s="6">
        <f>((F124-D124)/F124)*206*0.5*0.84</f>
        <v>55.299731285988486</v>
      </c>
      <c r="O124" s="27">
        <f>(1-J124)</f>
        <v>0.33589251439539347</v>
      </c>
      <c r="P124" s="27">
        <f>M124*J124</f>
        <v>0.63915547024952013</v>
      </c>
      <c r="Q124" s="27">
        <f>(1-M124)*J124</f>
        <v>2.4952015355086378E-2</v>
      </c>
    </row>
    <row r="125" spans="1:17" x14ac:dyDescent="0.2">
      <c r="A125" s="78"/>
      <c r="B125" s="78"/>
      <c r="C125" s="39"/>
      <c r="D125" s="26">
        <v>0.17100000000000001</v>
      </c>
      <c r="E125" s="26">
        <v>0.16</v>
      </c>
      <c r="F125" s="26">
        <v>0.40699999999999997</v>
      </c>
      <c r="G125" s="6">
        <v>0.17</v>
      </c>
      <c r="H125" s="6">
        <v>0.65800000000000003</v>
      </c>
      <c r="I125" s="6">
        <f t="shared" si="41"/>
        <v>0.74164133738601823</v>
      </c>
      <c r="J125" s="6">
        <f t="shared" si="42"/>
        <v>0.60687960687960685</v>
      </c>
      <c r="K125" s="6">
        <f t="shared" si="43"/>
        <v>2.8705882352941177</v>
      </c>
      <c r="L125" s="6">
        <f t="shared" si="44"/>
        <v>0.61670761670761687</v>
      </c>
      <c r="M125" s="6">
        <f>(F125-D125)/(F125-E125)</f>
        <v>0.95546558704453433</v>
      </c>
      <c r="N125" s="6">
        <f>((F125-D125)/F125)*206*0.5*0.84</f>
        <v>50.168845208845198</v>
      </c>
      <c r="O125" s="27">
        <f>(1-J125)</f>
        <v>0.39312039312039315</v>
      </c>
      <c r="P125" s="27">
        <f>M125*J125</f>
        <v>0.57985257985257976</v>
      </c>
      <c r="Q125" s="27">
        <f>(1-M125)*J125</f>
        <v>2.7027027027027077E-2</v>
      </c>
    </row>
    <row r="126" spans="1:17" x14ac:dyDescent="0.2">
      <c r="A126" s="78"/>
      <c r="B126" s="78"/>
      <c r="C126" s="4" t="s">
        <v>17</v>
      </c>
      <c r="D126" s="26"/>
      <c r="E126" s="26">
        <f t="shared" ref="E126:N126" si="45">AVERAGE(E123:E125)</f>
        <v>0.16900000000000001</v>
      </c>
      <c r="F126" s="26">
        <f t="shared" si="45"/>
        <v>0.4873333333333334</v>
      </c>
      <c r="G126" s="6">
        <f t="shared" si="45"/>
        <v>0.16700000000000001</v>
      </c>
      <c r="H126" s="6">
        <f t="shared" si="45"/>
        <v>0.65166666666666673</v>
      </c>
      <c r="I126" s="6">
        <f t="shared" si="45"/>
        <v>0.74361694776582576</v>
      </c>
      <c r="J126" s="6">
        <f t="shared" si="45"/>
        <v>0.64962990473568671</v>
      </c>
      <c r="K126" s="6">
        <f t="shared" si="45"/>
        <v>2.9038999444358518</v>
      </c>
      <c r="L126" s="6">
        <f t="shared" si="45"/>
        <v>0.35840599068186468</v>
      </c>
      <c r="M126" s="6">
        <f t="shared" si="45"/>
        <v>0.96434381808541192</v>
      </c>
      <c r="N126" s="6">
        <f t="shared" si="45"/>
        <v>54.220836359701117</v>
      </c>
      <c r="O126" s="27">
        <f>(1-J126)</f>
        <v>0.35037009526431329</v>
      </c>
      <c r="P126" s="27">
        <f>M126*J126</f>
        <v>0.62646658267527455</v>
      </c>
      <c r="Q126" s="27">
        <f>(1-M126)*J126</f>
        <v>2.3163322060412172E-2</v>
      </c>
    </row>
    <row r="127" spans="1:17" x14ac:dyDescent="0.2">
      <c r="A127" s="78"/>
      <c r="B127" s="78"/>
      <c r="C127" s="4" t="s">
        <v>40</v>
      </c>
      <c r="D127" s="26"/>
      <c r="E127" s="26">
        <f t="shared" ref="E127:Q127" si="46">STDEV(E123:E125)</f>
        <v>7.9372539331937619E-3</v>
      </c>
      <c r="F127" s="26">
        <f t="shared" si="46"/>
        <v>6.9873695575182415E-2</v>
      </c>
      <c r="G127" s="6">
        <f t="shared" si="46"/>
        <v>3.6055512754639926E-3</v>
      </c>
      <c r="H127" s="6">
        <f t="shared" si="46"/>
        <v>1.4571661996262942E-2</v>
      </c>
      <c r="I127" s="6">
        <f t="shared" si="46"/>
        <v>9.3298997653815594E-3</v>
      </c>
      <c r="J127" s="6">
        <f t="shared" si="46"/>
        <v>3.7659891399443091E-2</v>
      </c>
      <c r="K127" s="6">
        <f t="shared" si="46"/>
        <v>0.14371907712992593</v>
      </c>
      <c r="L127" s="6">
        <f t="shared" si="46"/>
        <v>0.22393949996185189</v>
      </c>
      <c r="M127" s="6">
        <f t="shared" si="46"/>
        <v>9.9752520558750828E-3</v>
      </c>
      <c r="N127" s="6">
        <f t="shared" si="46"/>
        <v>3.6346903381943743</v>
      </c>
      <c r="O127" s="27">
        <f t="shared" si="46"/>
        <v>3.7659891399443091E-2</v>
      </c>
      <c r="P127" s="27">
        <f t="shared" si="46"/>
        <v>4.2009828226934491E-2</v>
      </c>
      <c r="Q127" s="27">
        <f t="shared" si="46"/>
        <v>5.3755072402975985E-3</v>
      </c>
    </row>
    <row r="128" spans="1:17" x14ac:dyDescent="0.2">
      <c r="A128" s="78"/>
      <c r="B128" s="78" t="s">
        <v>2</v>
      </c>
      <c r="C128" s="39"/>
      <c r="D128" s="26">
        <v>0.182</v>
      </c>
      <c r="E128" s="26">
        <v>0.14899999999999999</v>
      </c>
      <c r="F128" s="26">
        <v>0.498</v>
      </c>
      <c r="G128" s="6">
        <v>0.151</v>
      </c>
      <c r="H128" s="6">
        <v>0.61099999999999999</v>
      </c>
      <c r="I128" s="6">
        <f>1-G128/H128</f>
        <v>0.7528641571194763</v>
      </c>
      <c r="J128" s="6">
        <f>1-E128/F128</f>
        <v>0.70080321285140568</v>
      </c>
      <c r="K128" s="6">
        <f>H128/G128-1</f>
        <v>3.0463576158940402</v>
      </c>
      <c r="L128" s="6">
        <f>H128/F128-1</f>
        <v>0.22690763052208829</v>
      </c>
      <c r="M128" s="6">
        <f>(F128-D128)/(F128-E128)</f>
        <v>0.90544412607449865</v>
      </c>
      <c r="N128" s="6">
        <f>((F128-D128)/F128)*206*0.5*0.84</f>
        <v>54.900240963855424</v>
      </c>
      <c r="O128" s="27">
        <f>(1-J128)</f>
        <v>0.29919678714859432</v>
      </c>
      <c r="P128" s="27">
        <f>M128*J128</f>
        <v>0.63453815261044189</v>
      </c>
      <c r="Q128" s="27">
        <f>(1-M128)*J128</f>
        <v>6.6265060240963805E-2</v>
      </c>
    </row>
    <row r="129" spans="1:17" x14ac:dyDescent="0.2">
      <c r="A129" s="78"/>
      <c r="B129" s="78"/>
      <c r="C129" s="39"/>
      <c r="D129" s="26">
        <v>0.20699999999999999</v>
      </c>
      <c r="E129" s="26">
        <v>0.18099999999999999</v>
      </c>
      <c r="F129" s="26">
        <v>0.56200000000000006</v>
      </c>
      <c r="G129" s="6">
        <v>0.17299999999999999</v>
      </c>
      <c r="H129" s="6">
        <v>0.70099999999999996</v>
      </c>
      <c r="I129" s="6">
        <f t="shared" ref="I129:I130" si="47">1-G129/H129</f>
        <v>0.75320970042796009</v>
      </c>
      <c r="J129" s="6">
        <f t="shared" ref="J129:J130" si="48">1-E129/F129</f>
        <v>0.67793594306049831</v>
      </c>
      <c r="K129" s="6">
        <f t="shared" ref="K129:K130" si="49">H129/G129-1</f>
        <v>3.0520231213872835</v>
      </c>
      <c r="L129" s="6">
        <f t="shared" ref="L129:L130" si="50">H129/F129-1</f>
        <v>0.24733096085409234</v>
      </c>
      <c r="M129" s="6">
        <f>(F129-D129)/(F129-E129)</f>
        <v>0.93175853018372712</v>
      </c>
      <c r="N129" s="6">
        <f>((F129-D129)/F129)*206*0.5*0.84</f>
        <v>54.652313167259791</v>
      </c>
      <c r="O129" s="27">
        <f>(1-J129)</f>
        <v>0.32206405693950169</v>
      </c>
      <c r="P129" s="27">
        <f>M129*J129</f>
        <v>0.63167259786476881</v>
      </c>
      <c r="Q129" s="27">
        <f>(1-M129)*J129</f>
        <v>4.6263345195729486E-2</v>
      </c>
    </row>
    <row r="130" spans="1:17" x14ac:dyDescent="0.2">
      <c r="A130" s="78"/>
      <c r="B130" s="78"/>
      <c r="C130" s="39"/>
      <c r="D130" s="26">
        <v>0.23400000000000001</v>
      </c>
      <c r="E130" s="26">
        <v>0.189</v>
      </c>
      <c r="F130" s="26">
        <v>0.52</v>
      </c>
      <c r="G130" s="6">
        <v>0.19600000000000001</v>
      </c>
      <c r="H130" s="6">
        <v>0.76300000000000001</v>
      </c>
      <c r="I130" s="6">
        <f t="shared" si="47"/>
        <v>0.74311926605504586</v>
      </c>
      <c r="J130" s="6">
        <f t="shared" si="48"/>
        <v>0.6365384615384615</v>
      </c>
      <c r="K130" s="6">
        <f t="shared" si="49"/>
        <v>2.8928571428571428</v>
      </c>
      <c r="L130" s="6">
        <f t="shared" si="50"/>
        <v>0.4673076923076922</v>
      </c>
      <c r="M130" s="6">
        <f>(F130-D130)/(F130-E130)</f>
        <v>0.86404833836858008</v>
      </c>
      <c r="N130" s="6">
        <f>((F130-D130)/F130)*206*0.5*0.84</f>
        <v>47.586000000000006</v>
      </c>
      <c r="O130" s="27">
        <f>(1-J130)</f>
        <v>0.3634615384615385</v>
      </c>
      <c r="P130" s="27">
        <f>M130*J130</f>
        <v>0.54999999999999993</v>
      </c>
      <c r="Q130" s="27">
        <f>(1-M130)*J130</f>
        <v>8.6538461538461522E-2</v>
      </c>
    </row>
    <row r="131" spans="1:17" x14ac:dyDescent="0.2">
      <c r="A131" s="78"/>
      <c r="B131" s="78"/>
      <c r="C131" s="4" t="s">
        <v>17</v>
      </c>
      <c r="D131" s="26"/>
      <c r="E131" s="6">
        <f t="shared" ref="E131:N131" si="51">AVERAGE(E128:E130)</f>
        <v>0.17299999999999996</v>
      </c>
      <c r="F131" s="6">
        <f t="shared" si="51"/>
        <v>0.52666666666666673</v>
      </c>
      <c r="G131" s="6">
        <f t="shared" si="51"/>
        <v>0.17333333333333334</v>
      </c>
      <c r="H131" s="6">
        <f t="shared" si="51"/>
        <v>0.69166666666666654</v>
      </c>
      <c r="I131" s="6">
        <f t="shared" si="51"/>
        <v>0.74973104120082734</v>
      </c>
      <c r="J131" s="6">
        <f t="shared" si="51"/>
        <v>0.67175920581678861</v>
      </c>
      <c r="K131" s="6">
        <f t="shared" si="51"/>
        <v>2.997079293379489</v>
      </c>
      <c r="L131" s="6">
        <f t="shared" si="51"/>
        <v>0.31384876122795763</v>
      </c>
      <c r="M131" s="6">
        <f t="shared" si="51"/>
        <v>0.90041699820893528</v>
      </c>
      <c r="N131" s="6">
        <f t="shared" si="51"/>
        <v>52.379518043705076</v>
      </c>
      <c r="O131" s="27">
        <f>(1-J131)</f>
        <v>0.32824079418321139</v>
      </c>
      <c r="P131" s="27">
        <f>M131*J131</f>
        <v>0.60486340762077118</v>
      </c>
      <c r="Q131" s="27">
        <f>(1-M131)*J131</f>
        <v>6.6895798196017472E-2</v>
      </c>
    </row>
    <row r="132" spans="1:17" ht="16.5" thickBot="1" x14ac:dyDescent="0.25">
      <c r="A132" s="79"/>
      <c r="B132" s="79"/>
      <c r="C132" s="38" t="s">
        <v>40</v>
      </c>
      <c r="D132" s="28"/>
      <c r="E132" s="28">
        <f t="shared" ref="E132:Q132" si="52">STDEV(E128:E130)</f>
        <v>2.116601048851673E-2</v>
      </c>
      <c r="F132" s="28">
        <f t="shared" si="52"/>
        <v>3.2516662395352558E-2</v>
      </c>
      <c r="G132" s="9">
        <f t="shared" si="52"/>
        <v>2.2501851775650172E-2</v>
      </c>
      <c r="H132" s="9">
        <f t="shared" si="52"/>
        <v>7.6428615932341307E-2</v>
      </c>
      <c r="I132" s="9">
        <f t="shared" si="52"/>
        <v>5.7285711986751588E-3</v>
      </c>
      <c r="J132" s="9">
        <f t="shared" si="52"/>
        <v>3.2574585608446567E-2</v>
      </c>
      <c r="K132" s="9">
        <f t="shared" si="52"/>
        <v>9.0303471598551566E-2</v>
      </c>
      <c r="L132" s="9">
        <f t="shared" si="52"/>
        <v>0.13329107528849635</v>
      </c>
      <c r="M132" s="9">
        <f t="shared" si="52"/>
        <v>3.4133876572161326E-2</v>
      </c>
      <c r="N132" s="9">
        <f t="shared" si="52"/>
        <v>4.1531588549651861</v>
      </c>
      <c r="O132" s="29">
        <f t="shared" si="52"/>
        <v>3.2574585608446567E-2</v>
      </c>
      <c r="P132" s="29">
        <f t="shared" si="52"/>
        <v>4.8002298369916749E-2</v>
      </c>
      <c r="Q132" s="29">
        <f t="shared" si="52"/>
        <v>2.0137710898298689E-2</v>
      </c>
    </row>
    <row r="133" spans="1:17" x14ac:dyDescent="0.2">
      <c r="A133" s="36"/>
      <c r="B133" s="37"/>
      <c r="C133" s="4"/>
      <c r="D133" s="26"/>
      <c r="E133" s="26"/>
      <c r="F133" s="26"/>
      <c r="G133" s="6"/>
      <c r="H133" s="6"/>
      <c r="I133" s="6"/>
      <c r="J133" s="6"/>
      <c r="K133" s="6"/>
      <c r="L133" s="6"/>
      <c r="M133" s="6"/>
      <c r="N133" s="6"/>
      <c r="O133" s="27"/>
      <c r="P133" s="27"/>
      <c r="Q133" s="27"/>
    </row>
    <row r="134" spans="1:17" ht="16.5" thickBot="1" x14ac:dyDescent="0.25">
      <c r="A134" s="41" t="s">
        <v>61</v>
      </c>
    </row>
    <row r="135" spans="1:17" x14ac:dyDescent="0.2">
      <c r="A135" s="53" t="s">
        <v>156</v>
      </c>
      <c r="B135" s="43" t="s">
        <v>49</v>
      </c>
      <c r="C135" s="43" t="s">
        <v>48</v>
      </c>
      <c r="D135" s="43" t="s">
        <v>50</v>
      </c>
      <c r="E135" s="43" t="s">
        <v>155</v>
      </c>
      <c r="F135" s="43" t="s">
        <v>51</v>
      </c>
      <c r="G135" s="43" t="s">
        <v>54</v>
      </c>
      <c r="H135" s="43" t="s">
        <v>52</v>
      </c>
      <c r="I135" s="43" t="s">
        <v>53</v>
      </c>
      <c r="J135" s="43" t="s">
        <v>55</v>
      </c>
    </row>
    <row r="136" spans="1:17" x14ac:dyDescent="0.2">
      <c r="A136" s="58" t="s">
        <v>45</v>
      </c>
      <c r="B136" s="16">
        <v>1</v>
      </c>
      <c r="C136" s="16">
        <v>1</v>
      </c>
      <c r="D136" s="16">
        <v>1</v>
      </c>
      <c r="E136" s="16">
        <v>0.27732253375799309</v>
      </c>
      <c r="F136" s="16">
        <v>0.68041250271215459</v>
      </c>
      <c r="G136" s="16">
        <v>0</v>
      </c>
      <c r="H136" s="16">
        <v>0.88039766633023753</v>
      </c>
      <c r="I136" s="16">
        <v>1</v>
      </c>
      <c r="J136" s="16">
        <v>0.82200343803719322</v>
      </c>
    </row>
    <row r="137" spans="1:17" x14ac:dyDescent="0.2">
      <c r="A137" s="58"/>
      <c r="B137" s="16">
        <v>0.59009009009009017</v>
      </c>
      <c r="C137" s="16">
        <v>0.98676171079429653</v>
      </c>
      <c r="D137" s="16">
        <v>0.98001744838187033</v>
      </c>
      <c r="E137" s="16">
        <v>0.30523949137245265</v>
      </c>
      <c r="F137" s="16">
        <v>0.52223328355732546</v>
      </c>
      <c r="G137" s="16">
        <v>0.27753221318990556</v>
      </c>
      <c r="H137" s="16">
        <v>0.78700867565295984</v>
      </c>
      <c r="I137" s="16">
        <v>0.9155593771690822</v>
      </c>
      <c r="J137" s="16">
        <v>0.80085430015106529</v>
      </c>
    </row>
    <row r="138" spans="1:17" x14ac:dyDescent="0.2">
      <c r="A138" s="58"/>
      <c r="B138" s="16">
        <v>0.36486486486486491</v>
      </c>
      <c r="C138" s="16">
        <v>0.82281059063136386</v>
      </c>
      <c r="D138" s="16">
        <v>0.74242864858128033</v>
      </c>
      <c r="E138" s="16">
        <v>0.32630233559088639</v>
      </c>
      <c r="F138" s="16">
        <v>0.50455003765108319</v>
      </c>
      <c r="G138" s="16">
        <v>0.54329420627858926</v>
      </c>
      <c r="H138" s="16">
        <v>0.68213244525406269</v>
      </c>
      <c r="I138" s="16">
        <v>0.89029459805719302</v>
      </c>
      <c r="J138" s="16">
        <v>0.6879199874980465</v>
      </c>
    </row>
    <row r="139" spans="1:17" x14ac:dyDescent="0.2">
      <c r="A139" s="4" t="s">
        <v>56</v>
      </c>
      <c r="B139" s="16">
        <v>3.603603603603598E-2</v>
      </c>
      <c r="C139" s="16">
        <v>0.38187372708757589</v>
      </c>
      <c r="D139" s="16">
        <v>0.27601678368160865</v>
      </c>
      <c r="E139" s="16">
        <v>1</v>
      </c>
      <c r="F139" s="16">
        <v>0.99396306364947484</v>
      </c>
      <c r="G139" s="16">
        <v>0.90300670236249703</v>
      </c>
      <c r="H139" s="16">
        <v>2.0247293034509169E-2</v>
      </c>
      <c r="I139" s="16">
        <v>8.5892375535687709E-2</v>
      </c>
      <c r="J139" s="16">
        <v>0.29947387612647802</v>
      </c>
    </row>
    <row r="140" spans="1:17" x14ac:dyDescent="0.2">
      <c r="A140" s="4"/>
      <c r="B140" s="16">
        <v>0</v>
      </c>
      <c r="C140" s="16">
        <v>0.26171079429735272</v>
      </c>
      <c r="D140" s="16">
        <v>0.12699929375597188</v>
      </c>
      <c r="E140" s="16">
        <v>0.34271211810818136</v>
      </c>
      <c r="F140" s="16">
        <v>0.77159832037880838</v>
      </c>
      <c r="G140" s="16">
        <v>0.86291725099262184</v>
      </c>
      <c r="H140" s="16">
        <v>1.7583406890585494E-2</v>
      </c>
      <c r="I140" s="16">
        <v>2.8664173409167146E-2</v>
      </c>
      <c r="J140" s="16">
        <v>0.29348335677449605</v>
      </c>
    </row>
    <row r="141" spans="1:17" x14ac:dyDescent="0.2">
      <c r="A141" s="4"/>
      <c r="B141" s="16">
        <v>1.801801801801799E-2</v>
      </c>
      <c r="C141" s="16">
        <v>0.3217922606924643</v>
      </c>
      <c r="D141" s="16">
        <v>0.20150803871879025</v>
      </c>
      <c r="E141" s="16">
        <v>0.67135605905409068</v>
      </c>
      <c r="F141" s="16">
        <v>0.88278069201414167</v>
      </c>
      <c r="G141" s="16">
        <v>0.88296197667755938</v>
      </c>
      <c r="H141" s="16">
        <v>1.8915349962547331E-2</v>
      </c>
      <c r="I141" s="16">
        <v>5.7278274472427428E-2</v>
      </c>
      <c r="J141" s="16">
        <v>0.29647861645048701</v>
      </c>
    </row>
    <row r="142" spans="1:17" x14ac:dyDescent="0.2">
      <c r="A142" s="58" t="s">
        <v>44</v>
      </c>
      <c r="B142" s="16">
        <v>0.8355855855855856</v>
      </c>
      <c r="C142" s="16">
        <v>0.66395112016293267</v>
      </c>
      <c r="D142" s="16">
        <v>0.66902081342694542</v>
      </c>
      <c r="E142" s="16">
        <v>0.44984597409580129</v>
      </c>
      <c r="F142" s="16">
        <v>0.80861124937780005</v>
      </c>
      <c r="G142" s="16">
        <v>0.85276324064870768</v>
      </c>
      <c r="H142" s="16">
        <v>1</v>
      </c>
      <c r="I142" s="16">
        <v>0.9841902611013843</v>
      </c>
      <c r="J142" s="16">
        <v>0.82064905974891911</v>
      </c>
    </row>
    <row r="143" spans="1:17" x14ac:dyDescent="0.2">
      <c r="A143" s="58"/>
      <c r="B143" s="16">
        <v>0.6914414414414416</v>
      </c>
      <c r="C143" s="16">
        <v>0.52953156822810599</v>
      </c>
      <c r="D143" s="16">
        <v>0.44298118067383996</v>
      </c>
      <c r="E143" s="16">
        <v>0.45724705458920906</v>
      </c>
      <c r="F143" s="16">
        <v>0.79538231803040194</v>
      </c>
      <c r="G143" s="16">
        <v>0.85754614508543436</v>
      </c>
      <c r="H143" s="16">
        <v>0.97326618816355381</v>
      </c>
      <c r="I143" s="16">
        <v>0.95775620638094328</v>
      </c>
      <c r="J143" s="16">
        <v>0.85831119445746729</v>
      </c>
    </row>
    <row r="144" spans="1:17" x14ac:dyDescent="0.2">
      <c r="A144" s="58"/>
      <c r="B144" s="16">
        <v>0.48198198198198211</v>
      </c>
      <c r="C144" s="16">
        <v>0.4633401221995922</v>
      </c>
      <c r="D144" s="16">
        <v>0.38905737194134027</v>
      </c>
      <c r="E144" s="16">
        <v>0</v>
      </c>
      <c r="F144" s="16">
        <v>0</v>
      </c>
      <c r="G144" s="16">
        <v>0.84807926037033332</v>
      </c>
      <c r="H144" s="16">
        <v>0.92194022344993476</v>
      </c>
      <c r="I144" s="16">
        <v>0.88855967760315746</v>
      </c>
      <c r="J144" s="16">
        <v>0.84112100849090998</v>
      </c>
    </row>
    <row r="145" spans="1:12" x14ac:dyDescent="0.2">
      <c r="A145" s="4" t="s">
        <v>57</v>
      </c>
      <c r="B145" s="16">
        <v>0.56531531531531531</v>
      </c>
      <c r="C145" s="16">
        <v>0.10285132382892048</v>
      </c>
      <c r="D145" s="16">
        <v>6.609613227535209E-2</v>
      </c>
      <c r="E145" s="16">
        <v>0.26511541719826986</v>
      </c>
      <c r="F145" s="16">
        <v>0.65417799389924824</v>
      </c>
      <c r="G145" s="16">
        <v>0.49629502886258814</v>
      </c>
      <c r="H145" s="16">
        <v>0.57629616083893953</v>
      </c>
      <c r="I145" s="16">
        <v>0.61060014296518084</v>
      </c>
      <c r="J145" s="16">
        <v>0.29697348544043339</v>
      </c>
    </row>
    <row r="146" spans="1:12" x14ac:dyDescent="0.2">
      <c r="A146" s="4"/>
      <c r="B146" s="16">
        <v>0.43918918918918931</v>
      </c>
      <c r="C146" s="16">
        <v>9.9796334012220211E-2</v>
      </c>
      <c r="D146" s="16">
        <v>6.3769681359312116E-2</v>
      </c>
      <c r="E146" s="16">
        <v>0.32282680062701236</v>
      </c>
      <c r="F146" s="16">
        <v>0.63835815752192049</v>
      </c>
      <c r="G146" s="16">
        <v>0.32860273017738612</v>
      </c>
      <c r="H146" s="16">
        <v>0.31326246048129308</v>
      </c>
      <c r="I146" s="16">
        <v>0.48664725931604635</v>
      </c>
      <c r="J146" s="16">
        <v>0.26702088868052293</v>
      </c>
    </row>
    <row r="147" spans="1:12" x14ac:dyDescent="0.2">
      <c r="A147" s="4"/>
      <c r="B147" s="16">
        <v>0.32207207207207211</v>
      </c>
      <c r="C147" s="16">
        <v>0</v>
      </c>
      <c r="D147" s="16">
        <v>0</v>
      </c>
      <c r="E147" s="16">
        <v>0.24198866258661211</v>
      </c>
      <c r="F147" s="16">
        <v>0.18741943306403244</v>
      </c>
      <c r="G147" s="16">
        <v>0.80415527394422459</v>
      </c>
      <c r="H147" s="16">
        <v>0.25984407034769424</v>
      </c>
      <c r="I147" s="16">
        <v>0.40333516356390764</v>
      </c>
      <c r="J147" s="16">
        <v>0</v>
      </c>
    </row>
    <row r="148" spans="1:12" x14ac:dyDescent="0.2">
      <c r="A148" s="58" t="s">
        <v>58</v>
      </c>
      <c r="B148" s="16">
        <v>0.73198198198198205</v>
      </c>
      <c r="C148" s="16">
        <v>0.44704684317718962</v>
      </c>
      <c r="D148" s="16">
        <v>0.42923019400938889</v>
      </c>
      <c r="E148" s="16">
        <v>0.40710606040030906</v>
      </c>
      <c r="F148" s="16">
        <v>1</v>
      </c>
      <c r="G148" s="16">
        <v>1</v>
      </c>
      <c r="H148" s="16">
        <v>0.87213698177304044</v>
      </c>
      <c r="I148" s="16">
        <v>0.70987323063322505</v>
      </c>
      <c r="J148" s="16">
        <v>1</v>
      </c>
    </row>
    <row r="149" spans="1:12" x14ac:dyDescent="0.2">
      <c r="A149" s="58"/>
      <c r="B149" s="16">
        <v>0.22972972972972977</v>
      </c>
      <c r="C149" s="16">
        <v>0.43075356415478588</v>
      </c>
      <c r="D149" s="16">
        <v>0.45482115408582935</v>
      </c>
      <c r="E149" s="16">
        <v>0.41319310317691776</v>
      </c>
      <c r="F149" s="16">
        <v>0.99743462112800096</v>
      </c>
      <c r="G149" s="16">
        <v>0.97898501933016124</v>
      </c>
      <c r="H149" s="16">
        <v>0.81400799693345383</v>
      </c>
      <c r="I149" s="16">
        <v>0.30233199001315714</v>
      </c>
      <c r="J149" s="16">
        <v>0.92910350575610767</v>
      </c>
    </row>
    <row r="150" spans="1:12" ht="16.5" thickBot="1" x14ac:dyDescent="0.25">
      <c r="A150" s="59"/>
      <c r="B150" s="19">
        <v>0.48085585585585588</v>
      </c>
      <c r="C150" s="19">
        <v>0.43890020366598775</v>
      </c>
      <c r="D150" s="19">
        <v>0.44202567404760912</v>
      </c>
      <c r="E150" s="19">
        <v>0.41014958178861338</v>
      </c>
      <c r="F150" s="19">
        <v>0.99871731056400048</v>
      </c>
      <c r="G150" s="19">
        <v>0.98949250966508062</v>
      </c>
      <c r="H150" s="19">
        <v>0.84307248935324708</v>
      </c>
      <c r="I150" s="19">
        <v>0.50610261032319115</v>
      </c>
      <c r="J150" s="19">
        <v>0.96455175287805384</v>
      </c>
    </row>
    <row r="151" spans="1:12" x14ac:dyDescent="0.2">
      <c r="A151" s="52"/>
    </row>
    <row r="153" spans="1:12" ht="16.5" thickBot="1" x14ac:dyDescent="0.25">
      <c r="A153" s="42" t="s">
        <v>69</v>
      </c>
    </row>
    <row r="154" spans="1:12" x14ac:dyDescent="0.2">
      <c r="A154" s="49" t="s">
        <v>150</v>
      </c>
      <c r="B154" s="49" t="s">
        <v>70</v>
      </c>
      <c r="D154" s="80" t="s">
        <v>154</v>
      </c>
      <c r="E154" s="80" t="s">
        <v>8</v>
      </c>
      <c r="F154" s="80"/>
      <c r="G154" s="80" t="s">
        <v>152</v>
      </c>
      <c r="H154" s="80"/>
      <c r="I154" s="80" t="s">
        <v>151</v>
      </c>
      <c r="J154" s="80"/>
      <c r="K154" s="80" t="s">
        <v>153</v>
      </c>
      <c r="L154" s="80"/>
    </row>
    <row r="155" spans="1:12" x14ac:dyDescent="0.2">
      <c r="A155" s="44" t="s">
        <v>71</v>
      </c>
      <c r="B155" s="45">
        <v>0.50866898148148143</v>
      </c>
      <c r="D155" s="81"/>
      <c r="E155" s="57" t="s">
        <v>0</v>
      </c>
      <c r="F155" s="57" t="s">
        <v>2</v>
      </c>
      <c r="G155" s="57" t="s">
        <v>0</v>
      </c>
      <c r="H155" s="57" t="s">
        <v>2</v>
      </c>
      <c r="I155" s="57" t="s">
        <v>0</v>
      </c>
      <c r="J155" s="57" t="s">
        <v>2</v>
      </c>
      <c r="K155" s="57" t="s">
        <v>0</v>
      </c>
      <c r="L155" s="57" t="s">
        <v>2</v>
      </c>
    </row>
    <row r="156" spans="1:12" x14ac:dyDescent="0.2">
      <c r="A156" s="44" t="s">
        <v>72</v>
      </c>
      <c r="B156" s="45">
        <v>0.51050925925925927</v>
      </c>
      <c r="D156" s="5">
        <v>0.29166666666666669</v>
      </c>
      <c r="E156" s="54">
        <v>19.953299999999999</v>
      </c>
      <c r="F156" s="54">
        <v>19.561499999999999</v>
      </c>
      <c r="G156" s="54">
        <v>39.870098114013672</v>
      </c>
      <c r="H156" s="54">
        <v>38.45158</v>
      </c>
      <c r="I156" s="54">
        <v>423.21069999999997</v>
      </c>
      <c r="J156" s="54">
        <v>426.52539999999999</v>
      </c>
      <c r="K156" s="54">
        <v>876.28265380859375</v>
      </c>
      <c r="L156" s="54">
        <f>K156*0.28</f>
        <v>245.35914306640626</v>
      </c>
    </row>
    <row r="157" spans="1:12" x14ac:dyDescent="0.2">
      <c r="A157" s="44" t="s">
        <v>73</v>
      </c>
      <c r="B157" s="45">
        <v>0.51233796296296297</v>
      </c>
      <c r="D157" s="5">
        <v>0.33333333333333331</v>
      </c>
      <c r="E157" s="54">
        <v>22.604917526245099</v>
      </c>
      <c r="F157" s="55">
        <v>22.7456</v>
      </c>
      <c r="G157" s="54">
        <v>38.515865325927699</v>
      </c>
      <c r="H157" s="54">
        <v>38.255600000000001</v>
      </c>
      <c r="I157" s="54">
        <v>417.58600000000001</v>
      </c>
      <c r="J157" s="54">
        <v>418.14299999999997</v>
      </c>
      <c r="K157" s="54">
        <v>1085.5382080078125</v>
      </c>
      <c r="L157" s="54">
        <f t="shared" ref="L157:L167" si="53">K157*0.28</f>
        <v>303.95069824218751</v>
      </c>
    </row>
    <row r="158" spans="1:12" x14ac:dyDescent="0.2">
      <c r="A158" s="44" t="s">
        <v>74</v>
      </c>
      <c r="B158" s="45">
        <v>0.51416666666666666</v>
      </c>
      <c r="D158" s="5">
        <v>0.375</v>
      </c>
      <c r="E158" s="54">
        <v>24.487773895263601</v>
      </c>
      <c r="F158" s="54">
        <v>24.351800000000001</v>
      </c>
      <c r="G158" s="54">
        <v>37.263931274414063</v>
      </c>
      <c r="H158" s="54">
        <v>38.1569</v>
      </c>
      <c r="I158" s="54">
        <v>411.44130000000001</v>
      </c>
      <c r="J158" s="54">
        <v>408.81189999999998</v>
      </c>
      <c r="K158" s="54">
        <v>1251.31787109375</v>
      </c>
      <c r="L158" s="54">
        <f t="shared" si="53"/>
        <v>350.36900390625004</v>
      </c>
    </row>
    <row r="159" spans="1:12" x14ac:dyDescent="0.2">
      <c r="A159" s="44" t="s">
        <v>75</v>
      </c>
      <c r="B159" s="45">
        <v>0.5160069444444445</v>
      </c>
      <c r="D159" s="5">
        <v>0.41666666666666702</v>
      </c>
      <c r="E159" s="54">
        <v>26.165733337402301</v>
      </c>
      <c r="F159" s="54">
        <v>25.788599999999999</v>
      </c>
      <c r="G159" s="54">
        <v>36.120119094848597</v>
      </c>
      <c r="H159" s="54">
        <v>37.018099999999997</v>
      </c>
      <c r="I159" s="54">
        <v>398.46440000000001</v>
      </c>
      <c r="J159" s="54">
        <v>399.99270000000001</v>
      </c>
      <c r="K159" s="54">
        <v>1599.69091796875</v>
      </c>
      <c r="L159" s="54">
        <f t="shared" si="53"/>
        <v>447.91345703125006</v>
      </c>
    </row>
    <row r="160" spans="1:12" x14ac:dyDescent="0.2">
      <c r="A160" s="44" t="s">
        <v>76</v>
      </c>
      <c r="B160" s="45">
        <v>0.51782407407407405</v>
      </c>
      <c r="D160" s="5">
        <v>0.45833333333333398</v>
      </c>
      <c r="E160" s="55">
        <v>27.8545818328857</v>
      </c>
      <c r="F160" s="54">
        <v>26.852399999999999</v>
      </c>
      <c r="G160" s="54">
        <v>30.958274841308501</v>
      </c>
      <c r="H160" s="54">
        <v>33.985799999999998</v>
      </c>
      <c r="I160" s="54">
        <v>393.63389999999998</v>
      </c>
      <c r="J160" s="54">
        <v>395.15350000000001</v>
      </c>
      <c r="K160" s="54">
        <v>1669.19775390625</v>
      </c>
      <c r="L160" s="54">
        <f t="shared" si="53"/>
        <v>467.37537109375006</v>
      </c>
    </row>
    <row r="161" spans="1:12" x14ac:dyDescent="0.2">
      <c r="A161" s="44" t="s">
        <v>77</v>
      </c>
      <c r="B161" s="45">
        <v>0.51965277777777785</v>
      </c>
      <c r="D161" s="5">
        <v>0.5</v>
      </c>
      <c r="E161" s="54">
        <v>29.754734039306602</v>
      </c>
      <c r="F161" s="54">
        <v>27.5367</v>
      </c>
      <c r="G161" s="54">
        <v>25.284706115722599</v>
      </c>
      <c r="H161" s="54">
        <v>29.874600000000001</v>
      </c>
      <c r="I161" s="54">
        <v>396.51530000000002</v>
      </c>
      <c r="J161" s="54">
        <v>390.58479999999997</v>
      </c>
      <c r="K161" s="54">
        <v>1829.609619140625</v>
      </c>
      <c r="L161" s="54">
        <f t="shared" si="53"/>
        <v>512.29069335937504</v>
      </c>
    </row>
    <row r="162" spans="1:12" x14ac:dyDescent="0.2">
      <c r="A162" s="44" t="s">
        <v>78</v>
      </c>
      <c r="B162" s="45">
        <v>0.52148148148148155</v>
      </c>
      <c r="D162" s="5">
        <v>0.54166666666666696</v>
      </c>
      <c r="E162" s="54">
        <v>30.651271820068299</v>
      </c>
      <c r="F162" s="55">
        <v>28.156300000000002</v>
      </c>
      <c r="G162" s="54">
        <v>19.5208415985107</v>
      </c>
      <c r="H162" s="54">
        <v>22.1569</v>
      </c>
      <c r="I162" s="54">
        <v>396.36290000000002</v>
      </c>
      <c r="J162" s="54">
        <v>385.51560000000001</v>
      </c>
      <c r="K162" s="54">
        <v>1868.6802978515625</v>
      </c>
      <c r="L162" s="54">
        <f t="shared" si="53"/>
        <v>523.23048339843751</v>
      </c>
    </row>
    <row r="163" spans="1:12" x14ac:dyDescent="0.2">
      <c r="A163" s="44" t="s">
        <v>79</v>
      </c>
      <c r="B163" s="45">
        <v>0.52329861111111109</v>
      </c>
      <c r="D163" s="5">
        <v>0.58333333333333304</v>
      </c>
      <c r="E163" s="54">
        <v>31.3937690734863</v>
      </c>
      <c r="F163" s="54">
        <v>28.535399999999999</v>
      </c>
      <c r="G163" s="54">
        <v>12.012598991394043</v>
      </c>
      <c r="H163" s="54">
        <v>16.5837</v>
      </c>
      <c r="I163" s="54">
        <v>394.33580000000001</v>
      </c>
      <c r="J163" s="54">
        <v>387.23649999999998</v>
      </c>
      <c r="K163" s="54">
        <v>1698.1549072265625</v>
      </c>
      <c r="L163" s="54">
        <f t="shared" si="53"/>
        <v>475.48337402343753</v>
      </c>
    </row>
    <row r="164" spans="1:12" x14ac:dyDescent="0.2">
      <c r="A164" s="44" t="s">
        <v>80</v>
      </c>
      <c r="B164" s="45">
        <v>0.52511574074074074</v>
      </c>
      <c r="D164" s="5">
        <v>0.625</v>
      </c>
      <c r="E164" s="54">
        <v>29.235977172851499</v>
      </c>
      <c r="F164" s="54">
        <v>27.988600000000002</v>
      </c>
      <c r="G164" s="54">
        <v>13.579719543456999</v>
      </c>
      <c r="H164" s="54">
        <v>17.254799999999999</v>
      </c>
      <c r="I164" s="54">
        <v>392.64060000000001</v>
      </c>
      <c r="J164" s="54">
        <v>390.56939999999997</v>
      </c>
      <c r="K164" s="54">
        <v>1300.2095947265625</v>
      </c>
      <c r="L164" s="54">
        <f t="shared" si="53"/>
        <v>364.05868652343753</v>
      </c>
    </row>
    <row r="165" spans="1:12" x14ac:dyDescent="0.2">
      <c r="A165" s="44" t="s">
        <v>81</v>
      </c>
      <c r="B165" s="45">
        <v>0.5269328703703704</v>
      </c>
      <c r="D165" s="5">
        <v>0.66666666666666696</v>
      </c>
      <c r="E165" s="55">
        <v>26.440437316894499</v>
      </c>
      <c r="F165" s="54">
        <v>26.965399999999999</v>
      </c>
      <c r="G165" s="54">
        <v>16.396471977233801</v>
      </c>
      <c r="H165" s="54">
        <v>19.6647</v>
      </c>
      <c r="I165" s="54">
        <v>404.2439</v>
      </c>
      <c r="J165" s="54">
        <v>402.36930000000001</v>
      </c>
      <c r="K165" s="54">
        <v>1061.5352783203125</v>
      </c>
      <c r="L165" s="54">
        <f t="shared" si="53"/>
        <v>297.22987792968752</v>
      </c>
    </row>
    <row r="166" spans="1:12" x14ac:dyDescent="0.2">
      <c r="A166" s="44" t="s">
        <v>82</v>
      </c>
      <c r="B166" s="45">
        <v>0.52874999999999994</v>
      </c>
      <c r="D166" s="5">
        <v>0.70833333333333304</v>
      </c>
      <c r="E166" s="54">
        <v>24.425289154052699</v>
      </c>
      <c r="F166" s="54">
        <v>25.320699999999999</v>
      </c>
      <c r="G166" s="54">
        <v>19.53117561340332</v>
      </c>
      <c r="H166" s="54">
        <v>22.154800000000002</v>
      </c>
      <c r="I166" s="54">
        <v>418.59179999999998</v>
      </c>
      <c r="J166" s="54">
        <v>414.05680000000001</v>
      </c>
      <c r="K166" s="54">
        <v>701.0506591796875</v>
      </c>
      <c r="L166" s="54">
        <f t="shared" si="53"/>
        <v>196.29418457031252</v>
      </c>
    </row>
    <row r="167" spans="1:12" ht="16.5" thickBot="1" x14ac:dyDescent="0.25">
      <c r="A167" s="44" t="s">
        <v>83</v>
      </c>
      <c r="B167" s="45">
        <v>0.53055555555555556</v>
      </c>
      <c r="D167" s="8">
        <v>0.75</v>
      </c>
      <c r="E167" s="56">
        <v>23.882183074951101</v>
      </c>
      <c r="F167" s="56">
        <v>24.41</v>
      </c>
      <c r="G167" s="56">
        <v>24.896404266357422</v>
      </c>
      <c r="H167" s="56">
        <v>26.3901</v>
      </c>
      <c r="I167" s="56">
        <v>420.3254</v>
      </c>
      <c r="J167" s="56">
        <v>422.51580000000001</v>
      </c>
      <c r="K167" s="56">
        <v>301.01150512695313</v>
      </c>
      <c r="L167" s="56">
        <f t="shared" si="53"/>
        <v>84.283221435546878</v>
      </c>
    </row>
    <row r="168" spans="1:12" x14ac:dyDescent="0.2">
      <c r="A168" s="44" t="s">
        <v>84</v>
      </c>
      <c r="B168" s="45">
        <v>0.53236111111111117</v>
      </c>
    </row>
    <row r="169" spans="1:12" x14ac:dyDescent="0.2">
      <c r="A169" s="44" t="s">
        <v>85</v>
      </c>
      <c r="B169" s="45">
        <v>0.53415509259259253</v>
      </c>
    </row>
    <row r="170" spans="1:12" x14ac:dyDescent="0.2">
      <c r="A170" s="44" t="s">
        <v>86</v>
      </c>
      <c r="B170" s="45">
        <v>0.53596064814814814</v>
      </c>
    </row>
    <row r="171" spans="1:12" x14ac:dyDescent="0.2">
      <c r="A171" s="44" t="s">
        <v>87</v>
      </c>
      <c r="B171" s="45">
        <v>0.53775462962962961</v>
      </c>
    </row>
    <row r="172" spans="1:12" x14ac:dyDescent="0.2">
      <c r="A172" s="44" t="s">
        <v>88</v>
      </c>
      <c r="B172" s="45">
        <v>0.53953703703703704</v>
      </c>
    </row>
    <row r="173" spans="1:12" x14ac:dyDescent="0.2">
      <c r="A173" s="44" t="s">
        <v>89</v>
      </c>
      <c r="B173" s="45">
        <v>0.54131944444444446</v>
      </c>
    </row>
    <row r="174" spans="1:12" x14ac:dyDescent="0.2">
      <c r="A174" s="44" t="s">
        <v>90</v>
      </c>
      <c r="B174" s="45">
        <v>0.54310185185185189</v>
      </c>
    </row>
    <row r="175" spans="1:12" x14ac:dyDescent="0.2">
      <c r="A175" s="44" t="s">
        <v>91</v>
      </c>
      <c r="B175" s="45">
        <v>0.54487268518518517</v>
      </c>
    </row>
    <row r="176" spans="1:12" x14ac:dyDescent="0.2">
      <c r="A176" s="44" t="s">
        <v>92</v>
      </c>
      <c r="B176" s="45">
        <v>0.54664351851851845</v>
      </c>
    </row>
    <row r="177" spans="1:2" x14ac:dyDescent="0.2">
      <c r="A177" s="44" t="s">
        <v>93</v>
      </c>
      <c r="B177" s="45">
        <v>0.54840277777777779</v>
      </c>
    </row>
    <row r="178" spans="1:2" x14ac:dyDescent="0.2">
      <c r="A178" s="44" t="s">
        <v>94</v>
      </c>
      <c r="B178" s="45">
        <v>0.55015046296296299</v>
      </c>
    </row>
    <row r="179" spans="1:2" x14ac:dyDescent="0.2">
      <c r="A179" s="44" t="s">
        <v>95</v>
      </c>
      <c r="B179" s="45">
        <v>0.55189814814814808</v>
      </c>
    </row>
    <row r="180" spans="1:2" x14ac:dyDescent="0.2">
      <c r="A180" s="44" t="s">
        <v>96</v>
      </c>
      <c r="B180" s="45">
        <v>0.55363425925925924</v>
      </c>
    </row>
    <row r="181" spans="1:2" x14ac:dyDescent="0.2">
      <c r="A181" s="44" t="s">
        <v>97</v>
      </c>
      <c r="B181" s="45">
        <v>0.5553703703703704</v>
      </c>
    </row>
    <row r="182" spans="1:2" x14ac:dyDescent="0.2">
      <c r="A182" s="44" t="s">
        <v>98</v>
      </c>
      <c r="B182" s="45">
        <v>0.55709490740740741</v>
      </c>
    </row>
    <row r="183" spans="1:2" x14ac:dyDescent="0.2">
      <c r="A183" s="44" t="s">
        <v>99</v>
      </c>
      <c r="B183" s="45">
        <v>0.55880787037037039</v>
      </c>
    </row>
    <row r="184" spans="1:2" x14ac:dyDescent="0.2">
      <c r="A184" s="44" t="s">
        <v>100</v>
      </c>
      <c r="B184" s="45">
        <v>0.56050925925925921</v>
      </c>
    </row>
    <row r="185" spans="1:2" x14ac:dyDescent="0.2">
      <c r="A185" s="44" t="s">
        <v>101</v>
      </c>
      <c r="B185" s="45">
        <v>0.56221064814814814</v>
      </c>
    </row>
    <row r="186" spans="1:2" x14ac:dyDescent="0.2">
      <c r="A186" s="44" t="s">
        <v>102</v>
      </c>
      <c r="B186" s="45">
        <v>0.56388888888888888</v>
      </c>
    </row>
    <row r="187" spans="1:2" x14ac:dyDescent="0.2">
      <c r="A187" s="44" t="s">
        <v>103</v>
      </c>
      <c r="B187" s="45">
        <v>0.56556712962962963</v>
      </c>
    </row>
    <row r="188" spans="1:2" x14ac:dyDescent="0.2">
      <c r="A188" s="44" t="s">
        <v>104</v>
      </c>
      <c r="B188" s="45">
        <v>0.56723379629629633</v>
      </c>
    </row>
    <row r="189" spans="1:2" x14ac:dyDescent="0.2">
      <c r="A189" s="44" t="s">
        <v>105</v>
      </c>
      <c r="B189" s="45">
        <v>0.56888888888888889</v>
      </c>
    </row>
    <row r="190" spans="1:2" x14ac:dyDescent="0.2">
      <c r="A190" s="44" t="s">
        <v>106</v>
      </c>
      <c r="B190" s="45">
        <v>0.5705324074074074</v>
      </c>
    </row>
    <row r="191" spans="1:2" x14ac:dyDescent="0.2">
      <c r="A191" s="44" t="s">
        <v>107</v>
      </c>
      <c r="B191" s="45">
        <v>0.57215277777777784</v>
      </c>
    </row>
    <row r="192" spans="1:2" x14ac:dyDescent="0.2">
      <c r="A192" s="44" t="s">
        <v>108</v>
      </c>
      <c r="B192" s="45">
        <v>0.57377314814814817</v>
      </c>
    </row>
    <row r="193" spans="1:2" x14ac:dyDescent="0.2">
      <c r="A193" s="44" t="s">
        <v>109</v>
      </c>
      <c r="B193" s="45">
        <v>0.57537037037037042</v>
      </c>
    </row>
    <row r="194" spans="1:2" x14ac:dyDescent="0.2">
      <c r="A194" s="44" t="s">
        <v>110</v>
      </c>
      <c r="B194" s="45">
        <v>0.57696759259259256</v>
      </c>
    </row>
    <row r="195" spans="1:2" x14ac:dyDescent="0.2">
      <c r="A195" s="44" t="s">
        <v>111</v>
      </c>
      <c r="B195" s="45">
        <v>0.57854166666666662</v>
      </c>
    </row>
    <row r="196" spans="1:2" x14ac:dyDescent="0.2">
      <c r="A196" s="44" t="s">
        <v>112</v>
      </c>
      <c r="B196" s="45">
        <v>0.58010416666666664</v>
      </c>
    </row>
    <row r="197" spans="1:2" x14ac:dyDescent="0.2">
      <c r="A197" s="44" t="s">
        <v>113</v>
      </c>
      <c r="B197" s="45">
        <v>0.58164351851851859</v>
      </c>
    </row>
    <row r="198" spans="1:2" x14ac:dyDescent="0.2">
      <c r="A198" s="44" t="s">
        <v>114</v>
      </c>
      <c r="B198" s="45">
        <v>0.58317129629629627</v>
      </c>
    </row>
    <row r="199" spans="1:2" x14ac:dyDescent="0.2">
      <c r="A199" s="44" t="s">
        <v>115</v>
      </c>
      <c r="B199" s="45">
        <v>0.58468750000000003</v>
      </c>
    </row>
    <row r="200" spans="1:2" x14ac:dyDescent="0.2">
      <c r="A200" s="44" t="s">
        <v>116</v>
      </c>
      <c r="B200" s="45">
        <v>0.58618055555555559</v>
      </c>
    </row>
    <row r="201" spans="1:2" x14ac:dyDescent="0.2">
      <c r="A201" s="44" t="s">
        <v>117</v>
      </c>
      <c r="B201" s="45">
        <v>0.58766203703703701</v>
      </c>
    </row>
    <row r="202" spans="1:2" x14ac:dyDescent="0.2">
      <c r="A202" s="44" t="s">
        <v>118</v>
      </c>
      <c r="B202" s="45">
        <v>0.58912037037037035</v>
      </c>
    </row>
    <row r="203" spans="1:2" x14ac:dyDescent="0.2">
      <c r="A203" s="44" t="s">
        <v>119</v>
      </c>
      <c r="B203" s="45">
        <v>0.59056712962962965</v>
      </c>
    </row>
    <row r="204" spans="1:2" x14ac:dyDescent="0.2">
      <c r="A204" s="44" t="s">
        <v>120</v>
      </c>
      <c r="B204" s="45">
        <v>0.59199074074074076</v>
      </c>
    </row>
    <row r="205" spans="1:2" x14ac:dyDescent="0.2">
      <c r="A205" s="44" t="s">
        <v>121</v>
      </c>
      <c r="B205" s="45">
        <v>0.59339120370370368</v>
      </c>
    </row>
    <row r="206" spans="1:2" x14ac:dyDescent="0.2">
      <c r="A206" s="44" t="s">
        <v>122</v>
      </c>
      <c r="B206" s="45">
        <v>0.59476851851851853</v>
      </c>
    </row>
    <row r="207" spans="1:2" x14ac:dyDescent="0.2">
      <c r="A207" s="44" t="s">
        <v>123</v>
      </c>
      <c r="B207" s="45">
        <v>0.59613425925925922</v>
      </c>
    </row>
    <row r="208" spans="1:2" x14ac:dyDescent="0.2">
      <c r="A208" s="44" t="s">
        <v>124</v>
      </c>
      <c r="B208" s="45">
        <v>0.5974652777777778</v>
      </c>
    </row>
    <row r="209" spans="1:2" x14ac:dyDescent="0.2">
      <c r="A209" s="44" t="s">
        <v>125</v>
      </c>
      <c r="B209" s="45">
        <v>0.59878472222222223</v>
      </c>
    </row>
    <row r="210" spans="1:2" x14ac:dyDescent="0.2">
      <c r="A210" s="44" t="s">
        <v>126</v>
      </c>
      <c r="B210" s="45">
        <v>0.60006944444444443</v>
      </c>
    </row>
    <row r="211" spans="1:2" x14ac:dyDescent="0.2">
      <c r="A211" s="44" t="s">
        <v>127</v>
      </c>
      <c r="B211" s="45">
        <v>0.6013425925925926</v>
      </c>
    </row>
    <row r="212" spans="1:2" x14ac:dyDescent="0.2">
      <c r="A212" s="44" t="s">
        <v>128</v>
      </c>
      <c r="B212" s="45">
        <v>0.60258101851851853</v>
      </c>
    </row>
    <row r="213" spans="1:2" x14ac:dyDescent="0.2">
      <c r="A213" s="44" t="s">
        <v>129</v>
      </c>
      <c r="B213" s="45">
        <v>0.60379629629629628</v>
      </c>
    </row>
    <row r="214" spans="1:2" x14ac:dyDescent="0.2">
      <c r="A214" s="44" t="s">
        <v>130</v>
      </c>
      <c r="B214" s="45">
        <v>0.60497685185185179</v>
      </c>
    </row>
    <row r="215" spans="1:2" x14ac:dyDescent="0.2">
      <c r="A215" s="44" t="s">
        <v>131</v>
      </c>
      <c r="B215" s="45">
        <v>0.60614583333333327</v>
      </c>
    </row>
    <row r="216" spans="1:2" x14ac:dyDescent="0.2">
      <c r="A216" s="44" t="s">
        <v>132</v>
      </c>
      <c r="B216" s="45">
        <v>0.60728009259259264</v>
      </c>
    </row>
    <row r="217" spans="1:2" x14ac:dyDescent="0.2">
      <c r="A217" s="44" t="s">
        <v>133</v>
      </c>
      <c r="B217" s="45">
        <v>0.60837962962962966</v>
      </c>
    </row>
    <row r="218" spans="1:2" x14ac:dyDescent="0.2">
      <c r="A218" s="44" t="s">
        <v>134</v>
      </c>
      <c r="B218" s="45">
        <v>0.60945601851851849</v>
      </c>
    </row>
    <row r="219" spans="1:2" x14ac:dyDescent="0.2">
      <c r="A219" s="44" t="s">
        <v>135</v>
      </c>
      <c r="B219" s="45">
        <v>0.61049768518518521</v>
      </c>
    </row>
    <row r="220" spans="1:2" x14ac:dyDescent="0.2">
      <c r="A220" s="44" t="s">
        <v>136</v>
      </c>
      <c r="B220" s="45">
        <v>0.61151620370370374</v>
      </c>
    </row>
    <row r="221" spans="1:2" x14ac:dyDescent="0.2">
      <c r="A221" s="44" t="s">
        <v>137</v>
      </c>
      <c r="B221" s="45">
        <v>0.61249999999999993</v>
      </c>
    </row>
    <row r="222" spans="1:2" x14ac:dyDescent="0.2">
      <c r="A222" s="44" t="s">
        <v>138</v>
      </c>
      <c r="B222" s="45">
        <v>0.61344907407407401</v>
      </c>
    </row>
    <row r="223" spans="1:2" x14ac:dyDescent="0.2">
      <c r="A223" s="44" t="s">
        <v>139</v>
      </c>
      <c r="B223" s="45">
        <v>0.61436342592592597</v>
      </c>
    </row>
    <row r="224" spans="1:2" x14ac:dyDescent="0.2">
      <c r="A224" s="44" t="s">
        <v>140</v>
      </c>
      <c r="B224" s="45">
        <v>0.61525462962962962</v>
      </c>
    </row>
    <row r="225" spans="1:2" x14ac:dyDescent="0.2">
      <c r="A225" s="44" t="s">
        <v>141</v>
      </c>
      <c r="B225" s="45">
        <v>0.61609953703703701</v>
      </c>
    </row>
    <row r="226" spans="1:2" x14ac:dyDescent="0.2">
      <c r="A226" s="44" t="s">
        <v>142</v>
      </c>
      <c r="B226" s="45">
        <v>0.61692129629629633</v>
      </c>
    </row>
    <row r="227" spans="1:2" x14ac:dyDescent="0.2">
      <c r="A227" s="44" t="s">
        <v>143</v>
      </c>
      <c r="B227" s="45">
        <v>0.6177083333333333</v>
      </c>
    </row>
    <row r="228" spans="1:2" x14ac:dyDescent="0.2">
      <c r="A228" s="44" t="s">
        <v>144</v>
      </c>
      <c r="B228" s="45">
        <v>0.61844907407407412</v>
      </c>
    </row>
    <row r="229" spans="1:2" x14ac:dyDescent="0.2">
      <c r="A229" s="50" t="s">
        <v>145</v>
      </c>
      <c r="B229" s="51">
        <v>0.6191550925925926</v>
      </c>
    </row>
    <row r="230" spans="1:2" x14ac:dyDescent="0.2">
      <c r="A230" s="44" t="s">
        <v>146</v>
      </c>
      <c r="B230" s="46">
        <v>13.691944444444445</v>
      </c>
    </row>
    <row r="231" spans="1:2" x14ac:dyDescent="0.2">
      <c r="A231" s="44" t="s">
        <v>147</v>
      </c>
      <c r="B231" s="46">
        <v>14.859722222222222</v>
      </c>
    </row>
    <row r="232" spans="1:2" x14ac:dyDescent="0.2">
      <c r="A232" s="44" t="s">
        <v>148</v>
      </c>
      <c r="B232" s="46">
        <v>12.208055555555555</v>
      </c>
    </row>
    <row r="233" spans="1:2" ht="16.5" thickBot="1" x14ac:dyDescent="0.25">
      <c r="A233" s="47" t="s">
        <v>149</v>
      </c>
      <c r="B233" s="48">
        <v>0.80249999999999999</v>
      </c>
    </row>
  </sheetData>
  <mergeCells count="91">
    <mergeCell ref="D154:D155"/>
    <mergeCell ref="E154:F154"/>
    <mergeCell ref="G154:H154"/>
    <mergeCell ref="I154:J154"/>
    <mergeCell ref="K154:L154"/>
    <mergeCell ref="A113:A122"/>
    <mergeCell ref="B113:B117"/>
    <mergeCell ref="B118:B122"/>
    <mergeCell ref="A123:A132"/>
    <mergeCell ref="B123:B127"/>
    <mergeCell ref="B128:B132"/>
    <mergeCell ref="N62:Q62"/>
    <mergeCell ref="R62:U62"/>
    <mergeCell ref="N63:O63"/>
    <mergeCell ref="P63:Q63"/>
    <mergeCell ref="R63:S63"/>
    <mergeCell ref="T63:U63"/>
    <mergeCell ref="N43:Q43"/>
    <mergeCell ref="R43:U43"/>
    <mergeCell ref="N44:O44"/>
    <mergeCell ref="P44:Q44"/>
    <mergeCell ref="R44:S44"/>
    <mergeCell ref="T44:U44"/>
    <mergeCell ref="N26:Q26"/>
    <mergeCell ref="N27:O27"/>
    <mergeCell ref="P27:Q27"/>
    <mergeCell ref="R26:U26"/>
    <mergeCell ref="R27:S27"/>
    <mergeCell ref="T27:U27"/>
    <mergeCell ref="A103:A112"/>
    <mergeCell ref="B103:B107"/>
    <mergeCell ref="B108:B112"/>
    <mergeCell ref="A83:A92"/>
    <mergeCell ref="B83:B87"/>
    <mergeCell ref="B88:B92"/>
    <mergeCell ref="A93:A102"/>
    <mergeCell ref="B93:B97"/>
    <mergeCell ref="B98:B102"/>
    <mergeCell ref="A72:A74"/>
    <mergeCell ref="H72:M72"/>
    <mergeCell ref="A71:M71"/>
    <mergeCell ref="A18:A19"/>
    <mergeCell ref="B18:B19"/>
    <mergeCell ref="A20:A21"/>
    <mergeCell ref="A22:A23"/>
    <mergeCell ref="H73:I73"/>
    <mergeCell ref="J73:K73"/>
    <mergeCell ref="L73:M73"/>
    <mergeCell ref="B72:G72"/>
    <mergeCell ref="B73:C73"/>
    <mergeCell ref="D73:E73"/>
    <mergeCell ref="F73:G73"/>
    <mergeCell ref="A42:M42"/>
    <mergeCell ref="A61:M61"/>
    <mergeCell ref="A62:A64"/>
    <mergeCell ref="B63:C63"/>
    <mergeCell ref="D63:E63"/>
    <mergeCell ref="F63:G63"/>
    <mergeCell ref="H63:I63"/>
    <mergeCell ref="B62:E62"/>
    <mergeCell ref="J63:K63"/>
    <mergeCell ref="L63:M63"/>
    <mergeCell ref="F44:G44"/>
    <mergeCell ref="H44:I44"/>
    <mergeCell ref="J44:K44"/>
    <mergeCell ref="L44:M44"/>
    <mergeCell ref="F62:I62"/>
    <mergeCell ref="J62:M62"/>
    <mergeCell ref="J26:M26"/>
    <mergeCell ref="J27:K27"/>
    <mergeCell ref="L27:M27"/>
    <mergeCell ref="A25:M25"/>
    <mergeCell ref="A43:A45"/>
    <mergeCell ref="B43:E43"/>
    <mergeCell ref="F43:I43"/>
    <mergeCell ref="J43:M43"/>
    <mergeCell ref="B44:C44"/>
    <mergeCell ref="D44:E44"/>
    <mergeCell ref="A26:A28"/>
    <mergeCell ref="B27:C27"/>
    <mergeCell ref="D27:E27"/>
    <mergeCell ref="B26:E26"/>
    <mergeCell ref="F26:I26"/>
    <mergeCell ref="F27:G27"/>
    <mergeCell ref="H27:I27"/>
    <mergeCell ref="A2:A3"/>
    <mergeCell ref="A1:I1"/>
    <mergeCell ref="B2:C2"/>
    <mergeCell ref="D2:E2"/>
    <mergeCell ref="F2:G2"/>
    <mergeCell ref="H2:I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2020-03-18T16:06:36Z</dcterms:modified>
</cp:coreProperties>
</file>