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NO\Documents\noise\Protection\NIR\Pub\PeerJ\"/>
    </mc:Choice>
  </mc:AlternateContent>
  <xr:revisionPtr revIDLastSave="0" documentId="8_{171A7C2C-5508-4735-88B3-7246E3E542A7}" xr6:coauthVersionLast="45" xr6:coauthVersionMax="45" xr10:uidLastSave="{00000000-0000-0000-0000-000000000000}"/>
  <bookViews>
    <workbookView xWindow="-108" yWindow="-108" windowWidth="19416" windowHeight="14040" tabRatio="916"/>
  </bookViews>
  <sheets>
    <sheet name="cell counting" sheetId="1" r:id="rId1"/>
    <sheet name="length measurement" sheetId="6" r:id="rId2"/>
  </sheets>
  <externalReferences>
    <externalReference r:id="rId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78" i="6" l="1"/>
  <c r="Q178" i="6"/>
  <c r="P178" i="6"/>
  <c r="O178" i="6"/>
  <c r="N178" i="6"/>
  <c r="M178" i="6"/>
  <c r="L178" i="6"/>
  <c r="K178" i="6"/>
  <c r="J178" i="6"/>
  <c r="U178" i="6" s="1"/>
  <c r="I178" i="6"/>
  <c r="H178" i="6"/>
  <c r="G178" i="6"/>
  <c r="F178" i="6"/>
  <c r="T178" i="6" s="1"/>
  <c r="E178" i="6"/>
  <c r="D178" i="6"/>
  <c r="C178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U170" i="6" s="1"/>
  <c r="D170" i="6"/>
  <c r="C170" i="6"/>
  <c r="P160" i="6"/>
  <c r="O160" i="6"/>
  <c r="N160" i="6"/>
  <c r="M160" i="6"/>
  <c r="L160" i="6"/>
  <c r="K160" i="6"/>
  <c r="J160" i="6"/>
  <c r="I160" i="6"/>
  <c r="H160" i="6"/>
  <c r="G160" i="6"/>
  <c r="F160" i="6"/>
  <c r="X160" i="6"/>
  <c r="E160" i="6"/>
  <c r="D160" i="6"/>
  <c r="V160" i="6"/>
  <c r="C160" i="6"/>
  <c r="T160" i="6" s="1"/>
  <c r="AB103" i="6"/>
  <c r="AB104" i="6"/>
  <c r="AA103" i="6"/>
  <c r="AA104" i="6" s="1"/>
  <c r="X103" i="6"/>
  <c r="X104" i="6"/>
  <c r="W103" i="6"/>
  <c r="W104" i="6" s="1"/>
  <c r="T103" i="6"/>
  <c r="T104" i="6"/>
  <c r="S103" i="6"/>
  <c r="S104" i="6" s="1"/>
  <c r="O103" i="6"/>
  <c r="O104" i="6"/>
  <c r="P103" i="6"/>
  <c r="P104" i="6" s="1"/>
  <c r="L103" i="6"/>
  <c r="L104" i="6"/>
  <c r="K103" i="6"/>
  <c r="K104" i="6" s="1"/>
  <c r="H103" i="6"/>
  <c r="H104" i="6"/>
  <c r="G103" i="6"/>
  <c r="G104" i="6" s="1"/>
  <c r="D103" i="6"/>
  <c r="D104" i="6"/>
  <c r="C103" i="6"/>
  <c r="C104" i="6" s="1"/>
  <c r="N168" i="1"/>
  <c r="L168" i="1"/>
  <c r="K168" i="1"/>
  <c r="I168" i="1"/>
  <c r="E168" i="1"/>
  <c r="D168" i="1"/>
  <c r="C168" i="1"/>
  <c r="G166" i="1"/>
  <c r="G164" i="1"/>
  <c r="G162" i="1"/>
  <c r="G160" i="1"/>
  <c r="G158" i="1"/>
  <c r="G156" i="1"/>
  <c r="G154" i="1"/>
  <c r="G168" i="1"/>
  <c r="N146" i="1"/>
  <c r="L146" i="1"/>
  <c r="K146" i="1"/>
  <c r="I146" i="1"/>
  <c r="N122" i="1"/>
  <c r="L122" i="1"/>
  <c r="K122" i="1"/>
  <c r="I122" i="1"/>
  <c r="N98" i="1"/>
  <c r="L98" i="1"/>
  <c r="K98" i="1"/>
  <c r="I98" i="1"/>
  <c r="N76" i="1"/>
  <c r="L76" i="1"/>
  <c r="K76" i="1"/>
  <c r="I76" i="1"/>
  <c r="N52" i="1"/>
  <c r="L52" i="1"/>
  <c r="K52" i="1"/>
  <c r="I52" i="1"/>
  <c r="N28" i="1"/>
  <c r="K28" i="1"/>
  <c r="L28" i="1"/>
  <c r="I28" i="1"/>
  <c r="M152" i="6"/>
  <c r="N152" i="6"/>
  <c r="O152" i="6"/>
  <c r="P152" i="6"/>
  <c r="Q152" i="6"/>
  <c r="R152" i="6"/>
  <c r="M144" i="6"/>
  <c r="N144" i="6"/>
  <c r="O144" i="6"/>
  <c r="P144" i="6"/>
  <c r="Q144" i="6"/>
  <c r="R144" i="6"/>
  <c r="M136" i="6"/>
  <c r="N136" i="6"/>
  <c r="O136" i="6"/>
  <c r="P136" i="6"/>
  <c r="V136" i="6" s="1"/>
  <c r="M128" i="6"/>
  <c r="N128" i="6"/>
  <c r="O128" i="6"/>
  <c r="P128" i="6"/>
  <c r="X128" i="6" s="1"/>
  <c r="Q128" i="6"/>
  <c r="R128" i="6"/>
  <c r="M120" i="6"/>
  <c r="N120" i="6"/>
  <c r="O120" i="6"/>
  <c r="P120" i="6"/>
  <c r="Q120" i="6"/>
  <c r="R120" i="6"/>
  <c r="M112" i="6"/>
  <c r="N112" i="6"/>
  <c r="O112" i="6"/>
  <c r="P112" i="6"/>
  <c r="Q112" i="6"/>
  <c r="R112" i="6"/>
  <c r="AB89" i="6"/>
  <c r="AB90" i="6"/>
  <c r="W89" i="6"/>
  <c r="W90" i="6" s="1"/>
  <c r="AF75" i="6"/>
  <c r="AF76" i="6"/>
  <c r="AE75" i="6"/>
  <c r="AE76" i="6" s="1"/>
  <c r="AB61" i="6"/>
  <c r="AB62" i="6"/>
  <c r="AF33" i="6"/>
  <c r="AF34" i="6" s="1"/>
  <c r="AE33" i="6"/>
  <c r="AE34" i="6"/>
  <c r="AA33" i="6"/>
  <c r="AA34" i="6" s="1"/>
  <c r="AF18" i="6"/>
  <c r="AF19" i="6"/>
  <c r="AB18" i="6"/>
  <c r="AB19" i="6" s="1"/>
  <c r="AA18" i="6"/>
  <c r="AA19" i="6"/>
  <c r="X18" i="6"/>
  <c r="X19" i="6" s="1"/>
  <c r="W18" i="6"/>
  <c r="W19" i="6"/>
  <c r="T33" i="6"/>
  <c r="T34" i="6" s="1"/>
  <c r="S33" i="6"/>
  <c r="S34" i="6"/>
  <c r="P33" i="6"/>
  <c r="P34" i="6" s="1"/>
  <c r="O33" i="6"/>
  <c r="O34" i="6"/>
  <c r="L33" i="6"/>
  <c r="K33" i="6"/>
  <c r="H33" i="6"/>
  <c r="G33" i="6"/>
  <c r="D33" i="6"/>
  <c r="C33" i="6"/>
  <c r="C34" i="6"/>
  <c r="AB33" i="6"/>
  <c r="AB34" i="6" s="1"/>
  <c r="X33" i="6"/>
  <c r="X34" i="6"/>
  <c r="W33" i="6"/>
  <c r="W34" i="6" s="1"/>
  <c r="AF89" i="6"/>
  <c r="AF90" i="6"/>
  <c r="AE89" i="6"/>
  <c r="AE90" i="6" s="1"/>
  <c r="AA89" i="6"/>
  <c r="AA90" i="6"/>
  <c r="X89" i="6"/>
  <c r="X90" i="6" s="1"/>
  <c r="AB75" i="6"/>
  <c r="AB76" i="6"/>
  <c r="AA75" i="6"/>
  <c r="AA76" i="6" s="1"/>
  <c r="X75" i="6"/>
  <c r="X76" i="6"/>
  <c r="W75" i="6"/>
  <c r="W76" i="6" s="1"/>
  <c r="AA61" i="6"/>
  <c r="AA62" i="6"/>
  <c r="X61" i="6"/>
  <c r="W61" i="6"/>
  <c r="W62" i="6" s="1"/>
  <c r="AF47" i="6"/>
  <c r="AF48" i="6"/>
  <c r="AE47" i="6"/>
  <c r="AE48" i="6" s="1"/>
  <c r="AB47" i="6"/>
  <c r="AB48" i="6"/>
  <c r="AA47" i="6"/>
  <c r="AA48" i="6" s="1"/>
  <c r="X47" i="6"/>
  <c r="X48" i="6"/>
  <c r="W47" i="6"/>
  <c r="W48" i="6" s="1"/>
  <c r="AE18" i="6"/>
  <c r="AE19" i="6"/>
  <c r="G142" i="1"/>
  <c r="G134" i="1"/>
  <c r="G136" i="1"/>
  <c r="G132" i="1"/>
  <c r="G118" i="1"/>
  <c r="G112" i="1"/>
  <c r="G108" i="1"/>
  <c r="G94" i="1"/>
  <c r="G90" i="1"/>
  <c r="G70" i="1"/>
  <c r="G72" i="1"/>
  <c r="G22" i="1"/>
  <c r="G24" i="1"/>
  <c r="G48" i="1"/>
  <c r="G74" i="1"/>
  <c r="E76" i="1"/>
  <c r="D76" i="1"/>
  <c r="C76" i="1"/>
  <c r="G44" i="1"/>
  <c r="G38" i="1"/>
  <c r="G20" i="1"/>
  <c r="K152" i="6"/>
  <c r="G152" i="6"/>
  <c r="C152" i="6"/>
  <c r="T152" i="6" s="1"/>
  <c r="L144" i="6"/>
  <c r="I144" i="6"/>
  <c r="H144" i="6"/>
  <c r="E144" i="6"/>
  <c r="T144" i="6" s="1"/>
  <c r="C144" i="6"/>
  <c r="K136" i="6"/>
  <c r="J136" i="6"/>
  <c r="G136" i="6"/>
  <c r="F136" i="6"/>
  <c r="D136" i="6"/>
  <c r="C136" i="6"/>
  <c r="T136" i="6" s="1"/>
  <c r="K128" i="6"/>
  <c r="J128" i="6"/>
  <c r="I128" i="6"/>
  <c r="G128" i="6"/>
  <c r="C128" i="6"/>
  <c r="T128" i="6" s="1"/>
  <c r="K120" i="6"/>
  <c r="J120" i="6"/>
  <c r="G120" i="6"/>
  <c r="F120" i="6"/>
  <c r="X120" i="6" s="1"/>
  <c r="E120" i="6"/>
  <c r="D120" i="6"/>
  <c r="C120" i="6"/>
  <c r="T120" i="6"/>
  <c r="L112" i="6"/>
  <c r="I112" i="6"/>
  <c r="H112" i="6"/>
  <c r="G112" i="6"/>
  <c r="T112" i="6" s="1"/>
  <c r="E112" i="6"/>
  <c r="C112" i="6"/>
  <c r="D152" i="6"/>
  <c r="V152" i="6" s="1"/>
  <c r="E152" i="6"/>
  <c r="F152" i="6"/>
  <c r="H152" i="6"/>
  <c r="I152" i="6"/>
  <c r="J152" i="6"/>
  <c r="W152" i="6" s="1"/>
  <c r="L152" i="6"/>
  <c r="D144" i="6"/>
  <c r="F144" i="6"/>
  <c r="X144" i="6" s="1"/>
  <c r="G144" i="6"/>
  <c r="J144" i="6"/>
  <c r="K144" i="6"/>
  <c r="E136" i="6"/>
  <c r="U136" i="6" s="1"/>
  <c r="H136" i="6"/>
  <c r="I136" i="6"/>
  <c r="L136" i="6"/>
  <c r="D128" i="6"/>
  <c r="E128" i="6"/>
  <c r="U128" i="6"/>
  <c r="F128" i="6"/>
  <c r="H128" i="6"/>
  <c r="L128" i="6"/>
  <c r="W128" i="6" s="1"/>
  <c r="H120" i="6"/>
  <c r="I120" i="6"/>
  <c r="L120" i="6"/>
  <c r="D112" i="6"/>
  <c r="F112" i="6"/>
  <c r="V112" i="6" s="1"/>
  <c r="J112" i="6"/>
  <c r="K112" i="6"/>
  <c r="K89" i="6"/>
  <c r="K90" i="6" s="1"/>
  <c r="G89" i="6"/>
  <c r="G90" i="6"/>
  <c r="C89" i="6"/>
  <c r="C90" i="6" s="1"/>
  <c r="P75" i="6"/>
  <c r="P76" i="6"/>
  <c r="T75" i="6"/>
  <c r="T76" i="6" s="1"/>
  <c r="H75" i="6"/>
  <c r="H76" i="6"/>
  <c r="G75" i="6"/>
  <c r="G76" i="6" s="1"/>
  <c r="C75" i="6"/>
  <c r="C76" i="6"/>
  <c r="T61" i="6"/>
  <c r="T62" i="6" s="1"/>
  <c r="P61" i="6"/>
  <c r="P62" i="6"/>
  <c r="O61" i="6"/>
  <c r="O62" i="6" s="1"/>
  <c r="L61" i="6"/>
  <c r="L62" i="6"/>
  <c r="K61" i="6"/>
  <c r="K62" i="6" s="1"/>
  <c r="H61" i="6"/>
  <c r="H62" i="6"/>
  <c r="G61" i="6"/>
  <c r="G62" i="6" s="1"/>
  <c r="D61" i="6"/>
  <c r="D62" i="6"/>
  <c r="T47" i="6"/>
  <c r="T48" i="6" s="1"/>
  <c r="P47" i="6"/>
  <c r="P48" i="6"/>
  <c r="O47" i="6"/>
  <c r="O48" i="6" s="1"/>
  <c r="L47" i="6"/>
  <c r="L48" i="6"/>
  <c r="G47" i="6"/>
  <c r="G48" i="6" s="1"/>
  <c r="D47" i="6"/>
  <c r="D48" i="6"/>
  <c r="G34" i="6"/>
  <c r="D34" i="6"/>
  <c r="S18" i="6"/>
  <c r="S19" i="6"/>
  <c r="T18" i="6"/>
  <c r="T19" i="6" s="1"/>
  <c r="P18" i="6"/>
  <c r="P19" i="6"/>
  <c r="O18" i="6"/>
  <c r="O19" i="6" s="1"/>
  <c r="L18" i="6"/>
  <c r="L19" i="6"/>
  <c r="D18" i="6"/>
  <c r="D19" i="6" s="1"/>
  <c r="T89" i="6"/>
  <c r="T90" i="6"/>
  <c r="S89" i="6"/>
  <c r="S90" i="6" s="1"/>
  <c r="P89" i="6"/>
  <c r="P90" i="6"/>
  <c r="O89" i="6"/>
  <c r="O90" i="6" s="1"/>
  <c r="L89" i="6"/>
  <c r="L90" i="6"/>
  <c r="H89" i="6"/>
  <c r="H90" i="6" s="1"/>
  <c r="D89" i="6"/>
  <c r="D90" i="6"/>
  <c r="S75" i="6"/>
  <c r="S76" i="6" s="1"/>
  <c r="O75" i="6"/>
  <c r="O76" i="6"/>
  <c r="L75" i="6"/>
  <c r="L76" i="6" s="1"/>
  <c r="K75" i="6"/>
  <c r="K76" i="6"/>
  <c r="D75" i="6"/>
  <c r="D76" i="6" s="1"/>
  <c r="S61" i="6"/>
  <c r="S62" i="6"/>
  <c r="C61" i="6"/>
  <c r="C62" i="6" s="1"/>
  <c r="S47" i="6"/>
  <c r="S48" i="6"/>
  <c r="K47" i="6"/>
  <c r="K48" i="6" s="1"/>
  <c r="H47" i="6"/>
  <c r="H48" i="6"/>
  <c r="C47" i="6"/>
  <c r="C48" i="6" s="1"/>
  <c r="L34" i="6"/>
  <c r="K34" i="6"/>
  <c r="H34" i="6"/>
  <c r="K18" i="6"/>
  <c r="K19" i="6" s="1"/>
  <c r="H18" i="6"/>
  <c r="H19" i="6"/>
  <c r="G18" i="6"/>
  <c r="G19" i="6" s="1"/>
  <c r="C18" i="6"/>
  <c r="C19" i="6"/>
  <c r="E52" i="1"/>
  <c r="D52" i="1"/>
  <c r="C52" i="1"/>
  <c r="G50" i="1"/>
  <c r="G46" i="1"/>
  <c r="G42" i="1"/>
  <c r="G40" i="1"/>
  <c r="G36" i="1"/>
  <c r="G52" i="1" s="1"/>
  <c r="E146" i="1"/>
  <c r="D146" i="1"/>
  <c r="C146" i="1"/>
  <c r="G144" i="1"/>
  <c r="G140" i="1"/>
  <c r="G138" i="1"/>
  <c r="G130" i="1"/>
  <c r="G146" i="1" s="1"/>
  <c r="E122" i="1"/>
  <c r="D122" i="1"/>
  <c r="C122" i="1"/>
  <c r="G120" i="1"/>
  <c r="G116" i="1"/>
  <c r="G114" i="1"/>
  <c r="G110" i="1"/>
  <c r="G106" i="1"/>
  <c r="G122" i="1" s="1"/>
  <c r="E98" i="1"/>
  <c r="D98" i="1"/>
  <c r="C98" i="1"/>
  <c r="G96" i="1"/>
  <c r="G92" i="1"/>
  <c r="G88" i="1"/>
  <c r="G86" i="1"/>
  <c r="G84" i="1"/>
  <c r="G98" i="1" s="1"/>
  <c r="G68" i="1"/>
  <c r="G66" i="1"/>
  <c r="G64" i="1"/>
  <c r="G76" i="1" s="1"/>
  <c r="G62" i="1"/>
  <c r="G60" i="1"/>
  <c r="E28" i="1"/>
  <c r="G14" i="1"/>
  <c r="G18" i="1"/>
  <c r="G26" i="1"/>
  <c r="C28" i="1"/>
  <c r="D28" i="1"/>
  <c r="G16" i="1"/>
  <c r="G12" i="1"/>
  <c r="G28" i="1"/>
  <c r="S128" i="6"/>
  <c r="W160" i="6"/>
  <c r="X112" i="6"/>
  <c r="S120" i="6"/>
  <c r="S136" i="6"/>
  <c r="W120" i="6"/>
  <c r="X62" i="6"/>
  <c r="S112" i="6"/>
  <c r="U144" i="6"/>
  <c r="S144" i="6"/>
  <c r="U120" i="6"/>
  <c r="S178" i="6"/>
  <c r="U152" i="6" l="1"/>
  <c r="U112" i="6"/>
  <c r="X136" i="6"/>
  <c r="V144" i="6"/>
  <c r="V120" i="6"/>
  <c r="W144" i="6"/>
  <c r="S170" i="6"/>
  <c r="V128" i="6"/>
  <c r="S152" i="6"/>
  <c r="X152" i="6"/>
  <c r="W112" i="6"/>
  <c r="T170" i="6"/>
  <c r="W136" i="6"/>
  <c r="U160" i="6"/>
  <c r="S160" i="6"/>
</calcChain>
</file>

<file path=xl/sharedStrings.xml><?xml version="1.0" encoding="utf-8"?>
<sst xmlns="http://schemas.openxmlformats.org/spreadsheetml/2006/main" count="1062" uniqueCount="67">
  <si>
    <t>basal</t>
  </si>
  <si>
    <t>n.z.</t>
  </si>
  <si>
    <t>19(a)</t>
  </si>
  <si>
    <t>-</t>
  </si>
  <si>
    <t>in mm:</t>
  </si>
  <si>
    <t>mm</t>
  </si>
  <si>
    <t>No loss of inner hair cells</t>
  </si>
  <si>
    <t>Loss of outer hair cells:</t>
  </si>
  <si>
    <t>n.c. = not countable</t>
  </si>
  <si>
    <t>name</t>
  </si>
  <si>
    <t>side</t>
  </si>
  <si>
    <t>apical</t>
  </si>
  <si>
    <t>total</t>
  </si>
  <si>
    <t>left</t>
  </si>
  <si>
    <t>right</t>
  </si>
  <si>
    <t>total:</t>
  </si>
  <si>
    <t>total per animal</t>
  </si>
  <si>
    <t>total left</t>
  </si>
  <si>
    <t>total right</t>
  </si>
  <si>
    <t>mean</t>
  </si>
  <si>
    <t>with 5 min NIR-laser</t>
  </si>
  <si>
    <t>with 5 min NIR-laser left</t>
  </si>
  <si>
    <t>with 5 min NIR-laser right</t>
  </si>
  <si>
    <t>with 10 min NIR-laser</t>
  </si>
  <si>
    <t>with 10 min NIR-laser left</t>
  </si>
  <si>
    <t>with 10 min NIR-laser right</t>
  </si>
  <si>
    <t>with 20 min NIR-laser</t>
  </si>
  <si>
    <t>with 20 min NIR-laser left</t>
  </si>
  <si>
    <t>with 20 min NIR-laser right</t>
  </si>
  <si>
    <t>with 30 min NIR-laser</t>
  </si>
  <si>
    <t>with 30 min NIR-laser left</t>
  </si>
  <si>
    <t>with 30 min NIR-laser right</t>
  </si>
  <si>
    <t>with 40 min NIR-laser</t>
  </si>
  <si>
    <t>with 40 min NIR-laser left</t>
  </si>
  <si>
    <t>with 40 min NIR-laser right</t>
  </si>
  <si>
    <t>control</t>
  </si>
  <si>
    <t>control left</t>
  </si>
  <si>
    <t>control right</t>
  </si>
  <si>
    <t>Length measurement of the counted cochlear fragments - laser experiment mouse 2015/16</t>
  </si>
  <si>
    <t>photographed with Canon EOS 1000D</t>
  </si>
  <si>
    <t>Specification of total length in pixels</t>
  </si>
  <si>
    <t>Length of object micrometer 1 mm:</t>
  </si>
  <si>
    <t>Length of object micrometer 10 µm:</t>
  </si>
  <si>
    <t>- Areas without missing hair cells</t>
  </si>
  <si>
    <t>noise only:</t>
  </si>
  <si>
    <t>5 minutes:</t>
  </si>
  <si>
    <t>10 minutes:</t>
  </si>
  <si>
    <t>20 minutes:</t>
  </si>
  <si>
    <t>30 minutes:</t>
  </si>
  <si>
    <t>40 minutes:</t>
  </si>
  <si>
    <t>control:</t>
  </si>
  <si>
    <t>total length</t>
  </si>
  <si>
    <t>photographed with AxioCam ICc1</t>
  </si>
  <si>
    <t>SD</t>
  </si>
  <si>
    <t>SE</t>
  </si>
  <si>
    <t>control - both sides</t>
  </si>
  <si>
    <t>noise only - both sides</t>
  </si>
  <si>
    <t>both sides</t>
  </si>
  <si>
    <t>Ear with NIR-laser attachement</t>
  </si>
  <si>
    <t>noise only</t>
  </si>
  <si>
    <t>noise only left</t>
  </si>
  <si>
    <t>noise only right</t>
  </si>
  <si>
    <t>length / mm:</t>
  </si>
  <si>
    <t>cell loss:</t>
  </si>
  <si>
    <t>cell loss per mm:</t>
  </si>
  <si>
    <t>Mean value calculations from both ear sites:</t>
  </si>
  <si>
    <t xml:space="preserve">Missing hair cell counting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</si>
</sst>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00"/>
  </numFmts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2">
    <xf numFmtId="0" fontId="0" fillId="0" borderId="0" xfId="0"/>
    <xf numFmtId="0" fontId="5" fillId="0" borderId="0" xfId="0" applyFont="1"/>
    <xf numFmtId="0" fontId="1" fillId="0" borderId="0" xfId="0" applyFont="1"/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/>
    <xf numFmtId="0" fontId="0" fillId="2" borderId="0" xfId="0" applyFill="1"/>
    <xf numFmtId="0" fontId="0" fillId="0" borderId="0" xfId="0" applyFill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2" fillId="0" borderId="0" xfId="0" applyFont="1" applyFill="1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2" xfId="0" applyFill="1" applyBorder="1"/>
    <xf numFmtId="0" fontId="0" fillId="0" borderId="2" xfId="0" applyBorder="1"/>
    <xf numFmtId="0" fontId="0" fillId="2" borderId="0" xfId="0" applyFont="1" applyFill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0" fillId="0" borderId="0" xfId="0" applyBorder="1"/>
    <xf numFmtId="3" fontId="0" fillId="0" borderId="0" xfId="0" applyNumberFormat="1"/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left"/>
    </xf>
    <xf numFmtId="0" fontId="2" fillId="0" borderId="16" xfId="0" applyFont="1" applyBorder="1"/>
    <xf numFmtId="2" fontId="0" fillId="0" borderId="17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2" fontId="0" fillId="0" borderId="0" xfId="0" applyNumberFormat="1"/>
    <xf numFmtId="0" fontId="0" fillId="3" borderId="5" xfId="0" applyFill="1" applyBorder="1"/>
    <xf numFmtId="0" fontId="0" fillId="3" borderId="9" xfId="0" applyFill="1" applyBorder="1"/>
    <xf numFmtId="0" fontId="0" fillId="0" borderId="5" xfId="0" applyBorder="1" applyAlignment="1">
      <alignment horizontal="right"/>
    </xf>
    <xf numFmtId="0" fontId="0" fillId="3" borderId="0" xfId="0" applyFill="1" applyBorder="1"/>
    <xf numFmtId="0" fontId="0" fillId="0" borderId="0" xfId="0" quotePrefix="1"/>
    <xf numFmtId="2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2" fontId="2" fillId="0" borderId="0" xfId="0" applyNumberFormat="1" applyFont="1" applyAlignment="1">
      <alignment wrapText="1"/>
    </xf>
    <xf numFmtId="170" fontId="0" fillId="0" borderId="0" xfId="0" applyNumberFormat="1"/>
    <xf numFmtId="170" fontId="0" fillId="0" borderId="1" xfId="0" applyNumberFormat="1" applyBorder="1"/>
    <xf numFmtId="170" fontId="0" fillId="0" borderId="2" xfId="0" applyNumberFormat="1" applyBorder="1"/>
    <xf numFmtId="170" fontId="2" fillId="0" borderId="0" xfId="0" applyNumberFormat="1" applyFont="1"/>
    <xf numFmtId="170" fontId="2" fillId="0" borderId="1" xfId="0" applyNumberFormat="1" applyFont="1" applyBorder="1"/>
    <xf numFmtId="170" fontId="2" fillId="0" borderId="2" xfId="0" applyNumberFormat="1" applyFont="1" applyBorder="1"/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0" fontId="0" fillId="0" borderId="9" xfId="0" applyNumberFormat="1" applyBorder="1"/>
    <xf numFmtId="170" fontId="0" fillId="0" borderId="3" xfId="0" applyNumberFormat="1" applyBorder="1"/>
    <xf numFmtId="170" fontId="0" fillId="0" borderId="3" xfId="0" applyNumberFormat="1" applyBorder="1" applyAlignment="1">
      <alignment horizontal="right"/>
    </xf>
    <xf numFmtId="170" fontId="0" fillId="0" borderId="9" xfId="0" applyNumberFormat="1" applyBorder="1" applyAlignment="1">
      <alignment horizontal="right"/>
    </xf>
    <xf numFmtId="170" fontId="0" fillId="0" borderId="8" xfId="0" applyNumberFormat="1" applyBorder="1"/>
    <xf numFmtId="170" fontId="0" fillId="0" borderId="20" xfId="0" applyNumberFormat="1" applyBorder="1" applyAlignment="1">
      <alignment horizontal="right"/>
    </xf>
    <xf numFmtId="0" fontId="0" fillId="0" borderId="1" xfId="0" applyFill="1" applyBorder="1"/>
    <xf numFmtId="0" fontId="0" fillId="0" borderId="0" xfId="0"/>
    <xf numFmtId="0" fontId="5" fillId="0" borderId="0" xfId="0" applyFont="1"/>
    <xf numFmtId="0" fontId="0" fillId="0" borderId="0" xfId="0" applyFill="1"/>
    <xf numFmtId="0" fontId="0" fillId="2" borderId="0" xfId="0" applyFill="1"/>
    <xf numFmtId="0" fontId="6" fillId="0" borderId="0" xfId="0" applyFont="1" applyFill="1"/>
    <xf numFmtId="170" fontId="2" fillId="0" borderId="1" xfId="0" applyNumberFormat="1" applyFont="1" applyFill="1" applyBorder="1" applyAlignment="1">
      <alignment horizontal="right"/>
    </xf>
    <xf numFmtId="170" fontId="2" fillId="0" borderId="1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0" fontId="0" fillId="0" borderId="0" xfId="0"/>
    <xf numFmtId="0" fontId="0" fillId="0" borderId="1" xfId="0" applyBorder="1"/>
    <xf numFmtId="0" fontId="0" fillId="0" borderId="2" xfId="0" applyFill="1" applyBorder="1"/>
    <xf numFmtId="0" fontId="0" fillId="0" borderId="2" xfId="0" applyBorder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2" fontId="2" fillId="0" borderId="0" xfId="0" applyNumberFormat="1" applyFont="1" applyAlignment="1">
      <alignment wrapText="1"/>
    </xf>
    <xf numFmtId="170" fontId="0" fillId="0" borderId="0" xfId="0" applyNumberFormat="1"/>
    <xf numFmtId="170" fontId="0" fillId="0" borderId="1" xfId="0" applyNumberFormat="1" applyBorder="1"/>
    <xf numFmtId="170" fontId="0" fillId="0" borderId="2" xfId="0" applyNumberFormat="1" applyBorder="1"/>
    <xf numFmtId="170" fontId="2" fillId="0" borderId="0" xfId="0" applyNumberFormat="1" applyFont="1"/>
    <xf numFmtId="170" fontId="2" fillId="0" borderId="1" xfId="0" applyNumberFormat="1" applyFont="1" applyBorder="1"/>
    <xf numFmtId="170" fontId="2" fillId="0" borderId="2" xfId="0" applyNumberFormat="1" applyFont="1" applyBorder="1"/>
    <xf numFmtId="170" fontId="2" fillId="0" borderId="0" xfId="0" applyNumberFormat="1" applyFont="1" applyBorder="1"/>
    <xf numFmtId="0" fontId="0" fillId="0" borderId="1" xfId="0" applyFill="1" applyBorder="1"/>
    <xf numFmtId="0" fontId="0" fillId="0" borderId="0" xfId="0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0" fillId="0" borderId="0" xfId="0" applyBorder="1"/>
    <xf numFmtId="3" fontId="0" fillId="0" borderId="0" xfId="0" applyNumberFormat="1"/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16" xfId="0" applyFont="1" applyBorder="1"/>
    <xf numFmtId="2" fontId="0" fillId="0" borderId="17" xfId="0" applyNumberFormat="1" applyBorder="1"/>
    <xf numFmtId="2" fontId="0" fillId="0" borderId="18" xfId="0" applyNumberFormat="1" applyBorder="1"/>
    <xf numFmtId="2" fontId="0" fillId="0" borderId="19" xfId="0" applyNumberFormat="1" applyBorder="1"/>
    <xf numFmtId="2" fontId="0" fillId="0" borderId="0" xfId="0" applyNumberFormat="1"/>
    <xf numFmtId="170" fontId="0" fillId="0" borderId="3" xfId="0" applyNumberFormat="1" applyBorder="1" applyAlignment="1">
      <alignment horizontal="right"/>
    </xf>
    <xf numFmtId="170" fontId="0" fillId="0" borderId="9" xfId="0" applyNumberFormat="1" applyBorder="1" applyAlignment="1">
      <alignment horizontal="right"/>
    </xf>
    <xf numFmtId="0" fontId="0" fillId="0" borderId="0" xfId="0"/>
    <xf numFmtId="0" fontId="0" fillId="0" borderId="3" xfId="0" applyBorder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/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3" borderId="5" xfId="0" applyFill="1" applyBorder="1"/>
    <xf numFmtId="0" fontId="0" fillId="3" borderId="9" xfId="0" applyFill="1" applyBorder="1"/>
    <xf numFmtId="170" fontId="0" fillId="0" borderId="0" xfId="0" applyNumberFormat="1"/>
    <xf numFmtId="170" fontId="0" fillId="0" borderId="1" xfId="0" applyNumberFormat="1" applyBorder="1"/>
    <xf numFmtId="170" fontId="2" fillId="0" borderId="0" xfId="0" applyNumberFormat="1" applyFont="1"/>
    <xf numFmtId="170" fontId="2" fillId="0" borderId="1" xfId="0" applyNumberFormat="1" applyFont="1" applyBorder="1"/>
    <xf numFmtId="170" fontId="2" fillId="0" borderId="0" xfId="0" applyNumberFormat="1" applyFont="1" applyBorder="1"/>
    <xf numFmtId="170" fontId="0" fillId="0" borderId="9" xfId="0" applyNumberFormat="1" applyBorder="1"/>
    <xf numFmtId="170" fontId="0" fillId="0" borderId="3" xfId="0" applyNumberFormat="1" applyBorder="1"/>
    <xf numFmtId="170" fontId="0" fillId="0" borderId="3" xfId="0" applyNumberFormat="1" applyBorder="1" applyAlignment="1">
      <alignment horizontal="right"/>
    </xf>
    <xf numFmtId="170" fontId="0" fillId="0" borderId="9" xfId="0" applyNumberFormat="1" applyBorder="1" applyAlignment="1">
      <alignment horizontal="right"/>
    </xf>
    <xf numFmtId="170" fontId="0" fillId="0" borderId="8" xfId="0" applyNumberFormat="1" applyBorder="1"/>
    <xf numFmtId="0" fontId="0" fillId="0" borderId="8" xfId="0" applyBorder="1" applyAlignment="1">
      <alignment horizontal="right"/>
    </xf>
    <xf numFmtId="0" fontId="0" fillId="3" borderId="3" xfId="0" applyFill="1" applyBorder="1"/>
    <xf numFmtId="170" fontId="0" fillId="3" borderId="9" xfId="0" applyNumberFormat="1" applyFill="1" applyBorder="1"/>
    <xf numFmtId="170" fontId="0" fillId="3" borderId="3" xfId="0" applyNumberFormat="1" applyFill="1" applyBorder="1"/>
    <xf numFmtId="170" fontId="0" fillId="3" borderId="3" xfId="0" applyNumberForma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70" fontId="0" fillId="0" borderId="0" xfId="0" applyNumberFormat="1" applyBorder="1"/>
    <xf numFmtId="170" fontId="0" fillId="0" borderId="0" xfId="0" applyNumberFormat="1" applyFont="1" applyBorder="1"/>
  </cellXfs>
  <cellStyles count="3">
    <cellStyle name="Erklärender Text 2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8;hlung%20der%20fehlenden%20&#228;u&#223;eren%20Haarzellen%20LLLT%20-%20englis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llzählung"/>
      <sheetName val="Längenmessung"/>
      <sheetName val="Diagramm Vergleich ipsi-contra"/>
      <sheetName val="Diagramm Zellverlust pro mm"/>
      <sheetName val="Diagramm Vergleich Kontrolle L"/>
      <sheetName val="Diagramm Vergleich Kontrolle R"/>
    </sheetNames>
    <sheetDataSet>
      <sheetData sheetId="0">
        <row r="10">
          <cell r="K10" t="str">
            <v>Mittelwert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3"/>
  <sheetViews>
    <sheetView tabSelected="1" workbookViewId="0">
      <selection activeCell="A5" sqref="A5"/>
    </sheetView>
  </sheetViews>
  <sheetFormatPr baseColWidth="10" defaultRowHeight="14.4" x14ac:dyDescent="0.3"/>
  <cols>
    <col min="3" max="4" width="11.44140625" style="6" customWidth="1"/>
    <col min="8" max="9" width="11.44140625" style="6" customWidth="1"/>
    <col min="11" max="11" width="11.44140625" style="6" customWidth="1"/>
    <col min="13" max="14" width="11.44140625" style="6" customWidth="1"/>
  </cols>
  <sheetData>
    <row r="1" spans="1:17" ht="18" x14ac:dyDescent="0.35">
      <c r="A1" s="2" t="s">
        <v>66</v>
      </c>
    </row>
    <row r="3" spans="1:17" x14ac:dyDescent="0.3">
      <c r="B3" s="4" t="s">
        <v>6</v>
      </c>
      <c r="C3" s="4"/>
      <c r="D3" s="4"/>
      <c r="H3" s="7"/>
      <c r="I3" t="s">
        <v>58</v>
      </c>
    </row>
    <row r="4" spans="1:17" x14ac:dyDescent="0.3">
      <c r="H4"/>
      <c r="I4" t="s">
        <v>8</v>
      </c>
    </row>
    <row r="6" spans="1:17" x14ac:dyDescent="0.3">
      <c r="B6" s="4" t="s">
        <v>7</v>
      </c>
      <c r="C6" s="4"/>
      <c r="D6" s="4"/>
    </row>
    <row r="7" spans="1:17" x14ac:dyDescent="0.3">
      <c r="I7" s="5"/>
      <c r="J7" s="5"/>
      <c r="K7" s="5"/>
      <c r="L7" s="5"/>
      <c r="M7" s="5"/>
      <c r="N7" s="5"/>
      <c r="O7" s="5"/>
      <c r="P7" s="5"/>
      <c r="Q7" s="5"/>
    </row>
    <row r="8" spans="1:17" x14ac:dyDescent="0.3">
      <c r="A8" s="1" t="s">
        <v>59</v>
      </c>
      <c r="I8" s="5"/>
      <c r="J8" s="10"/>
      <c r="K8" s="10"/>
      <c r="L8" s="5"/>
      <c r="M8" s="5"/>
      <c r="N8" s="5"/>
      <c r="O8" s="5"/>
      <c r="P8" s="5"/>
      <c r="Q8" s="5"/>
    </row>
    <row r="9" spans="1:17" x14ac:dyDescent="0.3">
      <c r="I9" s="11" t="s">
        <v>60</v>
      </c>
      <c r="J9" s="5"/>
      <c r="K9" s="5"/>
      <c r="L9" s="11" t="s">
        <v>61</v>
      </c>
      <c r="M9" s="5"/>
      <c r="N9" s="5"/>
      <c r="O9" s="5"/>
      <c r="P9" s="5"/>
      <c r="Q9" s="5"/>
    </row>
    <row r="10" spans="1:17" x14ac:dyDescent="0.3">
      <c r="A10" s="4" t="s">
        <v>9</v>
      </c>
      <c r="B10" s="4" t="s">
        <v>10</v>
      </c>
      <c r="C10" s="4" t="s">
        <v>11</v>
      </c>
      <c r="D10" s="4" t="s">
        <v>0</v>
      </c>
      <c r="E10" s="4" t="s">
        <v>12</v>
      </c>
      <c r="G10" s="4" t="s">
        <v>16</v>
      </c>
      <c r="I10" s="12" t="s">
        <v>17</v>
      </c>
      <c r="J10" s="11"/>
      <c r="K10" s="4" t="s">
        <v>19</v>
      </c>
      <c r="L10" s="12" t="s">
        <v>18</v>
      </c>
      <c r="M10" s="11"/>
      <c r="N10" s="14" t="s">
        <v>19</v>
      </c>
      <c r="O10" s="4"/>
      <c r="P10" s="11"/>
      <c r="Q10" s="5"/>
    </row>
    <row r="11" spans="1:17" x14ac:dyDescent="0.3">
      <c r="A11" s="5">
        <v>28</v>
      </c>
      <c r="B11" s="5" t="s">
        <v>13</v>
      </c>
      <c r="C11" s="5">
        <v>27</v>
      </c>
      <c r="D11" s="5">
        <v>31</v>
      </c>
      <c r="E11" s="7">
        <v>58</v>
      </c>
      <c r="G11" s="6"/>
      <c r="I11" s="13"/>
      <c r="J11" s="5"/>
      <c r="K11" s="5"/>
      <c r="L11" s="13"/>
      <c r="M11" s="5"/>
      <c r="N11" s="15"/>
      <c r="O11" s="5"/>
      <c r="P11" s="5"/>
      <c r="Q11" s="5"/>
    </row>
    <row r="12" spans="1:17" s="3" customFormat="1" x14ac:dyDescent="0.3">
      <c r="A12" s="5">
        <v>28</v>
      </c>
      <c r="B12" s="5" t="s">
        <v>14</v>
      </c>
      <c r="C12" s="5">
        <v>9</v>
      </c>
      <c r="D12" s="5">
        <v>47</v>
      </c>
      <c r="E12" s="5">
        <v>56</v>
      </c>
      <c r="G12" s="6">
        <f>E11+E12</f>
        <v>114</v>
      </c>
      <c r="H12" s="6"/>
      <c r="I12" s="13"/>
      <c r="J12" s="5"/>
      <c r="K12" s="5"/>
      <c r="L12" s="13"/>
      <c r="M12" s="5"/>
      <c r="N12" s="15"/>
      <c r="O12" s="5"/>
      <c r="P12" s="5"/>
      <c r="Q12" s="5"/>
    </row>
    <row r="13" spans="1:17" s="3" customFormat="1" x14ac:dyDescent="0.3">
      <c r="A13" s="5">
        <v>45</v>
      </c>
      <c r="B13" s="72" t="s">
        <v>13</v>
      </c>
      <c r="C13" s="5">
        <v>111</v>
      </c>
      <c r="D13" s="8" t="s">
        <v>1</v>
      </c>
      <c r="E13" s="7">
        <v>111</v>
      </c>
      <c r="G13" s="6"/>
      <c r="H13" s="6"/>
      <c r="I13" s="13"/>
      <c r="J13" s="5"/>
      <c r="K13" s="5"/>
      <c r="L13" s="13"/>
      <c r="M13" s="5"/>
      <c r="N13" s="15"/>
      <c r="O13" s="5"/>
      <c r="P13" s="5"/>
      <c r="Q13" s="5"/>
    </row>
    <row r="14" spans="1:17" s="3" customFormat="1" x14ac:dyDescent="0.3">
      <c r="A14" s="5">
        <v>45</v>
      </c>
      <c r="B14" s="72" t="s">
        <v>14</v>
      </c>
      <c r="C14" s="5">
        <v>10</v>
      </c>
      <c r="D14" s="5">
        <v>118</v>
      </c>
      <c r="E14" s="5">
        <v>128</v>
      </c>
      <c r="G14" s="6">
        <f t="shared" ref="G14:G26" si="0">E13+E14</f>
        <v>239</v>
      </c>
      <c r="H14" s="6"/>
      <c r="I14" s="13"/>
      <c r="J14" s="5"/>
      <c r="K14" s="5"/>
      <c r="L14" s="13"/>
      <c r="M14" s="5"/>
      <c r="N14" s="15"/>
      <c r="O14" s="5"/>
      <c r="P14" s="5"/>
      <c r="Q14" s="5"/>
    </row>
    <row r="15" spans="1:17" s="3" customFormat="1" x14ac:dyDescent="0.3">
      <c r="A15" s="5">
        <v>55</v>
      </c>
      <c r="B15" s="72" t="s">
        <v>13</v>
      </c>
      <c r="C15" s="5">
        <v>21</v>
      </c>
      <c r="D15" s="5">
        <v>171</v>
      </c>
      <c r="E15" s="7">
        <v>192</v>
      </c>
      <c r="G15" s="6"/>
      <c r="H15" s="6"/>
      <c r="I15" s="13"/>
      <c r="J15" s="5"/>
      <c r="K15" s="5"/>
      <c r="L15" s="13"/>
      <c r="M15" s="5"/>
      <c r="N15" s="15"/>
      <c r="O15" s="5"/>
      <c r="P15" s="5"/>
      <c r="Q15" s="5"/>
    </row>
    <row r="16" spans="1:17" s="3" customFormat="1" x14ac:dyDescent="0.3">
      <c r="A16" s="5">
        <v>55</v>
      </c>
      <c r="B16" s="72" t="s">
        <v>14</v>
      </c>
      <c r="C16" s="9">
        <v>63</v>
      </c>
      <c r="D16" s="9">
        <v>102</v>
      </c>
      <c r="E16" s="5">
        <v>165</v>
      </c>
      <c r="G16" s="6">
        <f t="shared" si="0"/>
        <v>357</v>
      </c>
      <c r="H16" s="6"/>
      <c r="I16" s="13"/>
      <c r="J16" s="5"/>
      <c r="K16" s="5"/>
      <c r="L16" s="13"/>
      <c r="M16" s="5"/>
      <c r="N16" s="15"/>
      <c r="O16" s="5"/>
      <c r="P16" s="5"/>
      <c r="Q16" s="5"/>
    </row>
    <row r="17" spans="1:19" s="3" customFormat="1" x14ac:dyDescent="0.3">
      <c r="A17" s="72">
        <v>62</v>
      </c>
      <c r="B17" s="72" t="s">
        <v>13</v>
      </c>
      <c r="C17" s="74">
        <v>15</v>
      </c>
      <c r="D17" s="74">
        <v>72</v>
      </c>
      <c r="E17" s="73">
        <v>87</v>
      </c>
      <c r="G17" s="6"/>
      <c r="H17" s="6"/>
      <c r="I17" s="13"/>
      <c r="J17" s="5"/>
      <c r="K17" s="5"/>
      <c r="L17" s="13"/>
      <c r="M17" s="5"/>
      <c r="N17" s="15"/>
      <c r="O17" s="5"/>
      <c r="P17" s="5"/>
      <c r="Q17" s="5"/>
    </row>
    <row r="18" spans="1:19" s="3" customFormat="1" x14ac:dyDescent="0.3">
      <c r="A18" s="5">
        <v>62</v>
      </c>
      <c r="B18" s="72" t="s">
        <v>14</v>
      </c>
      <c r="C18" s="8">
        <v>25</v>
      </c>
      <c r="D18" s="5">
        <v>66</v>
      </c>
      <c r="E18" s="5">
        <v>91</v>
      </c>
      <c r="G18" s="6">
        <f t="shared" si="0"/>
        <v>178</v>
      </c>
      <c r="H18" s="6"/>
      <c r="I18" s="13"/>
      <c r="J18" s="5"/>
      <c r="K18" s="5"/>
      <c r="L18" s="13"/>
      <c r="M18" s="5"/>
      <c r="N18" s="15"/>
      <c r="O18" s="5"/>
      <c r="P18" s="5"/>
      <c r="Q18" s="5"/>
    </row>
    <row r="19" spans="1:19" s="6" customFormat="1" x14ac:dyDescent="0.3">
      <c r="A19" s="5">
        <v>66</v>
      </c>
      <c r="B19" s="72" t="s">
        <v>13</v>
      </c>
      <c r="C19" s="8"/>
      <c r="D19" s="5"/>
      <c r="E19" s="7">
        <v>133</v>
      </c>
      <c r="I19" s="13"/>
      <c r="J19" s="5"/>
      <c r="K19" s="5"/>
      <c r="L19" s="13"/>
      <c r="M19" s="5"/>
      <c r="N19" s="15"/>
      <c r="O19" s="5"/>
      <c r="P19" s="5"/>
      <c r="Q19" s="5"/>
    </row>
    <row r="20" spans="1:19" s="6" customFormat="1" x14ac:dyDescent="0.3">
      <c r="A20" s="5">
        <v>66</v>
      </c>
      <c r="B20" s="72" t="s">
        <v>14</v>
      </c>
      <c r="C20" s="8"/>
      <c r="D20" s="5"/>
      <c r="E20" s="5">
        <v>134</v>
      </c>
      <c r="G20" s="6">
        <f t="shared" si="0"/>
        <v>267</v>
      </c>
      <c r="I20" s="13"/>
      <c r="J20" s="5"/>
      <c r="K20" s="5"/>
      <c r="L20" s="13"/>
      <c r="M20" s="5"/>
      <c r="N20" s="15"/>
      <c r="O20" s="5"/>
      <c r="P20" s="5"/>
      <c r="Q20" s="5"/>
    </row>
    <row r="21" spans="1:19" s="6" customFormat="1" x14ac:dyDescent="0.3">
      <c r="A21" s="5">
        <v>67</v>
      </c>
      <c r="B21" s="72" t="s">
        <v>13</v>
      </c>
      <c r="C21" s="8"/>
      <c r="D21" s="5"/>
      <c r="E21" s="7">
        <v>53</v>
      </c>
      <c r="I21" s="13"/>
      <c r="J21" s="5"/>
      <c r="K21" s="5"/>
      <c r="L21" s="13"/>
      <c r="M21" s="5"/>
      <c r="N21" s="15"/>
      <c r="O21" s="5"/>
      <c r="P21" s="5"/>
      <c r="Q21" s="5"/>
    </row>
    <row r="22" spans="1:19" s="6" customFormat="1" x14ac:dyDescent="0.3">
      <c r="A22" s="5">
        <v>67</v>
      </c>
      <c r="B22" s="72" t="s">
        <v>14</v>
      </c>
      <c r="C22" s="8"/>
      <c r="D22" s="5"/>
      <c r="E22" s="5">
        <v>136</v>
      </c>
      <c r="G22" s="6">
        <f t="shared" si="0"/>
        <v>189</v>
      </c>
      <c r="I22" s="13"/>
      <c r="J22" s="5"/>
      <c r="K22" s="5"/>
      <c r="L22" s="13"/>
      <c r="M22" s="5"/>
      <c r="N22" s="15"/>
      <c r="O22" s="5"/>
      <c r="P22" s="5"/>
      <c r="Q22" s="5"/>
    </row>
    <row r="23" spans="1:19" s="6" customFormat="1" x14ac:dyDescent="0.3">
      <c r="A23" s="5">
        <v>73</v>
      </c>
      <c r="B23" s="72" t="s">
        <v>13</v>
      </c>
      <c r="C23" s="5">
        <v>23</v>
      </c>
      <c r="D23" s="5">
        <v>46</v>
      </c>
      <c r="E23" s="17">
        <v>69</v>
      </c>
      <c r="I23" s="13"/>
      <c r="J23" s="5"/>
      <c r="K23" s="5"/>
      <c r="L23" s="13"/>
      <c r="M23" s="5"/>
      <c r="N23" s="15"/>
      <c r="O23" s="5"/>
      <c r="P23" s="5"/>
      <c r="Q23" s="5"/>
    </row>
    <row r="24" spans="1:19" s="6" customFormat="1" x14ac:dyDescent="0.3">
      <c r="A24" s="5">
        <v>73</v>
      </c>
      <c r="B24" s="72" t="s">
        <v>14</v>
      </c>
      <c r="C24" s="5">
        <v>0</v>
      </c>
      <c r="D24" s="5">
        <v>60</v>
      </c>
      <c r="E24" s="5">
        <v>60</v>
      </c>
      <c r="G24" s="6">
        <f t="shared" si="0"/>
        <v>129</v>
      </c>
      <c r="I24" s="13"/>
      <c r="J24" s="5"/>
      <c r="K24" s="5"/>
      <c r="L24" s="13"/>
      <c r="M24" s="5"/>
      <c r="N24" s="15"/>
      <c r="O24" s="5"/>
      <c r="P24" s="5"/>
      <c r="Q24" s="5"/>
    </row>
    <row r="25" spans="1:19" s="3" customFormat="1" x14ac:dyDescent="0.3">
      <c r="A25" s="5">
        <v>83</v>
      </c>
      <c r="B25" s="72" t="s">
        <v>13</v>
      </c>
      <c r="C25" s="5">
        <v>23</v>
      </c>
      <c r="D25" s="5">
        <v>46</v>
      </c>
      <c r="E25" s="17">
        <v>107</v>
      </c>
      <c r="G25" s="6"/>
      <c r="H25" s="6"/>
      <c r="I25" s="13"/>
      <c r="J25" s="5"/>
      <c r="K25" s="5"/>
      <c r="L25" s="13"/>
      <c r="M25" s="5"/>
      <c r="N25" s="15"/>
      <c r="O25" s="5"/>
      <c r="P25" s="5"/>
      <c r="Q25" s="5"/>
    </row>
    <row r="26" spans="1:19" x14ac:dyDescent="0.3">
      <c r="A26" s="5">
        <v>83</v>
      </c>
      <c r="B26" s="72" t="s">
        <v>14</v>
      </c>
      <c r="C26" s="5">
        <v>0</v>
      </c>
      <c r="D26" s="5">
        <v>60</v>
      </c>
      <c r="E26" s="5">
        <v>117</v>
      </c>
      <c r="G26" s="6">
        <f t="shared" si="0"/>
        <v>224</v>
      </c>
      <c r="I26" s="13"/>
      <c r="J26" s="5"/>
      <c r="K26" s="5"/>
      <c r="L26" s="13"/>
      <c r="M26" s="5"/>
      <c r="N26" s="15"/>
      <c r="O26" s="5"/>
      <c r="P26" s="5"/>
      <c r="Q26" s="5"/>
    </row>
    <row r="27" spans="1:19" x14ac:dyDescent="0.3">
      <c r="G27" s="6"/>
      <c r="I27" s="13"/>
      <c r="J27" s="5"/>
      <c r="K27" s="5"/>
      <c r="L27" s="13"/>
      <c r="M27" s="5"/>
      <c r="N27" s="15"/>
      <c r="O27" s="5"/>
      <c r="P27" s="5"/>
      <c r="Q27" s="5"/>
    </row>
    <row r="28" spans="1:19" x14ac:dyDescent="0.3">
      <c r="B28" t="s">
        <v>15</v>
      </c>
      <c r="C28" s="6">
        <f>SUM(C11:C26)</f>
        <v>327</v>
      </c>
      <c r="D28" s="6">
        <f>SUM(D11:D26)</f>
        <v>819</v>
      </c>
      <c r="E28">
        <f>SUM(E11:E26)</f>
        <v>1697</v>
      </c>
      <c r="G28" s="6">
        <f>SUM(G11:G26)</f>
        <v>1697</v>
      </c>
      <c r="I28" s="13">
        <f>E11+E13+E15+E17+E19+E21+E23+E25</f>
        <v>810</v>
      </c>
      <c r="J28" s="5"/>
      <c r="K28" s="5">
        <f>AVERAGE(E11,E13,E15,E17,E19,E21,E23,E25)</f>
        <v>101.25</v>
      </c>
      <c r="L28" s="13">
        <f>E12+E14+E16+E18++E20+E22+E24+E26</f>
        <v>887</v>
      </c>
      <c r="M28" s="5"/>
      <c r="N28" s="15">
        <f>AVERAGE(E12,E14,E16,E18,E20,E22,E24,E26)</f>
        <v>110.875</v>
      </c>
      <c r="O28" s="5"/>
      <c r="P28" s="72"/>
      <c r="Q28" s="109"/>
      <c r="R28" s="72"/>
      <c r="S28" s="109"/>
    </row>
    <row r="29" spans="1:19" x14ac:dyDescent="0.3">
      <c r="I29" s="5"/>
      <c r="J29" s="5"/>
      <c r="K29" s="5"/>
      <c r="L29" s="5"/>
      <c r="M29" s="5"/>
      <c r="N29" s="5"/>
      <c r="O29" s="5"/>
      <c r="P29" s="72"/>
      <c r="Q29" s="109"/>
      <c r="R29" s="72"/>
      <c r="S29" s="109"/>
    </row>
    <row r="30" spans="1:19" x14ac:dyDescent="0.3">
      <c r="I30" s="5"/>
      <c r="J30" s="5"/>
      <c r="K30" s="5"/>
      <c r="L30" s="5"/>
      <c r="M30" s="5"/>
      <c r="N30" s="5"/>
      <c r="O30" s="5"/>
      <c r="P30" s="72"/>
      <c r="Q30" s="109"/>
      <c r="R30" s="72"/>
      <c r="S30" s="109"/>
    </row>
    <row r="31" spans="1:19" x14ac:dyDescent="0.3">
      <c r="I31" s="5"/>
      <c r="J31" s="5"/>
      <c r="K31" s="5"/>
      <c r="L31" s="5"/>
      <c r="M31" s="5"/>
      <c r="N31" s="5"/>
      <c r="O31" s="5"/>
      <c r="P31" s="72"/>
      <c r="Q31" s="109"/>
      <c r="R31" s="72"/>
      <c r="S31" s="109"/>
    </row>
    <row r="32" spans="1:19" s="6" customFormat="1" x14ac:dyDescent="0.3">
      <c r="A32" s="1" t="s">
        <v>20</v>
      </c>
      <c r="I32" s="5"/>
      <c r="J32" s="5"/>
      <c r="K32" s="5"/>
      <c r="L32" s="5"/>
      <c r="M32" s="5"/>
      <c r="N32" s="5"/>
      <c r="O32" s="5"/>
      <c r="P32" s="72"/>
      <c r="Q32" s="109"/>
      <c r="R32" s="72"/>
      <c r="S32" s="109"/>
    </row>
    <row r="33" spans="1:19" s="6" customFormat="1" x14ac:dyDescent="0.3">
      <c r="I33" s="11" t="s">
        <v>21</v>
      </c>
      <c r="J33" s="5"/>
      <c r="K33" s="5"/>
      <c r="L33" s="11" t="s">
        <v>22</v>
      </c>
      <c r="M33" s="5"/>
      <c r="N33" s="5"/>
      <c r="O33" s="5"/>
      <c r="P33" s="72"/>
      <c r="Q33" s="109"/>
      <c r="R33" s="72"/>
      <c r="S33" s="109"/>
    </row>
    <row r="34" spans="1:19" s="6" customFormat="1" x14ac:dyDescent="0.3">
      <c r="A34" s="4" t="s">
        <v>9</v>
      </c>
      <c r="B34" s="4" t="s">
        <v>10</v>
      </c>
      <c r="C34" s="4" t="s">
        <v>11</v>
      </c>
      <c r="D34" s="4" t="s">
        <v>0</v>
      </c>
      <c r="E34" s="4" t="s">
        <v>12</v>
      </c>
      <c r="G34" s="4" t="s">
        <v>16</v>
      </c>
      <c r="H34" s="109"/>
      <c r="I34" s="12" t="s">
        <v>17</v>
      </c>
      <c r="J34" s="11"/>
      <c r="K34" s="4" t="s">
        <v>19</v>
      </c>
      <c r="L34" s="12" t="s">
        <v>18</v>
      </c>
      <c r="M34" s="11"/>
      <c r="N34" s="14" t="s">
        <v>19</v>
      </c>
      <c r="O34" s="4"/>
      <c r="P34" s="72"/>
      <c r="Q34" s="109"/>
      <c r="R34" s="72"/>
      <c r="S34" s="109"/>
    </row>
    <row r="35" spans="1:19" s="6" customFormat="1" x14ac:dyDescent="0.3">
      <c r="A35" s="7">
        <v>52</v>
      </c>
      <c r="B35" s="7" t="s">
        <v>13</v>
      </c>
      <c r="C35" s="7"/>
      <c r="D35" s="7"/>
      <c r="E35" s="7">
        <v>72</v>
      </c>
      <c r="I35" s="12"/>
      <c r="L35" s="12"/>
      <c r="N35" s="16"/>
      <c r="O35" s="4"/>
      <c r="P35" s="72"/>
      <c r="Q35" s="109"/>
      <c r="R35" s="72"/>
      <c r="S35" s="109"/>
    </row>
    <row r="36" spans="1:19" s="6" customFormat="1" x14ac:dyDescent="0.3">
      <c r="A36" s="6">
        <v>52</v>
      </c>
      <c r="B36" s="5" t="s">
        <v>14</v>
      </c>
      <c r="C36" s="5"/>
      <c r="D36" s="5"/>
      <c r="E36" s="6">
        <v>72</v>
      </c>
      <c r="G36" s="6">
        <f>E35+E36</f>
        <v>144</v>
      </c>
      <c r="I36" s="13"/>
      <c r="L36" s="13"/>
      <c r="N36" s="16"/>
      <c r="P36" s="72"/>
      <c r="Q36" s="109"/>
      <c r="R36" s="72"/>
      <c r="S36" s="109"/>
    </row>
    <row r="37" spans="1:19" s="6" customFormat="1" x14ac:dyDescent="0.3">
      <c r="A37" s="7">
        <v>60</v>
      </c>
      <c r="B37" s="7" t="s">
        <v>13</v>
      </c>
      <c r="C37" s="7"/>
      <c r="D37" s="7"/>
      <c r="E37" s="7">
        <v>127</v>
      </c>
      <c r="I37" s="13"/>
      <c r="L37" s="13"/>
      <c r="N37" s="16"/>
      <c r="P37" s="72"/>
      <c r="Q37" s="109"/>
      <c r="R37" s="72"/>
      <c r="S37" s="109"/>
    </row>
    <row r="38" spans="1:19" s="6" customFormat="1" x14ac:dyDescent="0.3">
      <c r="A38" s="6">
        <v>60</v>
      </c>
      <c r="B38" s="5" t="s">
        <v>14</v>
      </c>
      <c r="C38" s="5"/>
      <c r="D38" s="5"/>
      <c r="E38" s="6">
        <v>135</v>
      </c>
      <c r="G38" s="6">
        <f>E37+E38</f>
        <v>262</v>
      </c>
      <c r="I38" s="13"/>
      <c r="L38" s="13"/>
      <c r="N38" s="16"/>
      <c r="P38" s="72"/>
      <c r="Q38" s="109"/>
      <c r="R38" s="72"/>
      <c r="S38" s="109"/>
    </row>
    <row r="39" spans="1:19" s="6" customFormat="1" x14ac:dyDescent="0.3">
      <c r="A39" s="7">
        <v>64</v>
      </c>
      <c r="B39" s="7" t="s">
        <v>13</v>
      </c>
      <c r="C39" s="7"/>
      <c r="D39" s="7"/>
      <c r="E39" s="7">
        <v>148</v>
      </c>
      <c r="I39" s="13"/>
      <c r="L39" s="13"/>
      <c r="N39" s="16"/>
      <c r="P39" s="72"/>
      <c r="Q39" s="109"/>
      <c r="R39" s="72"/>
      <c r="S39" s="109"/>
    </row>
    <row r="40" spans="1:19" s="6" customFormat="1" x14ac:dyDescent="0.3">
      <c r="A40" s="6">
        <v>64</v>
      </c>
      <c r="B40" s="5" t="s">
        <v>14</v>
      </c>
      <c r="C40" s="5"/>
      <c r="D40" s="5"/>
      <c r="E40" s="6">
        <v>178</v>
      </c>
      <c r="G40" s="6">
        <f>E39+E40</f>
        <v>326</v>
      </c>
      <c r="I40" s="13"/>
      <c r="L40" s="13"/>
      <c r="N40" s="16"/>
      <c r="P40" s="72"/>
      <c r="Q40" s="109"/>
      <c r="R40" s="72"/>
      <c r="S40" s="109"/>
    </row>
    <row r="41" spans="1:19" s="6" customFormat="1" x14ac:dyDescent="0.3">
      <c r="A41" s="7">
        <v>68</v>
      </c>
      <c r="B41" s="7" t="s">
        <v>13</v>
      </c>
      <c r="C41" s="7"/>
      <c r="D41" s="7"/>
      <c r="E41" s="7">
        <v>70</v>
      </c>
      <c r="I41" s="13"/>
      <c r="L41" s="13"/>
      <c r="N41" s="16"/>
      <c r="P41" s="72"/>
      <c r="Q41" s="109"/>
      <c r="R41" s="72"/>
      <c r="S41" s="109"/>
    </row>
    <row r="42" spans="1:19" s="6" customFormat="1" x14ac:dyDescent="0.3">
      <c r="A42" s="6">
        <v>68</v>
      </c>
      <c r="B42" s="5" t="s">
        <v>14</v>
      </c>
      <c r="C42" s="5"/>
      <c r="D42" s="5"/>
      <c r="E42" s="6">
        <v>76</v>
      </c>
      <c r="G42" s="6">
        <f>E41+E42</f>
        <v>146</v>
      </c>
      <c r="I42" s="13"/>
      <c r="L42" s="13"/>
      <c r="N42" s="16"/>
      <c r="P42" s="72"/>
      <c r="Q42" s="109"/>
      <c r="R42" s="72"/>
      <c r="S42" s="109"/>
    </row>
    <row r="43" spans="1:19" s="6" customFormat="1" x14ac:dyDescent="0.3">
      <c r="A43" s="7">
        <v>70</v>
      </c>
      <c r="B43" s="7" t="s">
        <v>13</v>
      </c>
      <c r="C43" s="7"/>
      <c r="D43" s="7"/>
      <c r="E43" s="7">
        <v>124</v>
      </c>
      <c r="I43" s="13"/>
      <c r="L43" s="13"/>
      <c r="N43" s="16"/>
      <c r="P43" s="72"/>
      <c r="Q43" s="109"/>
      <c r="R43" s="72"/>
      <c r="S43" s="109"/>
    </row>
    <row r="44" spans="1:19" s="6" customFormat="1" x14ac:dyDescent="0.3">
      <c r="A44" s="6">
        <v>70</v>
      </c>
      <c r="B44" s="5" t="s">
        <v>14</v>
      </c>
      <c r="C44" s="5"/>
      <c r="D44" s="5"/>
      <c r="E44" s="6">
        <v>157</v>
      </c>
      <c r="G44" s="6">
        <f>E43+E44</f>
        <v>281</v>
      </c>
      <c r="I44" s="13"/>
      <c r="L44" s="13"/>
      <c r="N44" s="16"/>
      <c r="P44" s="72"/>
      <c r="Q44" s="109"/>
      <c r="R44" s="72"/>
      <c r="S44" s="109"/>
    </row>
    <row r="45" spans="1:19" s="6" customFormat="1" x14ac:dyDescent="0.3">
      <c r="A45" s="7">
        <v>71</v>
      </c>
      <c r="B45" s="7" t="s">
        <v>13</v>
      </c>
      <c r="C45" s="7"/>
      <c r="D45" s="7"/>
      <c r="E45" s="7">
        <v>139</v>
      </c>
      <c r="I45" s="13"/>
      <c r="L45" s="13"/>
      <c r="N45" s="16"/>
      <c r="P45" s="72"/>
      <c r="Q45" s="109"/>
      <c r="R45" s="72"/>
      <c r="S45" s="109"/>
    </row>
    <row r="46" spans="1:19" s="6" customFormat="1" x14ac:dyDescent="0.3">
      <c r="A46" s="6">
        <v>71</v>
      </c>
      <c r="B46" s="5" t="s">
        <v>14</v>
      </c>
      <c r="C46" s="5"/>
      <c r="D46" s="5"/>
      <c r="E46" s="6">
        <v>122</v>
      </c>
      <c r="G46" s="6">
        <f>E45+E46</f>
        <v>261</v>
      </c>
      <c r="I46" s="13"/>
      <c r="L46" s="13"/>
      <c r="N46" s="16"/>
      <c r="P46" s="72"/>
      <c r="Q46" s="109"/>
      <c r="R46" s="72"/>
      <c r="S46" s="109"/>
    </row>
    <row r="47" spans="1:19" s="6" customFormat="1" x14ac:dyDescent="0.3">
      <c r="A47" s="7">
        <v>78</v>
      </c>
      <c r="B47" s="7" t="s">
        <v>13</v>
      </c>
      <c r="C47" s="7"/>
      <c r="D47" s="7"/>
      <c r="E47" s="7">
        <v>141</v>
      </c>
      <c r="I47" s="13"/>
      <c r="L47" s="13"/>
      <c r="N47" s="16"/>
      <c r="P47" s="72"/>
      <c r="Q47" s="109"/>
      <c r="R47" s="72"/>
      <c r="S47" s="109"/>
    </row>
    <row r="48" spans="1:19" s="6" customFormat="1" x14ac:dyDescent="0.3">
      <c r="A48" s="5">
        <v>78</v>
      </c>
      <c r="B48" s="5" t="s">
        <v>14</v>
      </c>
      <c r="C48" s="5"/>
      <c r="D48" s="5"/>
      <c r="E48" s="5">
        <v>122</v>
      </c>
      <c r="G48" s="6">
        <f>E47+E48</f>
        <v>263</v>
      </c>
      <c r="I48" s="13"/>
      <c r="L48" s="13"/>
      <c r="N48" s="16"/>
      <c r="P48" s="72"/>
      <c r="Q48" s="109"/>
      <c r="R48" s="72"/>
      <c r="S48" s="109"/>
    </row>
    <row r="49" spans="1:20" s="6" customFormat="1" x14ac:dyDescent="0.3">
      <c r="A49" s="7">
        <v>82</v>
      </c>
      <c r="B49" s="7" t="s">
        <v>13</v>
      </c>
      <c r="C49" s="7"/>
      <c r="D49" s="7"/>
      <c r="E49" s="7">
        <v>99</v>
      </c>
      <c r="I49" s="13"/>
      <c r="L49" s="13"/>
      <c r="N49" s="16"/>
      <c r="P49" s="72"/>
      <c r="Q49" s="109"/>
      <c r="R49" s="72"/>
      <c r="S49" s="109"/>
    </row>
    <row r="50" spans="1:20" s="6" customFormat="1" x14ac:dyDescent="0.3">
      <c r="A50" s="5">
        <v>82</v>
      </c>
      <c r="B50" s="5" t="s">
        <v>14</v>
      </c>
      <c r="C50" s="5"/>
      <c r="D50" s="5"/>
      <c r="E50" s="5">
        <v>60</v>
      </c>
      <c r="G50" s="6">
        <f>E49+E50</f>
        <v>159</v>
      </c>
      <c r="I50" s="13"/>
      <c r="L50" s="13"/>
      <c r="N50" s="16"/>
      <c r="P50" s="72"/>
      <c r="Q50" s="109"/>
      <c r="R50" s="72"/>
      <c r="S50" s="109"/>
    </row>
    <row r="51" spans="1:20" s="6" customFormat="1" x14ac:dyDescent="0.3">
      <c r="I51" s="13"/>
      <c r="L51" s="13"/>
      <c r="N51" s="16"/>
      <c r="P51" s="72"/>
      <c r="Q51" s="109"/>
      <c r="R51" s="72"/>
      <c r="S51" s="109"/>
    </row>
    <row r="52" spans="1:20" s="6" customFormat="1" x14ac:dyDescent="0.3">
      <c r="B52" s="6" t="s">
        <v>15</v>
      </c>
      <c r="C52" s="6">
        <f>SUM(C35:C50)</f>
        <v>0</v>
      </c>
      <c r="D52" s="6">
        <f>SUM(D35:D50)</f>
        <v>0</v>
      </c>
      <c r="E52" s="6">
        <f>SUM(E35:E50)</f>
        <v>1842</v>
      </c>
      <c r="G52" s="6">
        <f>SUM(G35:G50)</f>
        <v>1842</v>
      </c>
      <c r="I52" s="13">
        <f>E35+E37+E39+E41+E43+E45+E47+E49</f>
        <v>920</v>
      </c>
      <c r="K52" s="6">
        <f>AVERAGE(E35,E37,E39,E41,E43,E45,E47,E49)</f>
        <v>115</v>
      </c>
      <c r="L52" s="13">
        <f>E36+E38+E40+E42+E44+E46+E48+E50</f>
        <v>922</v>
      </c>
      <c r="N52" s="16">
        <f>AVERAGE(E36,E38,E40,E42,E44,E46,E48,E50)</f>
        <v>115.25</v>
      </c>
      <c r="P52" s="72"/>
      <c r="Q52" s="109"/>
      <c r="R52" s="72"/>
      <c r="S52" s="109"/>
      <c r="T52" s="18"/>
    </row>
    <row r="53" spans="1:20" s="6" customFormat="1" x14ac:dyDescent="0.3">
      <c r="P53" s="72"/>
      <c r="Q53" s="109"/>
      <c r="R53" s="72"/>
      <c r="S53" s="109"/>
    </row>
    <row r="54" spans="1:20" s="6" customFormat="1" x14ac:dyDescent="0.3">
      <c r="P54" s="72"/>
      <c r="Q54" s="109"/>
      <c r="R54" s="72"/>
      <c r="S54" s="109"/>
    </row>
    <row r="55" spans="1:20" s="6" customFormat="1" x14ac:dyDescent="0.3">
      <c r="P55" s="72"/>
      <c r="Q55" s="109"/>
      <c r="R55" s="72"/>
      <c r="S55" s="109"/>
    </row>
    <row r="56" spans="1:20" x14ac:dyDescent="0.3">
      <c r="A56" s="71" t="s">
        <v>23</v>
      </c>
      <c r="B56" s="109"/>
      <c r="C56" s="109"/>
      <c r="D56" s="109"/>
      <c r="E56" s="109"/>
      <c r="F56" s="109"/>
      <c r="G56" s="109"/>
      <c r="H56" s="109"/>
      <c r="I56" s="72"/>
      <c r="J56" s="72"/>
      <c r="K56" s="72"/>
      <c r="L56" s="72"/>
      <c r="M56" s="5"/>
      <c r="N56" s="5"/>
      <c r="O56" s="5"/>
      <c r="P56" s="72"/>
      <c r="Q56" s="109"/>
      <c r="R56" s="72"/>
      <c r="S56" s="109"/>
    </row>
    <row r="57" spans="1:20" x14ac:dyDescent="0.3">
      <c r="A57" s="109"/>
      <c r="B57" s="109"/>
      <c r="C57" s="109"/>
      <c r="D57" s="109"/>
      <c r="E57" s="109"/>
      <c r="F57" s="109"/>
      <c r="G57" s="109"/>
      <c r="H57" s="109"/>
      <c r="I57" s="11" t="s">
        <v>24</v>
      </c>
      <c r="J57" s="72"/>
      <c r="K57" s="72"/>
      <c r="L57" s="11" t="s">
        <v>25</v>
      </c>
      <c r="M57" s="5"/>
      <c r="N57" s="5"/>
      <c r="O57" s="5"/>
      <c r="P57" s="72"/>
      <c r="Q57" s="109"/>
      <c r="R57" s="72"/>
      <c r="S57" s="109"/>
    </row>
    <row r="58" spans="1:20" x14ac:dyDescent="0.3">
      <c r="A58" s="4" t="s">
        <v>9</v>
      </c>
      <c r="B58" s="4" t="s">
        <v>10</v>
      </c>
      <c r="C58" s="4" t="s">
        <v>11</v>
      </c>
      <c r="D58" s="4" t="s">
        <v>0</v>
      </c>
      <c r="E58" s="4" t="s">
        <v>12</v>
      </c>
      <c r="F58" s="6"/>
      <c r="G58" s="4" t="s">
        <v>16</v>
      </c>
      <c r="H58" s="109"/>
      <c r="I58" s="12" t="s">
        <v>17</v>
      </c>
      <c r="J58" s="11"/>
      <c r="K58" s="4" t="s">
        <v>19</v>
      </c>
      <c r="L58" s="12" t="s">
        <v>18</v>
      </c>
      <c r="M58" s="11"/>
      <c r="N58" s="14" t="s">
        <v>19</v>
      </c>
      <c r="O58" s="4"/>
      <c r="P58" s="72"/>
      <c r="Q58" s="109"/>
      <c r="R58" s="72"/>
      <c r="S58" s="109"/>
    </row>
    <row r="59" spans="1:20" x14ac:dyDescent="0.3">
      <c r="A59" s="7">
        <v>38</v>
      </c>
      <c r="B59" s="73" t="s">
        <v>13</v>
      </c>
      <c r="C59" s="7">
        <v>63</v>
      </c>
      <c r="D59" s="7">
        <v>16</v>
      </c>
      <c r="E59" s="7">
        <v>79</v>
      </c>
      <c r="F59" s="6"/>
      <c r="G59" s="6"/>
      <c r="I59" s="12"/>
      <c r="J59" s="6"/>
      <c r="L59" s="12"/>
      <c r="N59" s="16"/>
      <c r="O59" s="4"/>
      <c r="P59" s="72"/>
      <c r="Q59" s="109"/>
      <c r="R59" s="72"/>
      <c r="S59" s="109"/>
    </row>
    <row r="60" spans="1:20" x14ac:dyDescent="0.3">
      <c r="A60" s="6">
        <v>38</v>
      </c>
      <c r="B60" s="72" t="s">
        <v>14</v>
      </c>
      <c r="C60" s="5">
        <v>41</v>
      </c>
      <c r="D60" s="5">
        <v>93</v>
      </c>
      <c r="E60" s="6">
        <v>134</v>
      </c>
      <c r="F60" s="6"/>
      <c r="G60" s="6">
        <f>E59+E60</f>
        <v>213</v>
      </c>
      <c r="I60" s="13"/>
      <c r="J60" s="6"/>
      <c r="L60" s="13"/>
      <c r="N60" s="16"/>
      <c r="P60" s="72"/>
      <c r="Q60" s="109"/>
      <c r="R60" s="72"/>
      <c r="S60" s="109"/>
    </row>
    <row r="61" spans="1:20" x14ac:dyDescent="0.3">
      <c r="A61" s="7">
        <v>50</v>
      </c>
      <c r="B61" s="73" t="s">
        <v>13</v>
      </c>
      <c r="C61" s="7">
        <v>9</v>
      </c>
      <c r="D61" s="7">
        <v>82</v>
      </c>
      <c r="E61" s="7">
        <v>91</v>
      </c>
      <c r="F61" s="6"/>
      <c r="G61" s="6"/>
      <c r="I61" s="13"/>
      <c r="J61" s="6"/>
      <c r="L61" s="13"/>
      <c r="N61" s="16"/>
      <c r="P61" s="72"/>
      <c r="Q61" s="109"/>
      <c r="R61" s="72"/>
      <c r="S61" s="109"/>
    </row>
    <row r="62" spans="1:20" x14ac:dyDescent="0.3">
      <c r="A62" s="6">
        <v>50</v>
      </c>
      <c r="B62" s="72" t="s">
        <v>14</v>
      </c>
      <c r="C62" s="5">
        <v>5</v>
      </c>
      <c r="D62" s="5">
        <v>40</v>
      </c>
      <c r="E62" s="6">
        <v>45</v>
      </c>
      <c r="F62" s="6"/>
      <c r="G62" s="6">
        <f>E61+E62</f>
        <v>136</v>
      </c>
      <c r="I62" s="13"/>
      <c r="J62" s="6"/>
      <c r="L62" s="13"/>
      <c r="N62" s="16"/>
      <c r="P62" s="72"/>
      <c r="Q62" s="109"/>
      <c r="R62" s="72"/>
      <c r="S62" s="109"/>
    </row>
    <row r="63" spans="1:20" x14ac:dyDescent="0.3">
      <c r="A63" s="7">
        <v>56</v>
      </c>
      <c r="B63" s="73" t="s">
        <v>13</v>
      </c>
      <c r="C63" s="7">
        <v>18</v>
      </c>
      <c r="D63" s="7">
        <v>34</v>
      </c>
      <c r="E63" s="7">
        <v>52</v>
      </c>
      <c r="F63" s="6"/>
      <c r="G63" s="6"/>
      <c r="I63" s="13"/>
      <c r="J63" s="6"/>
      <c r="L63" s="13"/>
      <c r="N63" s="16"/>
      <c r="P63" s="72"/>
      <c r="Q63" s="109"/>
      <c r="R63" s="72"/>
      <c r="S63" s="109"/>
    </row>
    <row r="64" spans="1:20" x14ac:dyDescent="0.3">
      <c r="A64" s="6">
        <v>56</v>
      </c>
      <c r="B64" s="72" t="s">
        <v>14</v>
      </c>
      <c r="C64" s="5">
        <v>39</v>
      </c>
      <c r="D64" s="5">
        <v>37</v>
      </c>
      <c r="E64" s="6">
        <v>76</v>
      </c>
      <c r="F64" s="6"/>
      <c r="G64" s="6">
        <f>E63+E64</f>
        <v>128</v>
      </c>
      <c r="I64" s="13"/>
      <c r="J64" s="6"/>
      <c r="L64" s="13"/>
      <c r="N64" s="16"/>
      <c r="P64" s="72"/>
      <c r="Q64" s="109"/>
      <c r="R64" s="72"/>
      <c r="S64" s="109"/>
    </row>
    <row r="65" spans="1:20" x14ac:dyDescent="0.3">
      <c r="A65" s="7">
        <v>58</v>
      </c>
      <c r="B65" s="73" t="s">
        <v>13</v>
      </c>
      <c r="C65" s="7">
        <v>50</v>
      </c>
      <c r="D65" s="7">
        <v>61</v>
      </c>
      <c r="E65" s="7">
        <v>111</v>
      </c>
      <c r="F65" s="6"/>
      <c r="G65" s="6"/>
      <c r="I65" s="13"/>
      <c r="J65" s="6"/>
      <c r="L65" s="13"/>
      <c r="N65" s="16"/>
      <c r="P65" s="72"/>
      <c r="Q65" s="109"/>
      <c r="R65" s="72"/>
      <c r="S65" s="109"/>
    </row>
    <row r="66" spans="1:20" x14ac:dyDescent="0.3">
      <c r="A66" s="6">
        <v>58</v>
      </c>
      <c r="B66" s="72" t="s">
        <v>14</v>
      </c>
      <c r="C66" s="5">
        <v>31</v>
      </c>
      <c r="D66" s="5">
        <v>79</v>
      </c>
      <c r="E66" s="6">
        <v>110</v>
      </c>
      <c r="F66" s="6"/>
      <c r="G66" s="6">
        <f>E65+E66</f>
        <v>221</v>
      </c>
      <c r="I66" s="13"/>
      <c r="J66" s="6"/>
      <c r="L66" s="13"/>
      <c r="N66" s="16"/>
      <c r="P66" s="72"/>
      <c r="Q66" s="109"/>
      <c r="R66" s="72"/>
      <c r="S66" s="109"/>
    </row>
    <row r="67" spans="1:20" x14ac:dyDescent="0.3">
      <c r="A67" s="7">
        <v>63</v>
      </c>
      <c r="B67" s="73" t="s">
        <v>13</v>
      </c>
      <c r="C67" s="7">
        <v>4</v>
      </c>
      <c r="D67" s="7">
        <v>77</v>
      </c>
      <c r="E67" s="7">
        <v>81</v>
      </c>
      <c r="F67" s="6"/>
      <c r="G67" s="6"/>
      <c r="I67" s="13"/>
      <c r="J67" s="6"/>
      <c r="L67" s="13"/>
      <c r="N67" s="16"/>
      <c r="P67" s="72"/>
      <c r="Q67" s="109"/>
      <c r="R67" s="72"/>
      <c r="S67" s="109"/>
    </row>
    <row r="68" spans="1:20" x14ac:dyDescent="0.3">
      <c r="A68" s="5">
        <v>63</v>
      </c>
      <c r="B68" s="72" t="s">
        <v>14</v>
      </c>
      <c r="C68" s="5">
        <v>33</v>
      </c>
      <c r="D68" s="5">
        <v>45</v>
      </c>
      <c r="E68" s="5">
        <v>78</v>
      </c>
      <c r="F68" s="6"/>
      <c r="G68" s="6">
        <f>E67+E68</f>
        <v>159</v>
      </c>
      <c r="I68" s="13"/>
      <c r="J68" s="6"/>
      <c r="L68" s="13"/>
      <c r="N68" s="16"/>
      <c r="P68" s="72"/>
      <c r="Q68" s="109"/>
      <c r="R68" s="72"/>
      <c r="S68" s="109"/>
    </row>
    <row r="69" spans="1:20" s="6" customFormat="1" x14ac:dyDescent="0.3">
      <c r="A69" s="7">
        <v>72</v>
      </c>
      <c r="B69" s="73" t="s">
        <v>13</v>
      </c>
      <c r="C69" s="7"/>
      <c r="D69" s="7"/>
      <c r="E69" s="7">
        <v>110</v>
      </c>
      <c r="I69" s="13"/>
      <c r="L69" s="13"/>
      <c r="N69" s="16"/>
      <c r="P69" s="72"/>
      <c r="Q69" s="109"/>
      <c r="R69" s="72"/>
      <c r="S69" s="109"/>
    </row>
    <row r="70" spans="1:20" s="6" customFormat="1" x14ac:dyDescent="0.3">
      <c r="A70" s="5">
        <v>72</v>
      </c>
      <c r="B70" s="72" t="s">
        <v>14</v>
      </c>
      <c r="C70" s="5"/>
      <c r="D70" s="5"/>
      <c r="E70" s="5">
        <v>78</v>
      </c>
      <c r="G70" s="6">
        <f>E69+E70</f>
        <v>188</v>
      </c>
      <c r="I70" s="13"/>
      <c r="L70" s="13"/>
      <c r="N70" s="16"/>
      <c r="P70" s="72"/>
      <c r="Q70" s="109"/>
      <c r="R70" s="72"/>
      <c r="S70" s="109"/>
    </row>
    <row r="71" spans="1:20" s="6" customFormat="1" x14ac:dyDescent="0.3">
      <c r="A71" s="7">
        <v>76</v>
      </c>
      <c r="B71" s="73" t="s">
        <v>13</v>
      </c>
      <c r="C71" s="7"/>
      <c r="D71" s="7"/>
      <c r="E71" s="7">
        <v>91</v>
      </c>
      <c r="I71" s="13"/>
      <c r="L71" s="13"/>
      <c r="N71" s="16"/>
      <c r="P71" s="72"/>
      <c r="Q71" s="109"/>
      <c r="R71" s="72"/>
      <c r="S71" s="109"/>
    </row>
    <row r="72" spans="1:20" s="6" customFormat="1" x14ac:dyDescent="0.3">
      <c r="A72" s="5">
        <v>76</v>
      </c>
      <c r="B72" s="72" t="s">
        <v>14</v>
      </c>
      <c r="C72" s="5"/>
      <c r="D72" s="5"/>
      <c r="E72" s="5">
        <v>110</v>
      </c>
      <c r="G72" s="6">
        <f>E71+E72</f>
        <v>201</v>
      </c>
      <c r="I72" s="13"/>
      <c r="L72" s="13"/>
      <c r="N72" s="16"/>
      <c r="P72" s="72"/>
      <c r="Q72" s="109"/>
      <c r="R72" s="72"/>
      <c r="S72" s="109"/>
    </row>
    <row r="73" spans="1:20" s="6" customFormat="1" x14ac:dyDescent="0.3">
      <c r="A73" s="7">
        <v>80</v>
      </c>
      <c r="B73" s="73" t="s">
        <v>13</v>
      </c>
      <c r="C73" s="7"/>
      <c r="D73" s="7"/>
      <c r="E73" s="7">
        <v>112</v>
      </c>
      <c r="I73" s="13"/>
      <c r="L73" s="13"/>
      <c r="N73" s="16"/>
      <c r="P73" s="72"/>
      <c r="Q73" s="109"/>
      <c r="R73" s="72"/>
      <c r="S73" s="109"/>
    </row>
    <row r="74" spans="1:20" s="6" customFormat="1" x14ac:dyDescent="0.3">
      <c r="A74" s="5">
        <v>80</v>
      </c>
      <c r="B74" s="72" t="s">
        <v>14</v>
      </c>
      <c r="C74" s="5"/>
      <c r="D74" s="5"/>
      <c r="E74" s="5">
        <v>89</v>
      </c>
      <c r="G74" s="6">
        <f>E73+E74</f>
        <v>201</v>
      </c>
      <c r="I74" s="13"/>
      <c r="L74" s="13"/>
      <c r="N74" s="16"/>
      <c r="P74" s="72"/>
      <c r="Q74" s="109"/>
      <c r="R74" s="72"/>
      <c r="S74" s="109"/>
    </row>
    <row r="75" spans="1:20" x14ac:dyDescent="0.3">
      <c r="A75" s="6"/>
      <c r="B75" s="109"/>
      <c r="E75" s="6"/>
      <c r="F75" s="6"/>
      <c r="G75" s="6"/>
      <c r="I75" s="13"/>
      <c r="J75" s="6"/>
      <c r="L75" s="13"/>
      <c r="N75" s="16"/>
      <c r="P75" s="72"/>
      <c r="Q75" s="109"/>
      <c r="R75" s="72"/>
      <c r="S75" s="109"/>
    </row>
    <row r="76" spans="1:20" x14ac:dyDescent="0.3">
      <c r="A76" s="6"/>
      <c r="B76" s="109" t="s">
        <v>15</v>
      </c>
      <c r="C76" s="6">
        <f>SUM(C59:C74)</f>
        <v>293</v>
      </c>
      <c r="D76" s="6">
        <f>SUM(D59:D74)</f>
        <v>564</v>
      </c>
      <c r="E76" s="6">
        <f>SUM(E59:E74)</f>
        <v>1447</v>
      </c>
      <c r="F76" s="6"/>
      <c r="G76" s="6">
        <f>SUM(G59:G74)</f>
        <v>1447</v>
      </c>
      <c r="I76" s="13">
        <f>E59+E61+E63+E65+E67+E69+E71+E73</f>
        <v>727</v>
      </c>
      <c r="J76" s="6"/>
      <c r="K76" s="6">
        <f>AVERAGE(E59,E61,E63,E65,E67,E69,E71,E73)</f>
        <v>90.875</v>
      </c>
      <c r="L76" s="13">
        <f>E60+E62+E64+E66+E68+E70+E72+E74</f>
        <v>720</v>
      </c>
      <c r="N76" s="16">
        <f>AVERAGE(E60,E62,E64,E66,E68,E70,E72,E74)</f>
        <v>90</v>
      </c>
      <c r="P76" s="72"/>
      <c r="Q76" s="109"/>
      <c r="R76" s="72"/>
      <c r="S76" s="109"/>
      <c r="T76" s="18"/>
    </row>
    <row r="77" spans="1:20" x14ac:dyDescent="0.3">
      <c r="J77" s="6"/>
      <c r="L77" s="6"/>
      <c r="P77" s="72"/>
      <c r="Q77" s="109"/>
      <c r="R77" s="72"/>
      <c r="S77" s="109"/>
    </row>
    <row r="78" spans="1:20" x14ac:dyDescent="0.3">
      <c r="J78" s="6"/>
      <c r="L78" s="6"/>
      <c r="P78" s="72"/>
      <c r="Q78" s="109"/>
      <c r="R78" s="72"/>
      <c r="S78" s="109"/>
    </row>
    <row r="79" spans="1:20" x14ac:dyDescent="0.3">
      <c r="J79" s="6"/>
      <c r="L79" s="6"/>
      <c r="P79" s="72"/>
      <c r="Q79" s="109"/>
      <c r="R79" s="72"/>
      <c r="S79" s="109"/>
    </row>
    <row r="80" spans="1:20" x14ac:dyDescent="0.3">
      <c r="A80" s="71" t="s">
        <v>26</v>
      </c>
      <c r="B80" s="109"/>
      <c r="C80" s="109"/>
      <c r="D80" s="109"/>
      <c r="E80" s="109"/>
      <c r="F80" s="109"/>
      <c r="G80" s="109"/>
      <c r="H80" s="109"/>
      <c r="I80" s="72"/>
      <c r="J80" s="72"/>
      <c r="K80" s="72"/>
      <c r="L80" s="72"/>
      <c r="P80" s="72"/>
      <c r="Q80" s="109"/>
      <c r="R80" s="72"/>
      <c r="S80" s="109"/>
    </row>
    <row r="81" spans="1:19" x14ac:dyDescent="0.3">
      <c r="A81" s="109"/>
      <c r="B81" s="109"/>
      <c r="C81" s="109"/>
      <c r="D81" s="109"/>
      <c r="E81" s="109"/>
      <c r="F81" s="109"/>
      <c r="G81" s="109"/>
      <c r="H81" s="109"/>
      <c r="I81" s="11" t="s">
        <v>27</v>
      </c>
      <c r="J81" s="72"/>
      <c r="K81" s="72"/>
      <c r="L81" s="11" t="s">
        <v>28</v>
      </c>
      <c r="P81" s="72"/>
      <c r="Q81" s="109"/>
      <c r="R81" s="72"/>
      <c r="S81" s="109"/>
    </row>
    <row r="82" spans="1:19" x14ac:dyDescent="0.3">
      <c r="A82" s="4" t="s">
        <v>9</v>
      </c>
      <c r="B82" s="4" t="s">
        <v>10</v>
      </c>
      <c r="C82" s="4" t="s">
        <v>11</v>
      </c>
      <c r="D82" s="4" t="s">
        <v>0</v>
      </c>
      <c r="E82" s="4" t="s">
        <v>12</v>
      </c>
      <c r="F82" s="6"/>
      <c r="G82" s="4" t="s">
        <v>16</v>
      </c>
      <c r="H82" s="109"/>
      <c r="I82" s="12" t="s">
        <v>17</v>
      </c>
      <c r="J82" s="11"/>
      <c r="K82" s="4" t="s">
        <v>19</v>
      </c>
      <c r="L82" s="12" t="s">
        <v>18</v>
      </c>
      <c r="M82" s="11"/>
      <c r="N82" s="14" t="s">
        <v>19</v>
      </c>
      <c r="O82" s="4"/>
      <c r="P82" s="72"/>
      <c r="Q82" s="109"/>
      <c r="R82" s="72"/>
      <c r="S82" s="109"/>
    </row>
    <row r="83" spans="1:19" x14ac:dyDescent="0.3">
      <c r="A83" s="7">
        <v>9</v>
      </c>
      <c r="B83" s="73" t="s">
        <v>13</v>
      </c>
      <c r="C83" s="7"/>
      <c r="D83" s="7"/>
      <c r="E83" s="7">
        <v>79</v>
      </c>
      <c r="F83" s="6"/>
      <c r="G83" s="6"/>
      <c r="I83" s="12"/>
      <c r="J83" s="6"/>
      <c r="L83" s="12"/>
      <c r="N83" s="16"/>
      <c r="O83" s="4"/>
      <c r="P83" s="72"/>
      <c r="Q83" s="109"/>
      <c r="R83" s="72"/>
      <c r="S83" s="109"/>
    </row>
    <row r="84" spans="1:19" x14ac:dyDescent="0.3">
      <c r="A84" s="6">
        <v>9</v>
      </c>
      <c r="B84" s="72" t="s">
        <v>14</v>
      </c>
      <c r="C84" s="5"/>
      <c r="D84" s="5"/>
      <c r="E84" s="6">
        <v>78</v>
      </c>
      <c r="F84" s="6"/>
      <c r="G84" s="6">
        <f>E83+E84</f>
        <v>157</v>
      </c>
      <c r="I84" s="13"/>
      <c r="J84" s="6"/>
      <c r="L84" s="13"/>
      <c r="N84" s="16"/>
      <c r="P84" s="72"/>
      <c r="Q84" s="109"/>
      <c r="R84" s="72"/>
      <c r="S84" s="109"/>
    </row>
    <row r="85" spans="1:19" x14ac:dyDescent="0.3">
      <c r="A85" s="7">
        <v>10</v>
      </c>
      <c r="B85" s="73" t="s">
        <v>13</v>
      </c>
      <c r="C85" s="7"/>
      <c r="D85" s="7"/>
      <c r="E85" s="7">
        <v>110</v>
      </c>
      <c r="F85" s="6"/>
      <c r="G85" s="6"/>
      <c r="I85" s="13"/>
      <c r="J85" s="6"/>
      <c r="L85" s="13"/>
      <c r="N85" s="16"/>
      <c r="P85" s="72"/>
      <c r="Q85" s="109"/>
      <c r="R85" s="72"/>
      <c r="S85" s="109"/>
    </row>
    <row r="86" spans="1:19" x14ac:dyDescent="0.3">
      <c r="A86" s="6">
        <v>10</v>
      </c>
      <c r="B86" s="72" t="s">
        <v>14</v>
      </c>
      <c r="C86" s="5"/>
      <c r="D86" s="5"/>
      <c r="E86" s="6">
        <v>86</v>
      </c>
      <c r="F86" s="6"/>
      <c r="G86" s="6">
        <f>E85+E86</f>
        <v>196</v>
      </c>
      <c r="I86" s="13"/>
      <c r="J86" s="6"/>
      <c r="L86" s="13"/>
      <c r="N86" s="16"/>
      <c r="P86" s="72"/>
      <c r="Q86" s="109"/>
      <c r="R86" s="72"/>
      <c r="S86" s="109"/>
    </row>
    <row r="87" spans="1:19" x14ac:dyDescent="0.3">
      <c r="A87" s="7">
        <v>17</v>
      </c>
      <c r="B87" s="73" t="s">
        <v>13</v>
      </c>
      <c r="C87" s="7"/>
      <c r="D87" s="7"/>
      <c r="E87" s="7">
        <v>68</v>
      </c>
      <c r="F87" s="6"/>
      <c r="G87" s="6"/>
      <c r="I87" s="13"/>
      <c r="J87" s="6"/>
      <c r="L87" s="13"/>
      <c r="N87" s="16"/>
      <c r="P87" s="72"/>
      <c r="Q87" s="109"/>
      <c r="R87" s="72"/>
      <c r="S87" s="109"/>
    </row>
    <row r="88" spans="1:19" x14ac:dyDescent="0.3">
      <c r="A88" s="6">
        <v>17</v>
      </c>
      <c r="B88" s="72" t="s">
        <v>14</v>
      </c>
      <c r="C88" s="5"/>
      <c r="D88" s="5"/>
      <c r="E88" s="6">
        <v>51</v>
      </c>
      <c r="F88" s="6"/>
      <c r="G88" s="6">
        <f>E87+E88</f>
        <v>119</v>
      </c>
      <c r="I88" s="13"/>
      <c r="J88" s="6"/>
      <c r="L88" s="13"/>
      <c r="N88" s="16"/>
      <c r="P88" s="72"/>
      <c r="Q88" s="109"/>
      <c r="R88" s="72"/>
      <c r="S88" s="109"/>
    </row>
    <row r="89" spans="1:19" s="6" customFormat="1" x14ac:dyDescent="0.3">
      <c r="A89" s="7">
        <v>21</v>
      </c>
      <c r="B89" s="73" t="s">
        <v>13</v>
      </c>
      <c r="C89" s="7"/>
      <c r="D89" s="7"/>
      <c r="E89" s="7">
        <v>81</v>
      </c>
      <c r="I89" s="13"/>
      <c r="L89" s="13"/>
      <c r="N89" s="16"/>
      <c r="P89" s="72"/>
      <c r="Q89" s="109"/>
      <c r="R89" s="72"/>
      <c r="S89" s="109"/>
    </row>
    <row r="90" spans="1:19" s="6" customFormat="1" x14ac:dyDescent="0.3">
      <c r="A90" s="6">
        <v>21</v>
      </c>
      <c r="B90" s="72" t="s">
        <v>14</v>
      </c>
      <c r="C90" s="5"/>
      <c r="D90" s="5"/>
      <c r="E90" s="6">
        <v>63</v>
      </c>
      <c r="G90" s="6">
        <f>E89+E90</f>
        <v>144</v>
      </c>
      <c r="I90" s="13"/>
      <c r="L90" s="13"/>
      <c r="N90" s="16"/>
      <c r="P90" s="72"/>
      <c r="Q90" s="109"/>
      <c r="R90" s="72"/>
      <c r="S90" s="109"/>
    </row>
    <row r="91" spans="1:19" x14ac:dyDescent="0.3">
      <c r="A91" s="7">
        <v>25</v>
      </c>
      <c r="B91" s="73" t="s">
        <v>13</v>
      </c>
      <c r="C91" s="7"/>
      <c r="D91" s="7"/>
      <c r="E91" s="7">
        <v>77</v>
      </c>
      <c r="F91" s="6"/>
      <c r="G91" s="6"/>
      <c r="I91" s="13"/>
      <c r="J91" s="6"/>
      <c r="L91" s="13"/>
      <c r="N91" s="16"/>
      <c r="P91" s="72"/>
      <c r="Q91" s="109"/>
      <c r="R91" s="72"/>
      <c r="S91" s="109"/>
    </row>
    <row r="92" spans="1:19" x14ac:dyDescent="0.3">
      <c r="A92" s="6">
        <v>25</v>
      </c>
      <c r="B92" s="72" t="s">
        <v>14</v>
      </c>
      <c r="C92" s="5"/>
      <c r="D92" s="5"/>
      <c r="E92" s="6">
        <v>44</v>
      </c>
      <c r="F92" s="6"/>
      <c r="G92" s="6">
        <f>E91+E92</f>
        <v>121</v>
      </c>
      <c r="I92" s="13"/>
      <c r="J92" s="6"/>
      <c r="L92" s="13"/>
      <c r="N92" s="16"/>
      <c r="P92" s="72"/>
      <c r="Q92" s="109"/>
      <c r="R92" s="72"/>
      <c r="S92" s="109"/>
    </row>
    <row r="93" spans="1:19" s="6" customFormat="1" x14ac:dyDescent="0.3">
      <c r="A93" s="7">
        <v>30</v>
      </c>
      <c r="B93" s="73" t="s">
        <v>13</v>
      </c>
      <c r="C93" s="7"/>
      <c r="D93" s="7"/>
      <c r="E93" s="7">
        <v>127</v>
      </c>
      <c r="I93" s="13"/>
      <c r="L93" s="13"/>
      <c r="N93" s="16"/>
      <c r="P93" s="72"/>
      <c r="Q93" s="109"/>
      <c r="R93" s="72"/>
      <c r="S93" s="109"/>
    </row>
    <row r="94" spans="1:19" s="6" customFormat="1" x14ac:dyDescent="0.3">
      <c r="A94" s="6">
        <v>30</v>
      </c>
      <c r="B94" s="72" t="s">
        <v>14</v>
      </c>
      <c r="C94" s="5"/>
      <c r="D94" s="5"/>
      <c r="E94" s="6">
        <v>123</v>
      </c>
      <c r="G94" s="6">
        <f>E93+E94</f>
        <v>250</v>
      </c>
      <c r="I94" s="13"/>
      <c r="L94" s="13"/>
      <c r="N94" s="16"/>
      <c r="P94" s="72"/>
      <c r="Q94" s="109"/>
      <c r="R94" s="72"/>
      <c r="S94" s="109"/>
    </row>
    <row r="95" spans="1:19" x14ac:dyDescent="0.3">
      <c r="A95" s="7">
        <v>40</v>
      </c>
      <c r="B95" s="73" t="s">
        <v>13</v>
      </c>
      <c r="C95" s="7"/>
      <c r="D95" s="7"/>
      <c r="E95" s="7">
        <v>139</v>
      </c>
      <c r="F95" s="6"/>
      <c r="G95" s="6"/>
      <c r="I95" s="13"/>
      <c r="J95" s="6"/>
      <c r="L95" s="13"/>
      <c r="N95" s="16"/>
      <c r="P95" s="72"/>
      <c r="Q95" s="109"/>
      <c r="R95" s="72"/>
      <c r="S95" s="109"/>
    </row>
    <row r="96" spans="1:19" x14ac:dyDescent="0.3">
      <c r="A96" s="5">
        <v>40</v>
      </c>
      <c r="B96" s="72" t="s">
        <v>14</v>
      </c>
      <c r="C96" s="5"/>
      <c r="D96" s="5"/>
      <c r="E96" s="5">
        <v>105</v>
      </c>
      <c r="F96" s="6"/>
      <c r="G96" s="6">
        <f>E95+E96</f>
        <v>244</v>
      </c>
      <c r="I96" s="13"/>
      <c r="J96" s="6"/>
      <c r="L96" s="13"/>
      <c r="N96" s="16"/>
      <c r="P96" s="72"/>
      <c r="Q96" s="109"/>
      <c r="R96" s="72"/>
      <c r="S96" s="109"/>
    </row>
    <row r="97" spans="1:20" x14ac:dyDescent="0.3">
      <c r="A97" s="6"/>
      <c r="B97" s="109"/>
      <c r="E97" s="6"/>
      <c r="F97" s="6"/>
      <c r="G97" s="6"/>
      <c r="I97" s="13"/>
      <c r="J97" s="6"/>
      <c r="L97" s="13"/>
      <c r="N97" s="16"/>
      <c r="P97" s="72"/>
      <c r="Q97" s="109"/>
      <c r="R97" s="72"/>
      <c r="S97" s="109"/>
    </row>
    <row r="98" spans="1:20" x14ac:dyDescent="0.3">
      <c r="A98" s="6"/>
      <c r="B98" s="109" t="s">
        <v>15</v>
      </c>
      <c r="C98" s="6">
        <f>SUM(C83:C96)</f>
        <v>0</v>
      </c>
      <c r="D98" s="6">
        <f>SUM(D83:D96)</f>
        <v>0</v>
      </c>
      <c r="E98" s="6">
        <f>SUM(E83:E96)</f>
        <v>1231</v>
      </c>
      <c r="F98" s="6"/>
      <c r="G98" s="6">
        <f>SUM(G83:G96)</f>
        <v>1231</v>
      </c>
      <c r="I98" s="13">
        <f>E83+E85+E87+E89+E91+E93+E95</f>
        <v>681</v>
      </c>
      <c r="J98" s="6"/>
      <c r="K98" s="6">
        <f>AVERAGE(E83,E85,E87,E89,E91,E93,E95)</f>
        <v>97.285714285714292</v>
      </c>
      <c r="L98" s="13">
        <f>E84+E86+E88+E90+E92+E94+E96</f>
        <v>550</v>
      </c>
      <c r="N98" s="16">
        <f>AVERAGE(E84,E86,E88,E90,E92,E94,E96)</f>
        <v>78.571428571428569</v>
      </c>
      <c r="O98" s="6"/>
      <c r="P98" s="72"/>
      <c r="Q98" s="109"/>
      <c r="R98" s="72"/>
      <c r="S98" s="109"/>
      <c r="T98" s="18"/>
    </row>
    <row r="99" spans="1:20" x14ac:dyDescent="0.3">
      <c r="B99" s="109"/>
      <c r="J99" s="6"/>
      <c r="L99" s="6"/>
      <c r="P99" s="72"/>
      <c r="Q99" s="109"/>
      <c r="R99" s="72"/>
      <c r="S99" s="109"/>
    </row>
    <row r="100" spans="1:20" x14ac:dyDescent="0.3">
      <c r="J100" s="6"/>
      <c r="L100" s="6"/>
      <c r="P100" s="72"/>
      <c r="Q100" s="109"/>
      <c r="R100" s="72"/>
      <c r="S100" s="109"/>
    </row>
    <row r="101" spans="1:20" x14ac:dyDescent="0.3">
      <c r="J101" s="6"/>
      <c r="L101" s="6"/>
      <c r="P101" s="72"/>
      <c r="Q101" s="109"/>
      <c r="R101" s="72"/>
      <c r="S101" s="109"/>
    </row>
    <row r="102" spans="1:20" x14ac:dyDescent="0.3">
      <c r="A102" s="71" t="s">
        <v>29</v>
      </c>
      <c r="B102" s="109"/>
      <c r="C102" s="109"/>
      <c r="D102" s="109"/>
      <c r="E102" s="109"/>
      <c r="F102" s="109"/>
      <c r="G102" s="109"/>
      <c r="H102" s="109"/>
      <c r="I102" s="72"/>
      <c r="J102" s="72"/>
      <c r="K102" s="72"/>
      <c r="L102" s="72"/>
      <c r="P102" s="72"/>
      <c r="Q102" s="109"/>
      <c r="R102" s="72"/>
      <c r="S102" s="109"/>
    </row>
    <row r="103" spans="1:20" x14ac:dyDescent="0.3">
      <c r="A103" s="109"/>
      <c r="B103" s="109"/>
      <c r="C103" s="109"/>
      <c r="D103" s="109"/>
      <c r="E103" s="109"/>
      <c r="F103" s="109"/>
      <c r="G103" s="109"/>
      <c r="H103" s="109"/>
      <c r="I103" s="11" t="s">
        <v>30</v>
      </c>
      <c r="J103" s="72"/>
      <c r="K103" s="72"/>
      <c r="L103" s="11" t="s">
        <v>31</v>
      </c>
      <c r="P103" s="72"/>
      <c r="Q103" s="109"/>
      <c r="R103" s="72"/>
      <c r="S103" s="109"/>
    </row>
    <row r="104" spans="1:20" x14ac:dyDescent="0.3">
      <c r="A104" s="4" t="s">
        <v>9</v>
      </c>
      <c r="B104" s="4" t="s">
        <v>10</v>
      </c>
      <c r="C104" s="4" t="s">
        <v>11</v>
      </c>
      <c r="D104" s="4" t="s">
        <v>0</v>
      </c>
      <c r="E104" s="4" t="s">
        <v>12</v>
      </c>
      <c r="F104" s="6"/>
      <c r="G104" s="4" t="s">
        <v>16</v>
      </c>
      <c r="H104" s="109"/>
      <c r="I104" s="12" t="s">
        <v>17</v>
      </c>
      <c r="J104" s="11"/>
      <c r="K104" s="4" t="s">
        <v>19</v>
      </c>
      <c r="L104" s="12" t="s">
        <v>18</v>
      </c>
      <c r="M104" s="11"/>
      <c r="N104" s="14" t="s">
        <v>19</v>
      </c>
      <c r="O104" s="4"/>
      <c r="P104" s="72"/>
      <c r="Q104" s="109"/>
      <c r="R104" s="72"/>
      <c r="S104" s="109"/>
    </row>
    <row r="105" spans="1:20" x14ac:dyDescent="0.3">
      <c r="A105" s="7">
        <v>19</v>
      </c>
      <c r="B105" s="73" t="s">
        <v>13</v>
      </c>
      <c r="C105" s="7"/>
      <c r="D105" s="7"/>
      <c r="E105" s="7">
        <v>91</v>
      </c>
      <c r="F105" s="6"/>
      <c r="G105" s="6"/>
      <c r="I105" s="12"/>
      <c r="J105" s="6"/>
      <c r="L105" s="12"/>
      <c r="N105" s="16"/>
      <c r="O105" s="4"/>
      <c r="P105" s="72"/>
      <c r="Q105" s="109"/>
      <c r="R105" s="72"/>
      <c r="S105" s="109"/>
    </row>
    <row r="106" spans="1:20" x14ac:dyDescent="0.3">
      <c r="A106" s="6">
        <v>19</v>
      </c>
      <c r="B106" s="72" t="s">
        <v>14</v>
      </c>
      <c r="C106" s="5"/>
      <c r="D106" s="5"/>
      <c r="E106" s="6">
        <v>72</v>
      </c>
      <c r="F106" s="6"/>
      <c r="G106" s="6">
        <f>E105+E106</f>
        <v>163</v>
      </c>
      <c r="I106" s="13"/>
      <c r="J106" s="6"/>
      <c r="L106" s="13"/>
      <c r="N106" s="16"/>
      <c r="P106" s="72"/>
      <c r="Q106" s="109"/>
      <c r="R106" s="72"/>
      <c r="S106" s="109"/>
    </row>
    <row r="107" spans="1:20" s="6" customFormat="1" x14ac:dyDescent="0.3">
      <c r="A107" s="7">
        <v>8</v>
      </c>
      <c r="B107" s="73" t="s">
        <v>13</v>
      </c>
      <c r="C107" s="7"/>
      <c r="D107" s="7"/>
      <c r="E107" s="7">
        <v>83</v>
      </c>
      <c r="I107" s="13"/>
      <c r="L107" s="13"/>
      <c r="N107" s="16"/>
      <c r="P107" s="72"/>
      <c r="Q107" s="109"/>
      <c r="R107" s="72"/>
      <c r="S107" s="109"/>
    </row>
    <row r="108" spans="1:20" s="6" customFormat="1" x14ac:dyDescent="0.3">
      <c r="A108" s="6">
        <v>8</v>
      </c>
      <c r="B108" s="72" t="s">
        <v>14</v>
      </c>
      <c r="C108" s="5"/>
      <c r="D108" s="5"/>
      <c r="E108" s="6">
        <v>93</v>
      </c>
      <c r="G108" s="6">
        <f>E107+E108</f>
        <v>176</v>
      </c>
      <c r="I108" s="13"/>
      <c r="L108" s="13"/>
      <c r="N108" s="16"/>
      <c r="P108" s="72"/>
      <c r="Q108" s="109"/>
      <c r="R108" s="72"/>
      <c r="S108" s="109"/>
    </row>
    <row r="109" spans="1:20" x14ac:dyDescent="0.3">
      <c r="A109" s="7">
        <v>14</v>
      </c>
      <c r="B109" s="73" t="s">
        <v>13</v>
      </c>
      <c r="C109" s="7"/>
      <c r="D109" s="7"/>
      <c r="E109" s="7">
        <v>54</v>
      </c>
      <c r="F109" s="6"/>
      <c r="G109" s="6"/>
      <c r="I109" s="13"/>
      <c r="J109" s="6"/>
      <c r="L109" s="13"/>
      <c r="N109" s="16"/>
      <c r="P109" s="72"/>
      <c r="Q109" s="109"/>
      <c r="R109" s="72"/>
      <c r="S109" s="109"/>
    </row>
    <row r="110" spans="1:20" x14ac:dyDescent="0.3">
      <c r="A110" s="6">
        <v>14</v>
      </c>
      <c r="B110" s="72" t="s">
        <v>14</v>
      </c>
      <c r="C110" s="5"/>
      <c r="D110" s="5"/>
      <c r="E110" s="6">
        <v>88</v>
      </c>
      <c r="F110" s="6"/>
      <c r="G110" s="6">
        <f>E109+E110</f>
        <v>142</v>
      </c>
      <c r="I110" s="13"/>
      <c r="J110" s="6"/>
      <c r="L110" s="13"/>
      <c r="N110" s="16"/>
      <c r="P110" s="72"/>
      <c r="Q110" s="109"/>
      <c r="R110" s="72"/>
      <c r="S110" s="109"/>
    </row>
    <row r="111" spans="1:20" s="6" customFormat="1" x14ac:dyDescent="0.3">
      <c r="A111" s="7">
        <v>18</v>
      </c>
      <c r="B111" s="73" t="s">
        <v>13</v>
      </c>
      <c r="C111" s="7"/>
      <c r="D111" s="7"/>
      <c r="E111" s="7">
        <v>28</v>
      </c>
      <c r="I111" s="13"/>
      <c r="L111" s="13"/>
      <c r="N111" s="16"/>
      <c r="P111" s="72"/>
      <c r="Q111" s="109"/>
      <c r="R111" s="72"/>
      <c r="S111" s="109"/>
    </row>
    <row r="112" spans="1:20" s="6" customFormat="1" x14ac:dyDescent="0.3">
      <c r="A112" s="6">
        <v>18</v>
      </c>
      <c r="B112" s="72" t="s">
        <v>14</v>
      </c>
      <c r="C112" s="5"/>
      <c r="D112" s="5"/>
      <c r="E112" s="6">
        <v>73</v>
      </c>
      <c r="G112" s="6">
        <f>E111+E112</f>
        <v>101</v>
      </c>
      <c r="I112" s="13"/>
      <c r="L112" s="13"/>
      <c r="N112" s="16"/>
      <c r="P112" s="72"/>
      <c r="Q112" s="109"/>
      <c r="R112" s="72"/>
      <c r="S112" s="109"/>
    </row>
    <row r="113" spans="1:20" x14ac:dyDescent="0.3">
      <c r="A113" s="7">
        <v>20</v>
      </c>
      <c r="B113" s="73" t="s">
        <v>13</v>
      </c>
      <c r="C113" s="7"/>
      <c r="D113" s="7"/>
      <c r="E113" s="7">
        <v>96</v>
      </c>
      <c r="F113" s="6"/>
      <c r="G113" s="6"/>
      <c r="I113" s="13"/>
      <c r="J113" s="6"/>
      <c r="L113" s="13"/>
      <c r="N113" s="16"/>
      <c r="P113" s="72"/>
      <c r="Q113" s="109"/>
      <c r="R113" s="72"/>
      <c r="S113" s="109"/>
    </row>
    <row r="114" spans="1:20" x14ac:dyDescent="0.3">
      <c r="A114" s="6">
        <v>20</v>
      </c>
      <c r="B114" s="72" t="s">
        <v>14</v>
      </c>
      <c r="C114" s="5"/>
      <c r="D114" s="5"/>
      <c r="E114" s="6">
        <v>95</v>
      </c>
      <c r="F114" s="6"/>
      <c r="G114" s="6">
        <f>E113+E114</f>
        <v>191</v>
      </c>
      <c r="I114" s="13"/>
      <c r="J114" s="6"/>
      <c r="L114" s="13"/>
      <c r="N114" s="16"/>
      <c r="P114" s="72"/>
      <c r="Q114" s="109"/>
      <c r="R114" s="72"/>
      <c r="S114" s="109"/>
    </row>
    <row r="115" spans="1:20" x14ac:dyDescent="0.3">
      <c r="A115" s="7">
        <v>84</v>
      </c>
      <c r="B115" s="73" t="s">
        <v>13</v>
      </c>
      <c r="C115" s="7"/>
      <c r="D115" s="7"/>
      <c r="E115" s="7">
        <v>45</v>
      </c>
      <c r="F115" s="6"/>
      <c r="G115" s="6"/>
      <c r="I115" s="13"/>
      <c r="J115" s="6"/>
      <c r="L115" s="13"/>
      <c r="N115" s="16"/>
      <c r="P115" s="72"/>
      <c r="Q115" s="109"/>
      <c r="R115" s="72"/>
      <c r="S115" s="109"/>
    </row>
    <row r="116" spans="1:20" x14ac:dyDescent="0.3">
      <c r="A116" s="6">
        <v>84</v>
      </c>
      <c r="B116" s="72" t="s">
        <v>14</v>
      </c>
      <c r="C116" s="5"/>
      <c r="D116" s="5"/>
      <c r="E116" s="6">
        <v>43</v>
      </c>
      <c r="F116" s="6"/>
      <c r="G116" s="6">
        <f>E115+E116</f>
        <v>88</v>
      </c>
      <c r="I116" s="13"/>
      <c r="J116" s="6"/>
      <c r="L116" s="13"/>
      <c r="N116" s="16"/>
      <c r="P116" s="72"/>
      <c r="Q116" s="109"/>
      <c r="R116" s="72"/>
      <c r="S116" s="109"/>
    </row>
    <row r="117" spans="1:20" s="6" customFormat="1" x14ac:dyDescent="0.3">
      <c r="A117" s="7">
        <v>85</v>
      </c>
      <c r="B117" s="73" t="s">
        <v>13</v>
      </c>
      <c r="C117" s="7"/>
      <c r="D117" s="7"/>
      <c r="E117" s="7">
        <v>49</v>
      </c>
      <c r="I117" s="13"/>
      <c r="L117" s="13"/>
      <c r="N117" s="16"/>
      <c r="P117" s="72"/>
      <c r="Q117" s="109"/>
      <c r="R117" s="72"/>
      <c r="S117" s="109"/>
    </row>
    <row r="118" spans="1:20" s="6" customFormat="1" x14ac:dyDescent="0.3">
      <c r="A118" s="5">
        <v>85</v>
      </c>
      <c r="B118" s="72" t="s">
        <v>14</v>
      </c>
      <c r="C118" s="5"/>
      <c r="D118" s="5"/>
      <c r="E118" s="5">
        <v>43</v>
      </c>
      <c r="G118" s="6">
        <f>E117+E118</f>
        <v>92</v>
      </c>
      <c r="I118" s="13"/>
      <c r="L118" s="13"/>
      <c r="N118" s="16"/>
      <c r="P118" s="72"/>
      <c r="Q118" s="109"/>
      <c r="R118" s="72"/>
      <c r="S118" s="109"/>
    </row>
    <row r="119" spans="1:20" x14ac:dyDescent="0.3">
      <c r="A119" s="7">
        <v>86</v>
      </c>
      <c r="B119" s="73" t="s">
        <v>13</v>
      </c>
      <c r="C119" s="7"/>
      <c r="D119" s="7"/>
      <c r="E119" s="7">
        <v>124</v>
      </c>
      <c r="F119" s="6"/>
      <c r="G119" s="6"/>
      <c r="I119" s="13"/>
      <c r="J119" s="6"/>
      <c r="L119" s="13"/>
      <c r="N119" s="16"/>
      <c r="P119" s="72"/>
      <c r="Q119" s="109"/>
      <c r="R119" s="72"/>
      <c r="S119" s="109"/>
    </row>
    <row r="120" spans="1:20" x14ac:dyDescent="0.3">
      <c r="A120" s="5">
        <v>86</v>
      </c>
      <c r="B120" s="72" t="s">
        <v>14</v>
      </c>
      <c r="C120" s="5"/>
      <c r="D120" s="5"/>
      <c r="E120" s="5">
        <v>173</v>
      </c>
      <c r="F120" s="6"/>
      <c r="G120" s="6">
        <f>E119+E120</f>
        <v>297</v>
      </c>
      <c r="I120" s="13"/>
      <c r="J120" s="6"/>
      <c r="L120" s="13"/>
      <c r="N120" s="16"/>
      <c r="P120" s="72"/>
      <c r="Q120" s="109"/>
      <c r="R120" s="72"/>
      <c r="S120" s="109"/>
    </row>
    <row r="121" spans="1:20" x14ac:dyDescent="0.3">
      <c r="A121" s="6"/>
      <c r="B121" s="109"/>
      <c r="E121" s="6"/>
      <c r="F121" s="6"/>
      <c r="G121" s="6"/>
      <c r="I121" s="13"/>
      <c r="J121" s="6"/>
      <c r="L121" s="13"/>
      <c r="N121" s="16"/>
      <c r="P121" s="72"/>
      <c r="Q121" s="109"/>
      <c r="R121" s="72"/>
      <c r="S121" s="109"/>
    </row>
    <row r="122" spans="1:20" x14ac:dyDescent="0.3">
      <c r="A122" s="6"/>
      <c r="B122" s="109" t="s">
        <v>15</v>
      </c>
      <c r="C122" s="6">
        <f>SUM(C105:C120)</f>
        <v>0</v>
      </c>
      <c r="D122" s="6">
        <f>SUM(D105:D120)</f>
        <v>0</v>
      </c>
      <c r="E122" s="6">
        <f>SUM(E105:E120)</f>
        <v>1250</v>
      </c>
      <c r="F122" s="6"/>
      <c r="G122" s="6">
        <f>SUM(G105:G120)</f>
        <v>1250</v>
      </c>
      <c r="I122" s="13">
        <f>E105+E107+E109+E111+E113+E115+E117+E119</f>
        <v>570</v>
      </c>
      <c r="J122" s="6"/>
      <c r="K122" s="6">
        <f>AVERAGE(E105,E107,E109,E111,E113,E115,E117,E119)</f>
        <v>71.25</v>
      </c>
      <c r="L122" s="13">
        <f>E106+E108+E110+E112+E114+E116+E118+E120</f>
        <v>680</v>
      </c>
      <c r="N122" s="16">
        <f>AVERAGE(E106,E108,E110,E112,E114,E116,E118,E120)</f>
        <v>85</v>
      </c>
      <c r="P122" s="72"/>
      <c r="Q122" s="109"/>
      <c r="R122" s="72"/>
      <c r="S122" s="109"/>
      <c r="T122" s="18"/>
    </row>
    <row r="123" spans="1:20" x14ac:dyDescent="0.3">
      <c r="J123" s="6"/>
      <c r="L123" s="6"/>
      <c r="P123" s="72"/>
      <c r="Q123" s="109"/>
      <c r="R123" s="72"/>
      <c r="S123" s="109"/>
    </row>
    <row r="124" spans="1:20" x14ac:dyDescent="0.3">
      <c r="J124" s="6"/>
      <c r="L124" s="6"/>
      <c r="P124" s="72"/>
      <c r="Q124" s="109"/>
      <c r="R124" s="72"/>
      <c r="S124" s="109"/>
    </row>
    <row r="125" spans="1:20" x14ac:dyDescent="0.3">
      <c r="J125" s="6"/>
      <c r="L125" s="6"/>
      <c r="P125" s="72"/>
      <c r="Q125" s="109"/>
      <c r="R125" s="72"/>
      <c r="S125" s="109"/>
    </row>
    <row r="126" spans="1:20" x14ac:dyDescent="0.3">
      <c r="A126" s="71" t="s">
        <v>32</v>
      </c>
      <c r="B126" s="109"/>
      <c r="C126" s="109"/>
      <c r="D126" s="109"/>
      <c r="E126" s="109"/>
      <c r="F126" s="109"/>
      <c r="G126" s="109"/>
      <c r="H126" s="109"/>
      <c r="I126" s="72"/>
      <c r="J126" s="72"/>
      <c r="K126" s="72"/>
      <c r="L126" s="72"/>
      <c r="P126" s="72"/>
      <c r="Q126" s="109"/>
      <c r="R126" s="72"/>
      <c r="S126" s="109"/>
    </row>
    <row r="127" spans="1:20" x14ac:dyDescent="0.3">
      <c r="A127" s="109"/>
      <c r="B127" s="109"/>
      <c r="C127" s="109"/>
      <c r="D127" s="109"/>
      <c r="E127" s="109"/>
      <c r="F127" s="109"/>
      <c r="G127" s="109"/>
      <c r="H127" s="109"/>
      <c r="I127" s="11" t="s">
        <v>33</v>
      </c>
      <c r="J127" s="72"/>
      <c r="K127" s="72"/>
      <c r="L127" s="11" t="s">
        <v>34</v>
      </c>
      <c r="P127" s="72"/>
      <c r="Q127" s="109"/>
      <c r="R127" s="72"/>
      <c r="S127" s="109"/>
    </row>
    <row r="128" spans="1:20" x14ac:dyDescent="0.3">
      <c r="A128" s="4" t="s">
        <v>9</v>
      </c>
      <c r="B128" s="4" t="s">
        <v>10</v>
      </c>
      <c r="C128" s="4" t="s">
        <v>11</v>
      </c>
      <c r="D128" s="4" t="s">
        <v>0</v>
      </c>
      <c r="E128" s="4" t="s">
        <v>12</v>
      </c>
      <c r="F128" s="6"/>
      <c r="G128" s="4" t="s">
        <v>16</v>
      </c>
      <c r="H128" s="109"/>
      <c r="I128" s="12" t="s">
        <v>17</v>
      </c>
      <c r="J128" s="11"/>
      <c r="K128" s="4" t="s">
        <v>19</v>
      </c>
      <c r="L128" s="12" t="s">
        <v>18</v>
      </c>
      <c r="M128" s="11"/>
      <c r="N128" s="14" t="s">
        <v>19</v>
      </c>
      <c r="O128" s="4"/>
      <c r="P128" s="72"/>
      <c r="Q128" s="109"/>
      <c r="R128" s="72"/>
      <c r="S128" s="109"/>
    </row>
    <row r="129" spans="1:19" x14ac:dyDescent="0.3">
      <c r="A129" s="7">
        <v>15</v>
      </c>
      <c r="B129" s="73" t="s">
        <v>13</v>
      </c>
      <c r="C129" s="7"/>
      <c r="D129" s="7"/>
      <c r="E129" s="7">
        <v>141</v>
      </c>
      <c r="F129" s="6"/>
      <c r="G129" s="6"/>
      <c r="I129" s="12"/>
      <c r="J129" s="6"/>
      <c r="L129" s="12"/>
      <c r="N129" s="16"/>
      <c r="O129" s="4"/>
      <c r="P129" s="72"/>
      <c r="Q129" s="109"/>
      <c r="R129" s="72"/>
      <c r="S129" s="109"/>
    </row>
    <row r="130" spans="1:19" x14ac:dyDescent="0.3">
      <c r="A130" s="6">
        <v>15</v>
      </c>
      <c r="B130" s="72" t="s">
        <v>14</v>
      </c>
      <c r="C130" s="5"/>
      <c r="D130" s="5"/>
      <c r="E130" s="6">
        <v>124</v>
      </c>
      <c r="F130" s="6"/>
      <c r="G130" s="6">
        <f>E129+E130</f>
        <v>265</v>
      </c>
      <c r="I130" s="13"/>
      <c r="J130" s="6"/>
      <c r="L130" s="13"/>
      <c r="N130" s="16"/>
      <c r="P130" s="72"/>
      <c r="Q130" s="109"/>
      <c r="R130" s="72"/>
      <c r="S130" s="109"/>
    </row>
    <row r="131" spans="1:19" s="6" customFormat="1" x14ac:dyDescent="0.3">
      <c r="A131" s="7">
        <v>16</v>
      </c>
      <c r="B131" s="73" t="s">
        <v>13</v>
      </c>
      <c r="C131" s="7"/>
      <c r="D131" s="7"/>
      <c r="E131" s="7">
        <v>92</v>
      </c>
      <c r="I131" s="13"/>
      <c r="L131" s="13"/>
      <c r="N131" s="16"/>
      <c r="P131" s="72"/>
      <c r="Q131" s="109"/>
      <c r="R131" s="72"/>
      <c r="S131" s="109"/>
    </row>
    <row r="132" spans="1:19" s="6" customFormat="1" x14ac:dyDescent="0.3">
      <c r="A132" s="6">
        <v>16</v>
      </c>
      <c r="B132" s="72" t="s">
        <v>14</v>
      </c>
      <c r="C132" s="5"/>
      <c r="D132" s="5"/>
      <c r="E132" s="6">
        <v>116</v>
      </c>
      <c r="G132" s="6">
        <f>E131+E132</f>
        <v>208</v>
      </c>
      <c r="I132" s="13"/>
      <c r="L132" s="13"/>
      <c r="N132" s="16"/>
      <c r="P132" s="72"/>
      <c r="Q132" s="109"/>
      <c r="R132" s="72"/>
      <c r="S132" s="109"/>
    </row>
    <row r="133" spans="1:19" x14ac:dyDescent="0.3">
      <c r="A133" s="7">
        <v>22</v>
      </c>
      <c r="B133" s="73" t="s">
        <v>13</v>
      </c>
      <c r="C133" s="7"/>
      <c r="D133" s="7"/>
      <c r="E133" s="7">
        <v>136</v>
      </c>
      <c r="F133" s="6"/>
      <c r="G133" s="6"/>
      <c r="I133" s="13"/>
      <c r="J133" s="6"/>
      <c r="L133" s="13"/>
      <c r="N133" s="16"/>
      <c r="P133" s="72"/>
      <c r="Q133" s="109"/>
      <c r="R133" s="72"/>
      <c r="S133" s="109"/>
    </row>
    <row r="134" spans="1:19" x14ac:dyDescent="0.3">
      <c r="A134" s="6">
        <v>22</v>
      </c>
      <c r="B134" s="72" t="s">
        <v>14</v>
      </c>
      <c r="C134" s="5"/>
      <c r="D134" s="5"/>
      <c r="E134" s="6">
        <v>64</v>
      </c>
      <c r="F134" s="6"/>
      <c r="G134" s="6">
        <f>E133+E134</f>
        <v>200</v>
      </c>
      <c r="I134" s="13"/>
      <c r="J134" s="6"/>
      <c r="L134" s="13"/>
      <c r="N134" s="16"/>
      <c r="P134" s="72"/>
      <c r="Q134" s="109"/>
      <c r="R134" s="72"/>
      <c r="S134" s="109"/>
    </row>
    <row r="135" spans="1:19" s="6" customFormat="1" x14ac:dyDescent="0.3">
      <c r="A135" s="7">
        <v>31</v>
      </c>
      <c r="B135" s="73" t="s">
        <v>13</v>
      </c>
      <c r="C135" s="7"/>
      <c r="D135" s="7"/>
      <c r="E135" s="7">
        <v>87</v>
      </c>
      <c r="I135" s="13"/>
      <c r="L135" s="13"/>
      <c r="N135" s="16"/>
      <c r="P135" s="72"/>
      <c r="Q135" s="109"/>
      <c r="R135" s="72"/>
      <c r="S135" s="109"/>
    </row>
    <row r="136" spans="1:19" s="6" customFormat="1" x14ac:dyDescent="0.3">
      <c r="A136" s="6">
        <v>31</v>
      </c>
      <c r="B136" s="72" t="s">
        <v>14</v>
      </c>
      <c r="C136" s="5"/>
      <c r="D136" s="5"/>
      <c r="E136" s="6">
        <v>115</v>
      </c>
      <c r="G136" s="6">
        <f>E135+E136</f>
        <v>202</v>
      </c>
      <c r="I136" s="13"/>
      <c r="L136" s="13"/>
      <c r="N136" s="16"/>
      <c r="P136" s="72"/>
      <c r="Q136" s="109"/>
      <c r="R136" s="72"/>
      <c r="S136" s="109"/>
    </row>
    <row r="137" spans="1:19" x14ac:dyDescent="0.3">
      <c r="A137" s="7">
        <v>32</v>
      </c>
      <c r="B137" s="73" t="s">
        <v>13</v>
      </c>
      <c r="C137" s="7"/>
      <c r="D137" s="7"/>
      <c r="E137" s="7">
        <v>128</v>
      </c>
      <c r="F137" s="6"/>
      <c r="G137" s="6"/>
      <c r="I137" s="13"/>
      <c r="J137" s="6"/>
      <c r="L137" s="13"/>
      <c r="N137" s="16"/>
      <c r="P137" s="72"/>
      <c r="Q137" s="109"/>
      <c r="R137" s="72"/>
      <c r="S137" s="109"/>
    </row>
    <row r="138" spans="1:19" x14ac:dyDescent="0.3">
      <c r="A138" s="6">
        <v>32</v>
      </c>
      <c r="B138" s="72" t="s">
        <v>14</v>
      </c>
      <c r="C138" s="5"/>
      <c r="D138" s="5"/>
      <c r="E138" s="6">
        <v>95</v>
      </c>
      <c r="F138" s="6"/>
      <c r="G138" s="6">
        <f>E137+E138</f>
        <v>223</v>
      </c>
      <c r="I138" s="13"/>
      <c r="J138" s="6"/>
      <c r="L138" s="13"/>
      <c r="N138" s="16"/>
      <c r="P138" s="72"/>
      <c r="Q138" s="109"/>
      <c r="R138" s="72"/>
      <c r="S138" s="109"/>
    </row>
    <row r="139" spans="1:19" x14ac:dyDescent="0.3">
      <c r="A139" s="7">
        <v>36</v>
      </c>
      <c r="B139" s="73" t="s">
        <v>13</v>
      </c>
      <c r="C139" s="7"/>
      <c r="D139" s="7"/>
      <c r="E139" s="7">
        <v>114</v>
      </c>
      <c r="F139" s="6"/>
      <c r="G139" s="6"/>
      <c r="I139" s="13"/>
      <c r="J139" s="6"/>
      <c r="L139" s="13"/>
      <c r="N139" s="16"/>
      <c r="P139" s="72"/>
      <c r="Q139" s="109"/>
      <c r="R139" s="72"/>
      <c r="S139" s="109"/>
    </row>
    <row r="140" spans="1:19" x14ac:dyDescent="0.3">
      <c r="A140" s="6">
        <v>36</v>
      </c>
      <c r="B140" s="72" t="s">
        <v>14</v>
      </c>
      <c r="C140" s="5"/>
      <c r="D140" s="5"/>
      <c r="E140" s="6">
        <v>82</v>
      </c>
      <c r="F140" s="6"/>
      <c r="G140" s="6">
        <f>E139+E140</f>
        <v>196</v>
      </c>
      <c r="I140" s="13"/>
      <c r="J140" s="6"/>
      <c r="L140" s="13"/>
      <c r="N140" s="16"/>
      <c r="P140" s="72"/>
      <c r="Q140" s="109"/>
      <c r="R140" s="72"/>
      <c r="S140" s="109"/>
    </row>
    <row r="141" spans="1:19" s="6" customFormat="1" x14ac:dyDescent="0.3">
      <c r="A141" s="7">
        <v>46</v>
      </c>
      <c r="B141" s="73" t="s">
        <v>13</v>
      </c>
      <c r="C141" s="7"/>
      <c r="D141" s="7"/>
      <c r="E141" s="7">
        <v>102</v>
      </c>
      <c r="I141" s="13"/>
      <c r="L141" s="13"/>
      <c r="N141" s="16"/>
      <c r="P141" s="72"/>
      <c r="Q141" s="109"/>
      <c r="R141" s="72"/>
      <c r="S141" s="109"/>
    </row>
    <row r="142" spans="1:19" s="6" customFormat="1" x14ac:dyDescent="0.3">
      <c r="A142" s="6">
        <v>46</v>
      </c>
      <c r="B142" s="72" t="s">
        <v>14</v>
      </c>
      <c r="C142" s="5"/>
      <c r="D142" s="5"/>
      <c r="E142" s="6">
        <v>101</v>
      </c>
      <c r="G142" s="6">
        <f>E141+E142</f>
        <v>203</v>
      </c>
      <c r="I142" s="13"/>
      <c r="L142" s="13"/>
      <c r="N142" s="16"/>
      <c r="P142" s="72"/>
      <c r="Q142" s="109"/>
      <c r="R142" s="72"/>
      <c r="S142" s="109"/>
    </row>
    <row r="143" spans="1:19" x14ac:dyDescent="0.3">
      <c r="A143" s="7">
        <v>48</v>
      </c>
      <c r="B143" s="73" t="s">
        <v>13</v>
      </c>
      <c r="C143" s="7"/>
      <c r="D143" s="7"/>
      <c r="E143" s="7">
        <v>89</v>
      </c>
      <c r="F143" s="6"/>
      <c r="G143" s="6"/>
      <c r="I143" s="13"/>
      <c r="J143" s="6"/>
      <c r="L143" s="13"/>
      <c r="N143" s="16"/>
      <c r="P143" s="72"/>
      <c r="Q143" s="109"/>
      <c r="R143" s="72"/>
      <c r="S143" s="109"/>
    </row>
    <row r="144" spans="1:19" x14ac:dyDescent="0.3">
      <c r="A144" s="5">
        <v>48</v>
      </c>
      <c r="B144" s="72" t="s">
        <v>14</v>
      </c>
      <c r="C144" s="5"/>
      <c r="D144" s="5"/>
      <c r="E144" s="5">
        <v>116</v>
      </c>
      <c r="F144" s="6"/>
      <c r="G144" s="6">
        <f>E143+E144</f>
        <v>205</v>
      </c>
      <c r="I144" s="13"/>
      <c r="J144" s="6"/>
      <c r="L144" s="13"/>
      <c r="N144" s="16"/>
      <c r="P144" s="72"/>
      <c r="Q144" s="109"/>
      <c r="R144" s="72"/>
      <c r="S144" s="109"/>
    </row>
    <row r="145" spans="1:20" x14ac:dyDescent="0.3">
      <c r="A145" s="6"/>
      <c r="B145" s="109"/>
      <c r="E145" s="6"/>
      <c r="F145" s="6"/>
      <c r="G145" s="6"/>
      <c r="I145" s="13"/>
      <c r="J145" s="6"/>
      <c r="L145" s="13"/>
      <c r="N145" s="16"/>
      <c r="P145" s="72"/>
      <c r="Q145" s="109"/>
      <c r="R145" s="72"/>
      <c r="S145" s="109"/>
    </row>
    <row r="146" spans="1:20" x14ac:dyDescent="0.3">
      <c r="A146" s="6"/>
      <c r="B146" s="109" t="s">
        <v>15</v>
      </c>
      <c r="C146" s="6">
        <f>SUM(C129:C144)</f>
        <v>0</v>
      </c>
      <c r="D146" s="6">
        <f>SUM(D129:D144)</f>
        <v>0</v>
      </c>
      <c r="E146" s="6">
        <f>SUM(E129:E144)</f>
        <v>1702</v>
      </c>
      <c r="F146" s="6"/>
      <c r="G146" s="6">
        <f>SUM(G129:G144)</f>
        <v>1702</v>
      </c>
      <c r="I146" s="13">
        <f>E129+E131+E133+E135+E137+E139+E141+E143</f>
        <v>889</v>
      </c>
      <c r="J146" s="6"/>
      <c r="K146" s="6">
        <f>AVERAGE(E129,E131,E133,E135,E137,E139,E141,E143)</f>
        <v>111.125</v>
      </c>
      <c r="L146" s="13">
        <f>E130+E132+E134+E136+E138+E140+E142+E144</f>
        <v>813</v>
      </c>
      <c r="N146" s="16">
        <f>AVERAGE(E130,E132,E134,E136,E138,E140,E142,E144)</f>
        <v>101.625</v>
      </c>
      <c r="P146" s="72"/>
      <c r="Q146" s="109"/>
      <c r="R146" s="72"/>
      <c r="S146" s="109"/>
      <c r="T146" s="18"/>
    </row>
    <row r="147" spans="1:20" x14ac:dyDescent="0.3">
      <c r="J147" s="6"/>
      <c r="L147" s="6"/>
      <c r="P147" s="72"/>
      <c r="Q147" s="109"/>
      <c r="R147" s="72"/>
      <c r="S147" s="109"/>
    </row>
    <row r="148" spans="1:20" x14ac:dyDescent="0.3">
      <c r="J148" s="6"/>
      <c r="L148" s="6"/>
      <c r="P148" s="72"/>
      <c r="Q148" s="109"/>
      <c r="R148" s="72"/>
      <c r="S148" s="109"/>
    </row>
    <row r="149" spans="1:20" x14ac:dyDescent="0.3">
      <c r="J149" s="6"/>
      <c r="L149" s="6"/>
      <c r="P149" s="72"/>
      <c r="Q149" s="109"/>
      <c r="R149" s="72"/>
      <c r="S149" s="109"/>
    </row>
    <row r="150" spans="1:20" x14ac:dyDescent="0.3">
      <c r="A150" s="71" t="s">
        <v>35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2"/>
      <c r="Q150" s="109"/>
      <c r="R150" s="72"/>
      <c r="S150" s="109"/>
      <c r="T150" s="70"/>
    </row>
    <row r="151" spans="1:20" x14ac:dyDescent="0.3">
      <c r="A151" s="70"/>
      <c r="B151" s="70"/>
      <c r="C151" s="70"/>
      <c r="D151" s="70"/>
      <c r="E151" s="70"/>
      <c r="F151" s="70"/>
      <c r="G151" s="70"/>
      <c r="H151" s="70"/>
      <c r="I151" s="11" t="s">
        <v>36</v>
      </c>
      <c r="J151" s="5"/>
      <c r="K151" s="5"/>
      <c r="L151" s="11" t="s">
        <v>37</v>
      </c>
      <c r="M151" s="70"/>
      <c r="N151" s="70"/>
      <c r="O151" s="70"/>
      <c r="P151" s="72"/>
      <c r="Q151" s="109"/>
      <c r="R151" s="72"/>
      <c r="S151" s="109"/>
      <c r="T151" s="70"/>
    </row>
    <row r="152" spans="1:20" x14ac:dyDescent="0.3">
      <c r="A152" s="4" t="s">
        <v>9</v>
      </c>
      <c r="B152" s="4" t="s">
        <v>10</v>
      </c>
      <c r="C152" s="4" t="s">
        <v>11</v>
      </c>
      <c r="D152" s="4" t="s">
        <v>0</v>
      </c>
      <c r="E152" s="4" t="s">
        <v>12</v>
      </c>
      <c r="F152" s="70"/>
      <c r="G152" s="4" t="s">
        <v>16</v>
      </c>
      <c r="H152" s="109"/>
      <c r="I152" s="12" t="s">
        <v>17</v>
      </c>
      <c r="J152" s="11"/>
      <c r="K152" s="4" t="s">
        <v>19</v>
      </c>
      <c r="L152" s="12" t="s">
        <v>18</v>
      </c>
      <c r="M152" s="11"/>
      <c r="N152" s="14" t="s">
        <v>19</v>
      </c>
      <c r="O152" s="4"/>
      <c r="P152" s="72"/>
      <c r="Q152" s="109"/>
      <c r="R152" s="72"/>
      <c r="S152" s="109"/>
      <c r="T152" s="70"/>
    </row>
    <row r="153" spans="1:20" x14ac:dyDescent="0.3">
      <c r="A153" s="7">
        <v>49</v>
      </c>
      <c r="B153" s="73" t="s">
        <v>13</v>
      </c>
      <c r="C153" s="7"/>
      <c r="D153" s="7"/>
      <c r="E153" s="7">
        <v>96</v>
      </c>
      <c r="F153" s="70"/>
      <c r="G153" s="70"/>
      <c r="H153" s="70"/>
      <c r="I153" s="12"/>
      <c r="J153" s="70"/>
      <c r="K153" s="70"/>
      <c r="L153" s="12"/>
      <c r="M153" s="70"/>
      <c r="N153" s="16"/>
      <c r="O153" s="4"/>
      <c r="P153" s="72"/>
      <c r="Q153" s="109"/>
      <c r="R153" s="72"/>
      <c r="S153" s="109"/>
      <c r="T153" s="70"/>
    </row>
    <row r="154" spans="1:20" x14ac:dyDescent="0.3">
      <c r="A154" s="70">
        <v>49</v>
      </c>
      <c r="B154" s="72" t="s">
        <v>14</v>
      </c>
      <c r="C154" s="5"/>
      <c r="D154" s="5"/>
      <c r="E154" s="70">
        <v>78</v>
      </c>
      <c r="F154" s="70"/>
      <c r="G154" s="70">
        <f>E153+E154</f>
        <v>174</v>
      </c>
      <c r="H154" s="70"/>
      <c r="I154" s="13"/>
      <c r="J154" s="70"/>
      <c r="K154" s="70"/>
      <c r="L154" s="13"/>
      <c r="M154" s="70"/>
      <c r="N154" s="16"/>
      <c r="O154" s="70"/>
      <c r="P154" s="72"/>
      <c r="Q154" s="109"/>
      <c r="R154" s="72"/>
      <c r="S154" s="109"/>
      <c r="T154" s="70"/>
    </row>
    <row r="155" spans="1:20" x14ac:dyDescent="0.3">
      <c r="A155" s="7">
        <v>50</v>
      </c>
      <c r="B155" s="73" t="s">
        <v>13</v>
      </c>
      <c r="C155" s="7"/>
      <c r="D155" s="7"/>
      <c r="E155" s="7">
        <v>50</v>
      </c>
      <c r="F155" s="70"/>
      <c r="G155" s="70"/>
      <c r="H155" s="70"/>
      <c r="I155" s="13"/>
      <c r="J155" s="70"/>
      <c r="K155" s="70"/>
      <c r="L155" s="13"/>
      <c r="M155" s="70"/>
      <c r="N155" s="16"/>
      <c r="O155" s="70"/>
      <c r="P155" s="72"/>
      <c r="Q155" s="109"/>
      <c r="R155" s="72"/>
      <c r="S155" s="109"/>
      <c r="T155" s="70"/>
    </row>
    <row r="156" spans="1:20" x14ac:dyDescent="0.3">
      <c r="A156" s="70">
        <v>50</v>
      </c>
      <c r="B156" s="72" t="s">
        <v>14</v>
      </c>
      <c r="C156" s="5"/>
      <c r="D156" s="5"/>
      <c r="E156" s="70">
        <v>42</v>
      </c>
      <c r="F156" s="70"/>
      <c r="G156" s="70">
        <f>E155+E156</f>
        <v>92</v>
      </c>
      <c r="H156" s="70"/>
      <c r="I156" s="13"/>
      <c r="J156" s="70"/>
      <c r="K156" s="70"/>
      <c r="L156" s="13"/>
      <c r="M156" s="70"/>
      <c r="N156" s="16"/>
      <c r="O156" s="70"/>
      <c r="P156" s="72"/>
      <c r="Q156" s="109"/>
      <c r="R156" s="72"/>
      <c r="S156" s="109"/>
      <c r="T156" s="70"/>
    </row>
    <row r="157" spans="1:20" x14ac:dyDescent="0.3">
      <c r="A157" s="7">
        <v>51</v>
      </c>
      <c r="B157" s="73" t="s">
        <v>13</v>
      </c>
      <c r="C157" s="7"/>
      <c r="D157" s="7"/>
      <c r="E157" s="7">
        <v>95</v>
      </c>
      <c r="F157" s="70"/>
      <c r="G157" s="70"/>
      <c r="H157" s="70"/>
      <c r="I157" s="13"/>
      <c r="J157" s="70"/>
      <c r="K157" s="70"/>
      <c r="L157" s="13"/>
      <c r="M157" s="70"/>
      <c r="N157" s="16"/>
      <c r="O157" s="70"/>
      <c r="P157" s="72"/>
      <c r="Q157" s="109"/>
      <c r="R157" s="72"/>
      <c r="S157" s="109"/>
      <c r="T157" s="70"/>
    </row>
    <row r="158" spans="1:20" x14ac:dyDescent="0.3">
      <c r="A158" s="70">
        <v>51</v>
      </c>
      <c r="B158" s="72" t="s">
        <v>14</v>
      </c>
      <c r="C158" s="5"/>
      <c r="D158" s="5"/>
      <c r="E158" s="70">
        <v>59</v>
      </c>
      <c r="F158" s="70"/>
      <c r="G158" s="70">
        <f>E157+E158</f>
        <v>154</v>
      </c>
      <c r="H158" s="70"/>
      <c r="I158" s="13"/>
      <c r="J158" s="70"/>
      <c r="K158" s="70"/>
      <c r="L158" s="13"/>
      <c r="M158" s="70"/>
      <c r="N158" s="16"/>
      <c r="O158" s="70"/>
      <c r="P158" s="72"/>
      <c r="Q158" s="109"/>
      <c r="R158" s="72"/>
      <c r="S158" s="109"/>
      <c r="T158" s="70"/>
    </row>
    <row r="159" spans="1:20" x14ac:dyDescent="0.3">
      <c r="A159" s="7">
        <v>53</v>
      </c>
      <c r="B159" s="73" t="s">
        <v>13</v>
      </c>
      <c r="C159" s="7"/>
      <c r="D159" s="7"/>
      <c r="E159" s="7">
        <v>74</v>
      </c>
      <c r="F159" s="70"/>
      <c r="G159" s="70"/>
      <c r="H159" s="70"/>
      <c r="I159" s="13"/>
      <c r="J159" s="70"/>
      <c r="K159" s="70"/>
      <c r="L159" s="13"/>
      <c r="M159" s="70"/>
      <c r="N159" s="16"/>
      <c r="O159" s="70"/>
      <c r="P159" s="72"/>
      <c r="Q159" s="109"/>
      <c r="R159" s="72"/>
      <c r="S159" s="109"/>
      <c r="T159" s="70"/>
    </row>
    <row r="160" spans="1:20" x14ac:dyDescent="0.3">
      <c r="A160" s="70">
        <v>53</v>
      </c>
      <c r="B160" s="72" t="s">
        <v>14</v>
      </c>
      <c r="C160" s="5"/>
      <c r="D160" s="5"/>
      <c r="E160" s="70">
        <v>56</v>
      </c>
      <c r="F160" s="70"/>
      <c r="G160" s="70">
        <f>E159+E160</f>
        <v>130</v>
      </c>
      <c r="H160" s="70"/>
      <c r="I160" s="13"/>
      <c r="J160" s="70"/>
      <c r="K160" s="70"/>
      <c r="L160" s="13"/>
      <c r="M160" s="70"/>
      <c r="N160" s="16"/>
      <c r="O160" s="70"/>
      <c r="P160" s="72"/>
      <c r="Q160" s="109"/>
      <c r="R160" s="72"/>
      <c r="S160" s="109"/>
      <c r="T160" s="70"/>
    </row>
    <row r="161" spans="1:20" x14ac:dyDescent="0.3">
      <c r="A161" s="7">
        <v>54</v>
      </c>
      <c r="B161" s="73" t="s">
        <v>13</v>
      </c>
      <c r="C161" s="7"/>
      <c r="D161" s="7"/>
      <c r="E161" s="7">
        <v>116</v>
      </c>
      <c r="F161" s="70"/>
      <c r="G161" s="70"/>
      <c r="H161" s="70"/>
      <c r="I161" s="13"/>
      <c r="J161" s="70"/>
      <c r="K161" s="70"/>
      <c r="L161" s="13"/>
      <c r="M161" s="70"/>
      <c r="N161" s="16"/>
      <c r="O161" s="70"/>
      <c r="P161" s="72"/>
      <c r="Q161" s="109"/>
      <c r="R161" s="72"/>
      <c r="S161" s="109"/>
      <c r="T161" s="70"/>
    </row>
    <row r="162" spans="1:20" x14ac:dyDescent="0.3">
      <c r="A162" s="70">
        <v>54</v>
      </c>
      <c r="B162" s="72" t="s">
        <v>14</v>
      </c>
      <c r="C162" s="5"/>
      <c r="D162" s="5"/>
      <c r="E162" s="70">
        <v>71</v>
      </c>
      <c r="F162" s="70"/>
      <c r="G162" s="70">
        <f>E161+E162</f>
        <v>187</v>
      </c>
      <c r="H162" s="70"/>
      <c r="I162" s="13"/>
      <c r="J162" s="70"/>
      <c r="K162" s="70"/>
      <c r="L162" s="13"/>
      <c r="M162" s="70"/>
      <c r="N162" s="16"/>
      <c r="O162" s="70"/>
      <c r="P162" s="72"/>
      <c r="Q162" s="109"/>
      <c r="R162" s="72"/>
      <c r="S162" s="109"/>
      <c r="T162" s="70"/>
    </row>
    <row r="163" spans="1:20" x14ac:dyDescent="0.3">
      <c r="A163" s="7">
        <v>55</v>
      </c>
      <c r="B163" s="73" t="s">
        <v>13</v>
      </c>
      <c r="C163" s="7"/>
      <c r="D163" s="7"/>
      <c r="E163" s="7">
        <v>62</v>
      </c>
      <c r="F163" s="70"/>
      <c r="G163" s="70"/>
      <c r="H163" s="70"/>
      <c r="I163" s="13"/>
      <c r="J163" s="70"/>
      <c r="K163" s="70"/>
      <c r="L163" s="13"/>
      <c r="M163" s="70"/>
      <c r="N163" s="16"/>
      <c r="O163" s="70"/>
      <c r="P163" s="72"/>
      <c r="Q163" s="109"/>
      <c r="R163" s="72"/>
      <c r="S163" s="109"/>
      <c r="T163" s="70"/>
    </row>
    <row r="164" spans="1:20" x14ac:dyDescent="0.3">
      <c r="A164" s="70">
        <v>55</v>
      </c>
      <c r="B164" s="72" t="s">
        <v>14</v>
      </c>
      <c r="C164" s="5"/>
      <c r="D164" s="5"/>
      <c r="E164" s="70">
        <v>64</v>
      </c>
      <c r="F164" s="70"/>
      <c r="G164" s="70">
        <f>E163+E164</f>
        <v>126</v>
      </c>
      <c r="H164" s="70"/>
      <c r="I164" s="13"/>
      <c r="J164" s="70"/>
      <c r="K164" s="70"/>
      <c r="L164" s="13"/>
      <c r="M164" s="70"/>
      <c r="N164" s="16"/>
      <c r="O164" s="70"/>
      <c r="P164" s="72"/>
      <c r="Q164" s="109"/>
      <c r="R164" s="72"/>
      <c r="S164" s="109"/>
      <c r="T164" s="70"/>
    </row>
    <row r="165" spans="1:20" x14ac:dyDescent="0.3">
      <c r="A165" s="7">
        <v>56</v>
      </c>
      <c r="B165" s="73" t="s">
        <v>13</v>
      </c>
      <c r="C165" s="7"/>
      <c r="D165" s="7"/>
      <c r="E165" s="7">
        <v>85</v>
      </c>
      <c r="F165" s="70"/>
      <c r="G165" s="70"/>
      <c r="H165" s="70"/>
      <c r="I165" s="13"/>
      <c r="J165" s="70"/>
      <c r="K165" s="70"/>
      <c r="L165" s="13"/>
      <c r="M165" s="70"/>
      <c r="N165" s="16"/>
      <c r="O165" s="70"/>
      <c r="P165" s="72"/>
      <c r="Q165" s="109"/>
      <c r="R165" s="72"/>
      <c r="S165" s="109"/>
      <c r="T165" s="70"/>
    </row>
    <row r="166" spans="1:20" x14ac:dyDescent="0.3">
      <c r="A166" s="5">
        <v>56</v>
      </c>
      <c r="B166" s="72" t="s">
        <v>14</v>
      </c>
      <c r="C166" s="5"/>
      <c r="D166" s="5"/>
      <c r="E166" s="5">
        <v>80</v>
      </c>
      <c r="F166" s="70"/>
      <c r="G166" s="70">
        <f>E165+E166</f>
        <v>165</v>
      </c>
      <c r="H166" s="70"/>
      <c r="I166" s="13"/>
      <c r="J166" s="70"/>
      <c r="K166" s="70"/>
      <c r="L166" s="13"/>
      <c r="M166" s="70"/>
      <c r="N166" s="16"/>
      <c r="O166" s="70"/>
      <c r="P166" s="72"/>
      <c r="Q166" s="109"/>
      <c r="R166" s="72"/>
      <c r="S166" s="109"/>
      <c r="T166" s="70"/>
    </row>
    <row r="167" spans="1:20" x14ac:dyDescent="0.3">
      <c r="A167" s="70"/>
      <c r="B167" s="109"/>
      <c r="C167" s="70"/>
      <c r="D167" s="70"/>
      <c r="E167" s="70"/>
      <c r="F167" s="70"/>
      <c r="G167" s="70"/>
      <c r="H167" s="70"/>
      <c r="I167" s="13"/>
      <c r="J167" s="70"/>
      <c r="K167" s="70"/>
      <c r="L167" s="13"/>
      <c r="M167" s="70"/>
      <c r="N167" s="16"/>
      <c r="O167" s="70"/>
      <c r="P167" s="72"/>
      <c r="Q167" s="109"/>
      <c r="R167" s="72"/>
      <c r="S167" s="109"/>
      <c r="T167" s="70"/>
    </row>
    <row r="168" spans="1:20" x14ac:dyDescent="0.3">
      <c r="A168" s="70"/>
      <c r="B168" s="109" t="s">
        <v>15</v>
      </c>
      <c r="C168" s="70">
        <f>SUM(C153:C166)</f>
        <v>0</v>
      </c>
      <c r="D168" s="70">
        <f>SUM(D153:D166)</f>
        <v>0</v>
      </c>
      <c r="E168" s="70">
        <f>SUM(E153:E166)</f>
        <v>1028</v>
      </c>
      <c r="F168" s="70"/>
      <c r="G168" s="70">
        <f>SUM(G153:G166)</f>
        <v>1028</v>
      </c>
      <c r="H168" s="70"/>
      <c r="I168" s="13">
        <f>E153+E155+E157+E159+E161+E163+E165</f>
        <v>578</v>
      </c>
      <c r="J168" s="70"/>
      <c r="K168" s="70">
        <f>AVERAGE(E153,E155,E157,E159,E161,E163,E165)</f>
        <v>82.571428571428569</v>
      </c>
      <c r="L168" s="13">
        <f>E154+E156+E158+E160+E162+E164+E166</f>
        <v>450</v>
      </c>
      <c r="M168" s="70"/>
      <c r="N168" s="16">
        <f>AVERAGE(E154,E156,E158,E160,E162,E164,E166)</f>
        <v>64.285714285714292</v>
      </c>
      <c r="O168" s="70"/>
      <c r="P168" s="72"/>
      <c r="Q168" s="109"/>
      <c r="R168" s="72"/>
      <c r="S168" s="109"/>
      <c r="T168" s="18"/>
    </row>
    <row r="169" spans="1:20" x14ac:dyDescent="0.3">
      <c r="P169" s="72"/>
      <c r="Q169" s="109"/>
      <c r="R169" s="72"/>
      <c r="S169" s="109"/>
    </row>
    <row r="170" spans="1:20" x14ac:dyDescent="0.3">
      <c r="P170" s="72"/>
      <c r="Q170" s="109"/>
      <c r="R170" s="72"/>
      <c r="S170" s="109"/>
    </row>
    <row r="171" spans="1:20" x14ac:dyDescent="0.3">
      <c r="P171" s="72"/>
      <c r="Q171" s="109"/>
      <c r="R171" s="72"/>
      <c r="S171" s="109"/>
    </row>
    <row r="172" spans="1:20" x14ac:dyDescent="0.3">
      <c r="P172" s="72"/>
      <c r="Q172" s="109"/>
      <c r="R172" s="72"/>
      <c r="S172" s="109"/>
    </row>
    <row r="173" spans="1:20" x14ac:dyDescent="0.3">
      <c r="P173" s="72"/>
      <c r="Q173" s="109"/>
      <c r="R173" s="72"/>
      <c r="S173" s="109"/>
    </row>
    <row r="174" spans="1:20" x14ac:dyDescent="0.3">
      <c r="P174" s="72"/>
      <c r="Q174" s="109"/>
      <c r="R174" s="72"/>
      <c r="S174" s="109"/>
    </row>
    <row r="175" spans="1:20" x14ac:dyDescent="0.3">
      <c r="P175" s="72"/>
      <c r="Q175" s="109"/>
      <c r="R175" s="72"/>
      <c r="S175" s="109"/>
    </row>
    <row r="176" spans="1:20" x14ac:dyDescent="0.3">
      <c r="P176" s="72"/>
      <c r="Q176" s="109"/>
      <c r="R176" s="72"/>
      <c r="S176" s="109"/>
    </row>
    <row r="177" spans="16:19" x14ac:dyDescent="0.3">
      <c r="P177" s="72"/>
      <c r="Q177" s="109"/>
      <c r="R177" s="72"/>
      <c r="S177" s="109"/>
    </row>
    <row r="178" spans="16:19" x14ac:dyDescent="0.3">
      <c r="P178" s="72"/>
      <c r="Q178" s="109"/>
      <c r="R178" s="72"/>
      <c r="S178" s="109"/>
    </row>
    <row r="179" spans="16:19" x14ac:dyDescent="0.3">
      <c r="P179" s="72"/>
      <c r="Q179" s="109"/>
      <c r="R179" s="72"/>
      <c r="S179" s="109"/>
    </row>
    <row r="180" spans="16:19" x14ac:dyDescent="0.3">
      <c r="P180" s="72"/>
      <c r="Q180" s="109"/>
      <c r="R180" s="72"/>
      <c r="S180" s="109"/>
    </row>
    <row r="181" spans="16:19" x14ac:dyDescent="0.3">
      <c r="P181" s="72"/>
      <c r="Q181" s="109"/>
      <c r="R181" s="72"/>
      <c r="S181" s="109"/>
    </row>
    <row r="182" spans="16:19" x14ac:dyDescent="0.3">
      <c r="P182" s="72"/>
      <c r="Q182" s="109"/>
      <c r="R182" s="72"/>
      <c r="S182" s="109"/>
    </row>
    <row r="183" spans="16:19" x14ac:dyDescent="0.3">
      <c r="P183" s="72"/>
      <c r="Q183" s="109"/>
      <c r="R183" s="72"/>
      <c r="S183" s="109"/>
    </row>
  </sheetData>
  <pageMargins left="0.7" right="0.7" top="0.78740157499999996" bottom="0.78740157499999996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1"/>
  <sheetViews>
    <sheetView topLeftCell="M1" workbookViewId="0">
      <selection activeCell="C171" sqref="C171"/>
    </sheetView>
  </sheetViews>
  <sheetFormatPr baseColWidth="10" defaultRowHeight="14.4" x14ac:dyDescent="0.3"/>
  <cols>
    <col min="2" max="2" width="12.6640625" customWidth="1"/>
    <col min="6" max="6" width="12.6640625" customWidth="1"/>
    <col min="9" max="9" width="11.44140625" customWidth="1"/>
    <col min="10" max="10" width="12.6640625" bestFit="1" customWidth="1"/>
    <col min="13" max="13" width="11.44140625" customWidth="1"/>
    <col min="14" max="14" width="12.6640625" bestFit="1" customWidth="1"/>
    <col min="16" max="16" width="11.44140625" customWidth="1"/>
    <col min="18" max="18" width="12.6640625" customWidth="1"/>
    <col min="21" max="21" width="11.44140625" customWidth="1"/>
    <col min="22" max="22" width="12.6640625" customWidth="1"/>
    <col min="26" max="26" width="12.6640625" customWidth="1"/>
    <col min="30" max="30" width="12.6640625" customWidth="1"/>
  </cols>
  <sheetData>
    <row r="1" spans="1:39" ht="18" x14ac:dyDescent="0.35">
      <c r="A1" s="2" t="s">
        <v>38</v>
      </c>
      <c r="K1" s="33"/>
      <c r="L1" s="33"/>
      <c r="M1" s="33"/>
      <c r="N1" s="33"/>
      <c r="O1" s="33"/>
      <c r="P1" s="33"/>
      <c r="Q1" s="33"/>
    </row>
    <row r="2" spans="1:39" x14ac:dyDescent="0.3">
      <c r="K2" s="33"/>
      <c r="L2" s="33"/>
      <c r="M2" s="33"/>
      <c r="N2" s="33"/>
      <c r="O2" s="33"/>
      <c r="P2" s="33"/>
      <c r="R2" s="33"/>
      <c r="S2" s="33"/>
      <c r="T2" s="33"/>
      <c r="U2" s="33"/>
      <c r="AI2" s="33"/>
      <c r="AJ2" s="33"/>
      <c r="AK2" s="33"/>
      <c r="AL2" s="33"/>
      <c r="AM2" s="33"/>
    </row>
    <row r="3" spans="1:39" s="6" customFormat="1" x14ac:dyDescent="0.3">
      <c r="A3" s="1" t="s">
        <v>39</v>
      </c>
      <c r="K3" s="33"/>
      <c r="L3" s="33"/>
      <c r="M3" s="33"/>
      <c r="N3" s="33"/>
      <c r="O3" s="33"/>
      <c r="P3" s="33"/>
      <c r="V3" s="1" t="s">
        <v>52</v>
      </c>
      <c r="AI3" s="33"/>
      <c r="AJ3" s="33"/>
      <c r="AK3" s="33"/>
      <c r="AL3" s="33"/>
      <c r="AM3" s="33"/>
    </row>
    <row r="4" spans="1:39" s="6" customFormat="1" x14ac:dyDescent="0.3">
      <c r="K4" s="33"/>
      <c r="L4" s="33"/>
      <c r="M4" s="33"/>
      <c r="N4" s="33"/>
      <c r="O4" s="33"/>
      <c r="P4" s="33"/>
      <c r="AI4" s="33"/>
      <c r="AJ4" s="33"/>
      <c r="AK4" s="33"/>
      <c r="AL4" s="33"/>
      <c r="AM4" s="33"/>
    </row>
    <row r="5" spans="1:39" s="6" customFormat="1" x14ac:dyDescent="0.3">
      <c r="A5" s="6" t="s">
        <v>40</v>
      </c>
      <c r="D5" s="46"/>
      <c r="E5" s="47" t="s">
        <v>43</v>
      </c>
      <c r="J5" s="33"/>
      <c r="K5" s="33"/>
      <c r="L5" s="33"/>
      <c r="M5" s="33"/>
      <c r="N5" s="33"/>
      <c r="O5" s="33"/>
      <c r="P5" s="33"/>
      <c r="V5" s="109" t="s">
        <v>40</v>
      </c>
      <c r="Y5" s="46"/>
      <c r="Z5" s="47" t="s">
        <v>43</v>
      </c>
      <c r="AI5" s="33"/>
      <c r="AJ5" s="33"/>
      <c r="AK5" s="33"/>
      <c r="AL5" s="33"/>
      <c r="AM5" s="33"/>
    </row>
    <row r="6" spans="1:39" s="6" customFormat="1" x14ac:dyDescent="0.3">
      <c r="A6" s="6" t="s">
        <v>41</v>
      </c>
      <c r="B6" s="37"/>
      <c r="D6" s="6">
        <v>2808</v>
      </c>
      <c r="E6" s="6">
        <v>1</v>
      </c>
      <c r="F6" s="6" t="s">
        <v>5</v>
      </c>
      <c r="K6" s="33"/>
      <c r="L6" s="33"/>
      <c r="M6" s="33"/>
      <c r="N6" s="33"/>
      <c r="O6" s="33"/>
      <c r="P6" s="33"/>
      <c r="V6" s="109" t="s">
        <v>41</v>
      </c>
      <c r="W6" s="37"/>
      <c r="Y6" s="6">
        <v>1073</v>
      </c>
      <c r="Z6" s="6">
        <v>1</v>
      </c>
      <c r="AA6" s="6" t="s">
        <v>5</v>
      </c>
      <c r="AI6" s="33"/>
      <c r="AJ6" s="33"/>
      <c r="AK6" s="33"/>
      <c r="AL6" s="33"/>
      <c r="AM6" s="33"/>
    </row>
    <row r="7" spans="1:39" s="6" customFormat="1" x14ac:dyDescent="0.3">
      <c r="A7" s="6" t="s">
        <v>42</v>
      </c>
      <c r="D7" s="6">
        <v>28</v>
      </c>
      <c r="K7" s="33"/>
      <c r="L7" s="33"/>
      <c r="M7" s="33"/>
      <c r="N7" s="33"/>
      <c r="O7" s="33"/>
      <c r="P7" s="33"/>
      <c r="V7" s="109" t="s">
        <v>42</v>
      </c>
      <c r="Y7" s="6">
        <v>12</v>
      </c>
      <c r="AL7" s="33"/>
      <c r="AM7" s="33"/>
    </row>
    <row r="8" spans="1:39" s="6" customFormat="1" x14ac:dyDescent="0.3">
      <c r="K8" s="33"/>
      <c r="L8" s="33"/>
      <c r="M8" s="33"/>
      <c r="N8" s="33"/>
      <c r="O8" s="33"/>
    </row>
    <row r="9" spans="1:39" ht="15" thickBot="1" x14ac:dyDescent="0.35">
      <c r="A9" t="s">
        <v>44</v>
      </c>
      <c r="B9" s="27">
        <v>28</v>
      </c>
      <c r="C9" s="22" t="s">
        <v>13</v>
      </c>
      <c r="D9" s="23" t="s">
        <v>14</v>
      </c>
      <c r="E9" s="32"/>
      <c r="F9" s="27">
        <v>45</v>
      </c>
      <c r="G9" s="112" t="s">
        <v>13</v>
      </c>
      <c r="H9" s="113" t="s">
        <v>14</v>
      </c>
      <c r="J9" s="27">
        <v>55</v>
      </c>
      <c r="K9" s="112" t="s">
        <v>13</v>
      </c>
      <c r="L9" s="113" t="s">
        <v>14</v>
      </c>
      <c r="N9" s="27">
        <v>62</v>
      </c>
      <c r="O9" s="112" t="s">
        <v>13</v>
      </c>
      <c r="P9" s="113" t="s">
        <v>14</v>
      </c>
      <c r="R9" s="27">
        <v>73</v>
      </c>
      <c r="S9" s="112" t="s">
        <v>13</v>
      </c>
      <c r="T9" s="113" t="s">
        <v>14</v>
      </c>
      <c r="V9" s="27">
        <v>66</v>
      </c>
      <c r="W9" s="112" t="s">
        <v>13</v>
      </c>
      <c r="X9" s="113" t="s">
        <v>14</v>
      </c>
      <c r="Z9" s="27">
        <v>67</v>
      </c>
      <c r="AA9" s="112" t="s">
        <v>13</v>
      </c>
      <c r="AB9" s="113" t="s">
        <v>14</v>
      </c>
      <c r="AD9" s="27">
        <v>83</v>
      </c>
      <c r="AE9" s="112" t="s">
        <v>13</v>
      </c>
      <c r="AF9" s="113" t="s">
        <v>14</v>
      </c>
    </row>
    <row r="10" spans="1:39" x14ac:dyDescent="0.3">
      <c r="B10" s="28">
        <v>1</v>
      </c>
      <c r="C10" s="24">
        <v>3343.2039999999997</v>
      </c>
      <c r="D10" s="21">
        <v>884.93200000000002</v>
      </c>
      <c r="E10" s="32"/>
      <c r="F10" s="28">
        <v>1</v>
      </c>
      <c r="G10" s="24">
        <v>4457.4229999999998</v>
      </c>
      <c r="H10" s="21">
        <v>2433.701</v>
      </c>
      <c r="J10" s="28">
        <v>1</v>
      </c>
      <c r="K10" s="21">
        <v>4596.7510000000002</v>
      </c>
      <c r="L10" s="19">
        <v>505.25299999999999</v>
      </c>
      <c r="N10" s="28">
        <v>1</v>
      </c>
      <c r="O10" s="24">
        <v>2505.6019999999999</v>
      </c>
      <c r="P10" s="21">
        <v>4659.2619999999997</v>
      </c>
      <c r="R10" s="28">
        <v>1</v>
      </c>
      <c r="S10" s="24">
        <v>2059.7930000000001</v>
      </c>
      <c r="T10" s="43">
        <v>4734.7669999999998</v>
      </c>
      <c r="V10" s="28">
        <v>1</v>
      </c>
      <c r="W10" s="53">
        <v>753.23800000000006</v>
      </c>
      <c r="X10" s="64">
        <v>568.68299999999999</v>
      </c>
      <c r="Y10" s="32"/>
      <c r="Z10" s="28">
        <v>1</v>
      </c>
      <c r="AA10" s="67">
        <v>1521.1369999999999</v>
      </c>
      <c r="AB10" s="64">
        <v>894.54299999999989</v>
      </c>
      <c r="AD10" s="28">
        <v>1</v>
      </c>
      <c r="AE10" s="67">
        <v>317.03100000000001</v>
      </c>
      <c r="AF10" s="64">
        <v>1240.845</v>
      </c>
    </row>
    <row r="11" spans="1:39" x14ac:dyDescent="0.3">
      <c r="B11" s="29">
        <v>2</v>
      </c>
      <c r="C11" s="25">
        <v>4126.1509999999998</v>
      </c>
      <c r="D11" s="35" t="s">
        <v>3</v>
      </c>
      <c r="E11" s="32"/>
      <c r="F11" s="29">
        <v>2</v>
      </c>
      <c r="G11" s="34" t="s">
        <v>3</v>
      </c>
      <c r="H11" s="19">
        <v>1855.749</v>
      </c>
      <c r="J11" s="29">
        <v>2</v>
      </c>
      <c r="K11" s="25">
        <v>3244.2110000000002</v>
      </c>
      <c r="L11">
        <v>4686.8540000000003</v>
      </c>
      <c r="N11" s="29">
        <v>2</v>
      </c>
      <c r="O11" s="25">
        <v>1726.6489999999999</v>
      </c>
      <c r="P11" s="19">
        <v>5325.027</v>
      </c>
      <c r="R11" s="29">
        <v>2</v>
      </c>
      <c r="S11" s="25">
        <v>2205.9630000000002</v>
      </c>
      <c r="T11" s="19">
        <v>5299.1610000000001</v>
      </c>
      <c r="V11" s="29">
        <v>2</v>
      </c>
      <c r="W11" s="63">
        <v>1292.7049999999999</v>
      </c>
      <c r="X11" s="64">
        <v>1264.799</v>
      </c>
      <c r="Y11" s="32"/>
      <c r="Z11" s="29">
        <v>2</v>
      </c>
      <c r="AA11" s="63">
        <v>278.28500000000003</v>
      </c>
      <c r="AB11" s="64">
        <v>166.036</v>
      </c>
      <c r="AD11" s="29">
        <v>2</v>
      </c>
      <c r="AE11" s="63">
        <v>1623.4309999999998</v>
      </c>
      <c r="AF11" s="64">
        <v>676.05700000000002</v>
      </c>
    </row>
    <row r="12" spans="1:39" x14ac:dyDescent="0.3">
      <c r="B12" s="29">
        <v>3</v>
      </c>
      <c r="C12" s="34" t="s">
        <v>3</v>
      </c>
      <c r="D12" s="35">
        <v>3830.8230000000003</v>
      </c>
      <c r="E12" s="32"/>
      <c r="F12" s="29">
        <v>3</v>
      </c>
      <c r="G12" s="25">
        <v>4854.0789999999997</v>
      </c>
      <c r="H12" s="19">
        <v>4273.5730000000003</v>
      </c>
      <c r="J12" s="29">
        <v>3</v>
      </c>
      <c r="K12" s="25">
        <v>4125.2780000000002</v>
      </c>
      <c r="L12" s="19">
        <v>4033.99</v>
      </c>
      <c r="N12" s="29">
        <v>3</v>
      </c>
      <c r="O12" s="25">
        <v>2323.578</v>
      </c>
      <c r="P12" s="35" t="s">
        <v>3</v>
      </c>
      <c r="R12" s="29">
        <v>3</v>
      </c>
      <c r="S12" s="25">
        <v>5992.7730000000001</v>
      </c>
      <c r="T12" s="35" t="s">
        <v>3</v>
      </c>
      <c r="V12" s="29">
        <v>3</v>
      </c>
      <c r="W12" s="63">
        <v>1863.0659999999998</v>
      </c>
      <c r="X12" s="65">
        <v>461.31200000000001</v>
      </c>
      <c r="Y12" s="32"/>
      <c r="Z12" s="29">
        <v>3</v>
      </c>
      <c r="AA12" s="66" t="s">
        <v>3</v>
      </c>
      <c r="AB12" s="65">
        <v>1625.9560000000001</v>
      </c>
      <c r="AD12" s="29">
        <v>3</v>
      </c>
      <c r="AE12" s="63">
        <v>277.39400000000001</v>
      </c>
      <c r="AF12" s="65">
        <v>641.28500000000008</v>
      </c>
    </row>
    <row r="13" spans="1:39" x14ac:dyDescent="0.3">
      <c r="B13" s="29">
        <v>4</v>
      </c>
      <c r="C13" s="25">
        <v>4336.8500000000004</v>
      </c>
      <c r="D13" s="35">
        <v>2160.5509999999999</v>
      </c>
      <c r="E13" s="32"/>
      <c r="F13" s="29">
        <v>4</v>
      </c>
      <c r="G13" s="34" t="s">
        <v>3</v>
      </c>
      <c r="H13" s="35" t="s">
        <v>3</v>
      </c>
      <c r="J13" s="29">
        <v>4</v>
      </c>
      <c r="K13" s="25">
        <v>2453.8159999999998</v>
      </c>
      <c r="L13" s="19">
        <v>3820.8180000000002</v>
      </c>
      <c r="N13" s="29">
        <v>4</v>
      </c>
      <c r="O13" s="25">
        <v>1141.3530000000001</v>
      </c>
      <c r="P13" s="35" t="s">
        <v>3</v>
      </c>
      <c r="R13" s="29">
        <v>4</v>
      </c>
      <c r="S13" s="25">
        <v>4950.9650000000001</v>
      </c>
      <c r="T13" s="35" t="s">
        <v>3</v>
      </c>
      <c r="V13" s="29">
        <v>4</v>
      </c>
      <c r="W13" s="63">
        <v>1409.598</v>
      </c>
      <c r="X13" s="65">
        <v>1951.42</v>
      </c>
      <c r="Y13" s="32"/>
      <c r="Z13" s="29">
        <v>4</v>
      </c>
      <c r="AA13" s="66" t="s">
        <v>3</v>
      </c>
      <c r="AB13" s="65">
        <v>1127.9780000000001</v>
      </c>
      <c r="AD13" s="29">
        <v>4</v>
      </c>
      <c r="AE13" s="63">
        <v>833.81299999999999</v>
      </c>
      <c r="AF13" s="65">
        <v>866.08900000000006</v>
      </c>
    </row>
    <row r="14" spans="1:39" s="6" customFormat="1" x14ac:dyDescent="0.3">
      <c r="B14" s="29">
        <v>5</v>
      </c>
      <c r="C14" s="34" t="s">
        <v>3</v>
      </c>
      <c r="D14" s="35" t="s">
        <v>3</v>
      </c>
      <c r="E14" s="32"/>
      <c r="F14" s="29">
        <v>5</v>
      </c>
      <c r="G14" s="34" t="s">
        <v>3</v>
      </c>
      <c r="H14" s="35" t="s">
        <v>3</v>
      </c>
      <c r="J14" s="29">
        <v>5</v>
      </c>
      <c r="K14" s="34" t="s">
        <v>3</v>
      </c>
      <c r="L14" s="19">
        <v>917.33600000000001</v>
      </c>
      <c r="N14" s="29">
        <v>5</v>
      </c>
      <c r="O14" s="25">
        <v>1124.606</v>
      </c>
      <c r="P14" s="35" t="s">
        <v>3</v>
      </c>
      <c r="R14" s="29">
        <v>5</v>
      </c>
      <c r="S14" s="25">
        <v>423.45</v>
      </c>
      <c r="T14" s="35" t="s">
        <v>3</v>
      </c>
      <c r="V14" s="29">
        <v>5</v>
      </c>
      <c r="W14" s="66" t="s">
        <v>3</v>
      </c>
      <c r="X14" s="65">
        <v>797.42700000000002</v>
      </c>
      <c r="Y14" s="32"/>
      <c r="Z14" s="29">
        <v>5</v>
      </c>
      <c r="AA14" s="66" t="s">
        <v>3</v>
      </c>
      <c r="AB14" s="65">
        <v>369.77199999999999</v>
      </c>
      <c r="AD14" s="29">
        <v>5</v>
      </c>
      <c r="AE14" s="63">
        <v>707.29300000000001</v>
      </c>
      <c r="AF14" s="65">
        <v>1148.2550000000001</v>
      </c>
    </row>
    <row r="15" spans="1:39" s="6" customFormat="1" x14ac:dyDescent="0.3">
      <c r="B15" s="29">
        <v>6</v>
      </c>
      <c r="C15" s="34" t="s">
        <v>3</v>
      </c>
      <c r="D15" s="35">
        <v>4552.8639999999996</v>
      </c>
      <c r="E15" s="32"/>
      <c r="F15" s="29">
        <v>6</v>
      </c>
      <c r="G15" s="34" t="s">
        <v>3</v>
      </c>
      <c r="H15" s="35" t="s">
        <v>3</v>
      </c>
      <c r="J15" s="29">
        <v>6</v>
      </c>
      <c r="K15" s="34" t="s">
        <v>3</v>
      </c>
      <c r="L15" s="19">
        <v>917.84</v>
      </c>
      <c r="N15" s="29">
        <v>6</v>
      </c>
      <c r="O15" s="34" t="s">
        <v>3</v>
      </c>
      <c r="P15" s="35" t="s">
        <v>3</v>
      </c>
      <c r="R15" s="29">
        <v>6</v>
      </c>
      <c r="S15" s="34" t="s">
        <v>3</v>
      </c>
      <c r="T15" s="35" t="s">
        <v>3</v>
      </c>
      <c r="V15" s="29">
        <v>6</v>
      </c>
      <c r="W15" s="66" t="s">
        <v>3</v>
      </c>
      <c r="X15" s="65">
        <v>1006.159</v>
      </c>
      <c r="Y15" s="32"/>
      <c r="Z15" s="29">
        <v>6</v>
      </c>
      <c r="AA15" s="66" t="s">
        <v>3</v>
      </c>
      <c r="AB15" s="65" t="s">
        <v>3</v>
      </c>
      <c r="AD15" s="29">
        <v>6</v>
      </c>
      <c r="AE15" s="66">
        <v>1850.0830000000001</v>
      </c>
      <c r="AF15" s="65">
        <v>756.26599999999996</v>
      </c>
    </row>
    <row r="16" spans="1:39" x14ac:dyDescent="0.3">
      <c r="B16" s="29">
        <v>7</v>
      </c>
      <c r="C16" s="34" t="s">
        <v>3</v>
      </c>
      <c r="D16" s="35" t="s">
        <v>3</v>
      </c>
      <c r="E16" s="32"/>
      <c r="F16" s="29">
        <v>7</v>
      </c>
      <c r="G16" s="34" t="s">
        <v>3</v>
      </c>
      <c r="H16" s="35" t="s">
        <v>3</v>
      </c>
      <c r="J16" s="29">
        <v>7</v>
      </c>
      <c r="K16" s="34" t="s">
        <v>3</v>
      </c>
      <c r="L16" s="35" t="s">
        <v>3</v>
      </c>
      <c r="N16" s="29">
        <v>7</v>
      </c>
      <c r="O16" s="34" t="s">
        <v>3</v>
      </c>
      <c r="P16" s="35" t="s">
        <v>3</v>
      </c>
      <c r="R16" s="29">
        <v>7</v>
      </c>
      <c r="S16" s="34" t="s">
        <v>3</v>
      </c>
      <c r="T16" s="35" t="s">
        <v>3</v>
      </c>
      <c r="V16" s="29">
        <v>7</v>
      </c>
      <c r="W16" s="66" t="s">
        <v>3</v>
      </c>
      <c r="X16" s="65" t="s">
        <v>3</v>
      </c>
      <c r="Y16" s="32"/>
      <c r="Z16" s="29">
        <v>7</v>
      </c>
      <c r="AA16" s="66" t="s">
        <v>3</v>
      </c>
      <c r="AB16" s="65" t="s">
        <v>3</v>
      </c>
      <c r="AD16" s="29">
        <v>7</v>
      </c>
      <c r="AE16" s="66" t="s">
        <v>3</v>
      </c>
      <c r="AF16" s="65" t="s">
        <v>3</v>
      </c>
    </row>
    <row r="17" spans="1:32" ht="15" thickBot="1" x14ac:dyDescent="0.35">
      <c r="B17" s="30">
        <v>8</v>
      </c>
      <c r="C17" s="34" t="s">
        <v>3</v>
      </c>
      <c r="D17" s="36" t="s">
        <v>3</v>
      </c>
      <c r="E17" s="32"/>
      <c r="F17" s="30">
        <v>8</v>
      </c>
      <c r="G17" s="34" t="s">
        <v>3</v>
      </c>
      <c r="H17" s="35" t="s">
        <v>3</v>
      </c>
      <c r="J17" s="30">
        <v>8</v>
      </c>
      <c r="K17" s="34" t="s">
        <v>3</v>
      </c>
      <c r="L17" s="35" t="s">
        <v>3</v>
      </c>
      <c r="N17" s="30">
        <v>8</v>
      </c>
      <c r="O17" s="34" t="s">
        <v>3</v>
      </c>
      <c r="P17" s="35" t="s">
        <v>3</v>
      </c>
      <c r="R17" s="30">
        <v>8</v>
      </c>
      <c r="S17" s="34" t="s">
        <v>3</v>
      </c>
      <c r="T17" s="35" t="s">
        <v>3</v>
      </c>
      <c r="V17" s="30">
        <v>8</v>
      </c>
      <c r="W17" s="66" t="s">
        <v>3</v>
      </c>
      <c r="X17" s="68" t="s">
        <v>3</v>
      </c>
      <c r="Y17" s="32"/>
      <c r="Z17" s="30">
        <v>8</v>
      </c>
      <c r="AA17" s="66" t="s">
        <v>3</v>
      </c>
      <c r="AB17" s="65" t="s">
        <v>3</v>
      </c>
      <c r="AD17" s="30">
        <v>8</v>
      </c>
      <c r="AE17" s="66" t="s">
        <v>3</v>
      </c>
      <c r="AF17" s="65" t="s">
        <v>3</v>
      </c>
    </row>
    <row r="18" spans="1:32" ht="15" thickTop="1" x14ac:dyDescent="0.3">
      <c r="B18" s="31" t="s">
        <v>51</v>
      </c>
      <c r="C18" s="39">
        <f>SUM(C10:C17)</f>
        <v>11806.205</v>
      </c>
      <c r="D18" s="40">
        <f>SUM(D10:D17)</f>
        <v>11429.17</v>
      </c>
      <c r="E18" s="32"/>
      <c r="F18" s="97" t="s">
        <v>51</v>
      </c>
      <c r="G18" s="39">
        <f>SUM(G10:G17)</f>
        <v>9311.5020000000004</v>
      </c>
      <c r="H18" s="40">
        <f>SUM(H10:H17)</f>
        <v>8563.023000000001</v>
      </c>
      <c r="J18" s="97" t="s">
        <v>51</v>
      </c>
      <c r="K18" s="39">
        <f>SUM(K10:K17)</f>
        <v>14420.056</v>
      </c>
      <c r="L18" s="40">
        <f>SUM(L10:L17)</f>
        <v>14882.091</v>
      </c>
      <c r="N18" s="97" t="s">
        <v>51</v>
      </c>
      <c r="O18" s="39">
        <f>SUM(O10:O17)</f>
        <v>8821.7880000000005</v>
      </c>
      <c r="P18" s="40">
        <f>SUM(P10:P17)</f>
        <v>9984.2890000000007</v>
      </c>
      <c r="R18" s="97" t="s">
        <v>51</v>
      </c>
      <c r="S18" s="39">
        <f>SUM(S10:S17)</f>
        <v>15632.944000000001</v>
      </c>
      <c r="T18" s="40">
        <f>SUM(T10:T17)</f>
        <v>10033.928</v>
      </c>
      <c r="V18" s="97" t="s">
        <v>51</v>
      </c>
      <c r="W18" s="39">
        <f>SUM(W10:W17)</f>
        <v>5318.607</v>
      </c>
      <c r="X18" s="40">
        <f>SUM(X10:X17)</f>
        <v>6049.7999999999993</v>
      </c>
      <c r="Z18" s="97" t="s">
        <v>51</v>
      </c>
      <c r="AA18" s="39">
        <f>SUM(AA10:AA17)</f>
        <v>1799.422</v>
      </c>
      <c r="AB18" s="40">
        <f>SUM(AB10:AB17)</f>
        <v>4184.2849999999999</v>
      </c>
      <c r="AD18" s="97" t="s">
        <v>51</v>
      </c>
      <c r="AE18" s="39">
        <f>SUM(AE10:AE17)</f>
        <v>5609.0450000000001</v>
      </c>
      <c r="AF18" s="40">
        <f>SUM(AF10:AF17)</f>
        <v>5328.7969999999996</v>
      </c>
    </row>
    <row r="19" spans="1:32" x14ac:dyDescent="0.3">
      <c r="B19" s="38" t="s">
        <v>4</v>
      </c>
      <c r="C19" s="41">
        <f>$E6*C18/$D6</f>
        <v>4.2044889601139603</v>
      </c>
      <c r="D19" s="42">
        <f t="shared" ref="D19:T19" si="0">$E6*D18/$D6</f>
        <v>4.0702172364672364</v>
      </c>
      <c r="E19" s="6"/>
      <c r="F19" s="38" t="s">
        <v>4</v>
      </c>
      <c r="G19" s="41">
        <f t="shared" si="0"/>
        <v>3.3160619658119659</v>
      </c>
      <c r="H19" s="42">
        <f t="shared" si="0"/>
        <v>3.0495096153846157</v>
      </c>
      <c r="I19" s="6"/>
      <c r="J19" s="38" t="s">
        <v>4</v>
      </c>
      <c r="K19" s="41">
        <f t="shared" si="0"/>
        <v>5.1353475783475782</v>
      </c>
      <c r="L19" s="42">
        <f t="shared" si="0"/>
        <v>5.2998899572649574</v>
      </c>
      <c r="M19" s="6"/>
      <c r="N19" s="38" t="s">
        <v>4</v>
      </c>
      <c r="O19" s="41">
        <f t="shared" si="0"/>
        <v>3.1416623931623935</v>
      </c>
      <c r="P19" s="42">
        <f t="shared" si="0"/>
        <v>3.5556584757834759</v>
      </c>
      <c r="Q19" s="6"/>
      <c r="R19" s="38" t="s">
        <v>4</v>
      </c>
      <c r="S19" s="41">
        <f t="shared" si="0"/>
        <v>5.5672877492877495</v>
      </c>
      <c r="T19" s="42">
        <f t="shared" si="0"/>
        <v>3.5733361823361824</v>
      </c>
      <c r="U19" s="6"/>
      <c r="V19" s="38" t="s">
        <v>4</v>
      </c>
      <c r="W19" s="41">
        <f>$Z6*W18/$Y6</f>
        <v>4.9567632805219013</v>
      </c>
      <c r="X19" s="42">
        <f>$Z6*X18/$Y6</f>
        <v>5.6382106244175203</v>
      </c>
      <c r="Z19" s="38" t="s">
        <v>4</v>
      </c>
      <c r="AA19" s="41">
        <f>$Z6*AA18/$Y6</f>
        <v>1.6770009319664492</v>
      </c>
      <c r="AB19" s="42">
        <f>$Z6*AB18/$Y6</f>
        <v>3.8996132339235787</v>
      </c>
      <c r="AD19" s="38" t="s">
        <v>4</v>
      </c>
      <c r="AE19" s="41">
        <f>$Z6*AE18/$Y6</f>
        <v>5.227441752096925</v>
      </c>
      <c r="AF19" s="42">
        <f>$Z6*AF18/$Y6</f>
        <v>4.9662600186393284</v>
      </c>
    </row>
    <row r="20" spans="1:32" x14ac:dyDescent="0.3">
      <c r="E20" s="32"/>
      <c r="P20" s="6"/>
      <c r="Q20" s="6"/>
    </row>
    <row r="21" spans="1:32" s="6" customFormat="1" x14ac:dyDescent="0.3">
      <c r="E21" s="32"/>
    </row>
    <row r="23" spans="1:32" s="6" customFormat="1" ht="15" thickBot="1" x14ac:dyDescent="0.35">
      <c r="A23" s="6" t="s">
        <v>45</v>
      </c>
      <c r="B23" s="27">
        <v>52</v>
      </c>
      <c r="C23" s="112" t="s">
        <v>13</v>
      </c>
      <c r="D23" s="113" t="s">
        <v>14</v>
      </c>
      <c r="E23" s="32"/>
      <c r="F23" s="27">
        <v>64</v>
      </c>
      <c r="G23" s="112" t="s">
        <v>13</v>
      </c>
      <c r="H23" s="113" t="s">
        <v>14</v>
      </c>
      <c r="J23" s="27">
        <v>68</v>
      </c>
      <c r="K23" s="112" t="s">
        <v>13</v>
      </c>
      <c r="L23" s="113" t="s">
        <v>14</v>
      </c>
      <c r="N23" s="27">
        <v>71</v>
      </c>
      <c r="O23" s="112" t="s">
        <v>13</v>
      </c>
      <c r="P23" s="113" t="s">
        <v>14</v>
      </c>
      <c r="R23" s="27">
        <v>78</v>
      </c>
      <c r="S23" s="112" t="s">
        <v>13</v>
      </c>
      <c r="T23" s="113" t="s">
        <v>14</v>
      </c>
      <c r="V23" s="27">
        <v>60</v>
      </c>
      <c r="W23" s="112" t="s">
        <v>13</v>
      </c>
      <c r="X23" s="113" t="s">
        <v>14</v>
      </c>
      <c r="Z23" s="27">
        <v>70</v>
      </c>
      <c r="AA23" s="112" t="s">
        <v>13</v>
      </c>
      <c r="AB23" s="113" t="s">
        <v>14</v>
      </c>
      <c r="AD23" s="27">
        <v>82</v>
      </c>
      <c r="AE23" s="112" t="s">
        <v>13</v>
      </c>
      <c r="AF23" s="113" t="s">
        <v>14</v>
      </c>
    </row>
    <row r="24" spans="1:32" s="6" customFormat="1" x14ac:dyDescent="0.3">
      <c r="B24" s="28">
        <v>1</v>
      </c>
      <c r="C24" s="24">
        <v>1741.6089999999999</v>
      </c>
      <c r="D24" s="21">
        <v>2336.8849999999998</v>
      </c>
      <c r="E24" s="32"/>
      <c r="F24" s="28">
        <v>1</v>
      </c>
      <c r="G24" s="24">
        <v>2288.1660000000002</v>
      </c>
      <c r="H24" s="21">
        <v>2766.1329999999998</v>
      </c>
      <c r="J24" s="28">
        <v>1</v>
      </c>
      <c r="K24" s="24">
        <v>4073.3560000000002</v>
      </c>
      <c r="L24" s="21">
        <v>1717.1280000000002</v>
      </c>
      <c r="N24" s="28">
        <v>1</v>
      </c>
      <c r="O24" s="24">
        <v>1452.13</v>
      </c>
      <c r="P24" s="21">
        <v>1338.777</v>
      </c>
      <c r="R24" s="28">
        <v>1</v>
      </c>
      <c r="S24" s="24">
        <v>322.27</v>
      </c>
      <c r="T24" s="21">
        <v>689.19200000000001</v>
      </c>
      <c r="V24" s="28">
        <v>1</v>
      </c>
      <c r="W24" s="67">
        <v>376.86700000000002</v>
      </c>
      <c r="X24" s="64">
        <v>894.22399999999993</v>
      </c>
      <c r="Z24" s="28">
        <v>1</v>
      </c>
      <c r="AA24" s="67">
        <v>435.32299999999998</v>
      </c>
      <c r="AB24" s="64">
        <v>299.58199999999999</v>
      </c>
      <c r="AD24" s="28">
        <v>1</v>
      </c>
      <c r="AE24" s="67">
        <v>501.98099999999999</v>
      </c>
      <c r="AF24" s="64">
        <v>258.78399999999999</v>
      </c>
    </row>
    <row r="25" spans="1:32" s="6" customFormat="1" x14ac:dyDescent="0.3">
      <c r="B25" s="29">
        <v>2</v>
      </c>
      <c r="C25" s="25">
        <v>3511.1149999999998</v>
      </c>
      <c r="D25" s="19">
        <v>453.84500000000003</v>
      </c>
      <c r="E25" s="32"/>
      <c r="F25" s="29">
        <v>2</v>
      </c>
      <c r="G25" s="25">
        <v>294.26600000000002</v>
      </c>
      <c r="H25" s="19">
        <v>1081.4059999999999</v>
      </c>
      <c r="J25" s="29">
        <v>2</v>
      </c>
      <c r="K25" s="25">
        <v>637.15899999999999</v>
      </c>
      <c r="L25" s="19">
        <v>837.49300000000005</v>
      </c>
      <c r="N25" s="29">
        <v>2</v>
      </c>
      <c r="O25" s="25">
        <v>507.959</v>
      </c>
      <c r="P25" s="19">
        <v>3340.3480000000004</v>
      </c>
      <c r="R25" s="29">
        <v>2</v>
      </c>
      <c r="S25" s="25">
        <v>1707.6089999999999</v>
      </c>
      <c r="T25" s="19">
        <v>3205.9470000000001</v>
      </c>
      <c r="V25" s="29">
        <v>2</v>
      </c>
      <c r="W25" s="63">
        <v>1764.1200000000001</v>
      </c>
      <c r="X25" s="64">
        <v>222.58500000000001</v>
      </c>
      <c r="Z25" s="29">
        <v>2</v>
      </c>
      <c r="AA25" s="63">
        <v>721.98299999999995</v>
      </c>
      <c r="AB25" s="64">
        <v>966.85599999999999</v>
      </c>
      <c r="AD25" s="29">
        <v>2</v>
      </c>
      <c r="AE25" s="63">
        <v>226.57299999999998</v>
      </c>
      <c r="AF25" s="64">
        <v>952.16</v>
      </c>
    </row>
    <row r="26" spans="1:32" s="6" customFormat="1" x14ac:dyDescent="0.3">
      <c r="B26" s="29">
        <v>3</v>
      </c>
      <c r="C26" s="25">
        <v>1462.172</v>
      </c>
      <c r="D26" s="19">
        <v>3316.0189999999998</v>
      </c>
      <c r="E26" s="32"/>
      <c r="F26" s="29">
        <v>3</v>
      </c>
      <c r="G26" s="25">
        <v>4034.04</v>
      </c>
      <c r="H26" s="19">
        <v>4362.973</v>
      </c>
      <c r="J26" s="29">
        <v>3</v>
      </c>
      <c r="K26" s="25">
        <v>1372.106</v>
      </c>
      <c r="L26" s="19">
        <v>3988.893</v>
      </c>
      <c r="N26" s="29">
        <v>3</v>
      </c>
      <c r="O26" s="25">
        <v>469.43900000000002</v>
      </c>
      <c r="P26" s="19">
        <v>3067.038</v>
      </c>
      <c r="R26" s="29">
        <v>3</v>
      </c>
      <c r="S26" s="25">
        <v>3581.701</v>
      </c>
      <c r="T26" s="19">
        <v>1254.607</v>
      </c>
      <c r="V26" s="29">
        <v>3</v>
      </c>
      <c r="W26" s="63">
        <v>1101.319</v>
      </c>
      <c r="X26" s="65">
        <v>709.976</v>
      </c>
      <c r="Z26" s="29">
        <v>3</v>
      </c>
      <c r="AA26" s="63">
        <v>1012.308</v>
      </c>
      <c r="AB26" s="65">
        <v>1057.4690000000001</v>
      </c>
      <c r="AD26" s="29">
        <v>3</v>
      </c>
      <c r="AE26" s="63">
        <v>376.16199999999998</v>
      </c>
      <c r="AF26" s="65">
        <v>748.58899999999994</v>
      </c>
    </row>
    <row r="27" spans="1:32" s="6" customFormat="1" x14ac:dyDescent="0.3">
      <c r="B27" s="29">
        <v>4</v>
      </c>
      <c r="C27" s="25">
        <v>3638.4119999999998</v>
      </c>
      <c r="D27" s="19">
        <v>1831.3139999999999</v>
      </c>
      <c r="E27" s="32"/>
      <c r="F27" s="29">
        <v>4</v>
      </c>
      <c r="G27" s="25">
        <v>2417.3520000000003</v>
      </c>
      <c r="H27" s="19">
        <v>2827.027</v>
      </c>
      <c r="J27" s="29">
        <v>4</v>
      </c>
      <c r="K27" s="25">
        <v>3753.1129999999998</v>
      </c>
      <c r="L27" s="19">
        <v>4311.7879999999996</v>
      </c>
      <c r="N27" s="29">
        <v>4</v>
      </c>
      <c r="O27" s="25">
        <v>2948.4670000000001</v>
      </c>
      <c r="P27" s="19">
        <v>2837.6390000000001</v>
      </c>
      <c r="R27" s="29">
        <v>4</v>
      </c>
      <c r="S27" s="25">
        <v>1239.5609999999999</v>
      </c>
      <c r="T27" s="19">
        <v>930.94500000000005</v>
      </c>
      <c r="V27" s="29">
        <v>4</v>
      </c>
      <c r="W27" s="63">
        <v>817.36</v>
      </c>
      <c r="X27" s="65">
        <v>1185.105</v>
      </c>
      <c r="Z27" s="29">
        <v>4</v>
      </c>
      <c r="AA27" s="63">
        <v>1499.4449999999999</v>
      </c>
      <c r="AB27" s="65">
        <v>978.37800000000004</v>
      </c>
      <c r="AD27" s="29">
        <v>4</v>
      </c>
      <c r="AE27" s="63">
        <v>339.65</v>
      </c>
      <c r="AF27" s="65">
        <v>1401.933</v>
      </c>
    </row>
    <row r="28" spans="1:32" s="6" customFormat="1" x14ac:dyDescent="0.3">
      <c r="B28" s="29">
        <v>5</v>
      </c>
      <c r="C28" s="34" t="s">
        <v>3</v>
      </c>
      <c r="D28" s="35" t="s">
        <v>3</v>
      </c>
      <c r="E28" s="32"/>
      <c r="F28" s="29">
        <v>5</v>
      </c>
      <c r="G28" s="25">
        <v>4251.6880000000001</v>
      </c>
      <c r="H28" s="19">
        <v>1691.0809999999999</v>
      </c>
      <c r="J28" s="29">
        <v>5</v>
      </c>
      <c r="K28" s="25">
        <v>1733.181</v>
      </c>
      <c r="L28" s="19">
        <v>1836.82</v>
      </c>
      <c r="N28" s="29">
        <v>5</v>
      </c>
      <c r="O28" s="21">
        <v>5528.6949999999997</v>
      </c>
      <c r="P28" s="19">
        <v>1692.021</v>
      </c>
      <c r="R28" s="29">
        <v>5</v>
      </c>
      <c r="S28" s="25">
        <v>3876.8069999999998</v>
      </c>
      <c r="T28" s="19">
        <v>4197.0640000000003</v>
      </c>
      <c r="V28" s="29">
        <v>5</v>
      </c>
      <c r="W28" s="66" t="s">
        <v>3</v>
      </c>
      <c r="X28" s="65">
        <v>287.85399999999998</v>
      </c>
      <c r="Z28" s="29">
        <v>5</v>
      </c>
      <c r="AA28" s="63">
        <v>632.93399999999997</v>
      </c>
      <c r="AB28" s="65">
        <v>696.78599999999994</v>
      </c>
      <c r="AD28" s="29">
        <v>5</v>
      </c>
      <c r="AE28" s="63">
        <v>1573.463</v>
      </c>
      <c r="AF28" s="65">
        <v>434.39699999999999</v>
      </c>
    </row>
    <row r="29" spans="1:32" s="6" customFormat="1" x14ac:dyDescent="0.3">
      <c r="B29" s="29">
        <v>6</v>
      </c>
      <c r="C29" s="34" t="s">
        <v>3</v>
      </c>
      <c r="D29" s="35" t="s">
        <v>3</v>
      </c>
      <c r="E29" s="32"/>
      <c r="F29" s="29">
        <v>6</v>
      </c>
      <c r="G29" s="34" t="s">
        <v>3</v>
      </c>
      <c r="H29" s="35" t="s">
        <v>3</v>
      </c>
      <c r="J29" s="29">
        <v>6</v>
      </c>
      <c r="K29" s="34" t="s">
        <v>3</v>
      </c>
      <c r="L29" s="35" t="s">
        <v>3</v>
      </c>
      <c r="N29" s="29">
        <v>6</v>
      </c>
      <c r="O29" s="34" t="s">
        <v>3</v>
      </c>
      <c r="P29" s="35" t="s">
        <v>3</v>
      </c>
      <c r="R29" s="29">
        <v>6</v>
      </c>
      <c r="S29" s="25">
        <v>4065.6779999999999</v>
      </c>
      <c r="T29" s="19">
        <v>878.44299999999998</v>
      </c>
      <c r="V29" s="29">
        <v>6</v>
      </c>
      <c r="W29" s="66" t="s">
        <v>3</v>
      </c>
      <c r="X29" s="65">
        <v>466.59</v>
      </c>
      <c r="Z29" s="29">
        <v>6</v>
      </c>
      <c r="AA29" s="66">
        <v>660.81400000000008</v>
      </c>
      <c r="AB29" s="65">
        <v>863.59199999999998</v>
      </c>
      <c r="AD29" s="29">
        <v>6</v>
      </c>
      <c r="AE29" s="66">
        <v>478.91800000000001</v>
      </c>
      <c r="AF29" s="65" t="s">
        <v>3</v>
      </c>
    </row>
    <row r="30" spans="1:32" s="6" customFormat="1" x14ac:dyDescent="0.3">
      <c r="B30" s="29">
        <v>7</v>
      </c>
      <c r="C30" s="34" t="s">
        <v>3</v>
      </c>
      <c r="D30" s="35" t="s">
        <v>3</v>
      </c>
      <c r="E30" s="32"/>
      <c r="F30" s="29">
        <v>7</v>
      </c>
      <c r="G30" s="34" t="s">
        <v>3</v>
      </c>
      <c r="H30" s="35" t="s">
        <v>3</v>
      </c>
      <c r="J30" s="29">
        <v>7</v>
      </c>
      <c r="K30" s="34" t="s">
        <v>3</v>
      </c>
      <c r="L30" s="35" t="s">
        <v>3</v>
      </c>
      <c r="N30" s="29">
        <v>7</v>
      </c>
      <c r="O30" s="34" t="s">
        <v>3</v>
      </c>
      <c r="P30" s="35" t="s">
        <v>3</v>
      </c>
      <c r="R30" s="29">
        <v>7</v>
      </c>
      <c r="S30" s="25">
        <v>862.39400000000001</v>
      </c>
      <c r="T30" s="19">
        <v>365.18900000000002</v>
      </c>
      <c r="V30" s="29">
        <v>7</v>
      </c>
      <c r="W30" s="66" t="s">
        <v>3</v>
      </c>
      <c r="X30" s="65">
        <v>1220.56</v>
      </c>
      <c r="Z30" s="29">
        <v>7</v>
      </c>
      <c r="AA30" s="66" t="s">
        <v>3</v>
      </c>
      <c r="AB30" s="65">
        <v>415.26400000000001</v>
      </c>
      <c r="AD30" s="29">
        <v>7</v>
      </c>
      <c r="AE30" s="66">
        <v>454.03499999999997</v>
      </c>
      <c r="AF30" s="65" t="s">
        <v>3</v>
      </c>
    </row>
    <row r="31" spans="1:32" s="6" customFormat="1" x14ac:dyDescent="0.3">
      <c r="B31" s="30">
        <v>8</v>
      </c>
      <c r="C31" s="34" t="s">
        <v>3</v>
      </c>
      <c r="D31" s="35" t="s">
        <v>3</v>
      </c>
      <c r="E31" s="32"/>
      <c r="F31" s="30">
        <v>8</v>
      </c>
      <c r="G31" s="34" t="s">
        <v>3</v>
      </c>
      <c r="H31" s="35" t="s">
        <v>3</v>
      </c>
      <c r="J31" s="30">
        <v>8</v>
      </c>
      <c r="K31" s="34" t="s">
        <v>3</v>
      </c>
      <c r="L31" s="35" t="s">
        <v>3</v>
      </c>
      <c r="N31" s="30">
        <v>8</v>
      </c>
      <c r="O31" s="34" t="s">
        <v>3</v>
      </c>
      <c r="P31" s="35" t="s">
        <v>3</v>
      </c>
      <c r="R31" s="30">
        <v>8</v>
      </c>
      <c r="S31" s="34" t="s">
        <v>3</v>
      </c>
      <c r="T31" s="20">
        <v>1644.827</v>
      </c>
      <c r="V31" s="30">
        <v>8</v>
      </c>
      <c r="W31" s="66" t="s">
        <v>3</v>
      </c>
      <c r="X31" s="65" t="s">
        <v>3</v>
      </c>
      <c r="Z31" s="30">
        <v>8</v>
      </c>
      <c r="AA31" s="66" t="s">
        <v>3</v>
      </c>
      <c r="AB31" s="65">
        <v>281.887</v>
      </c>
      <c r="AD31" s="30">
        <v>8</v>
      </c>
      <c r="AE31" s="66">
        <v>382.47699999999998</v>
      </c>
      <c r="AF31" s="65" t="s">
        <v>3</v>
      </c>
    </row>
    <row r="32" spans="1:32" s="6" customFormat="1" ht="15" thickBot="1" x14ac:dyDescent="0.35">
      <c r="B32" s="30">
        <v>9</v>
      </c>
      <c r="C32" s="34" t="s">
        <v>3</v>
      </c>
      <c r="D32" s="35" t="s">
        <v>3</v>
      </c>
      <c r="E32" s="32"/>
      <c r="F32" s="30">
        <v>9</v>
      </c>
      <c r="G32" s="34" t="s">
        <v>3</v>
      </c>
      <c r="H32" s="35" t="s">
        <v>3</v>
      </c>
      <c r="J32" s="30">
        <v>9</v>
      </c>
      <c r="K32" s="34" t="s">
        <v>3</v>
      </c>
      <c r="L32" s="35" t="s">
        <v>3</v>
      </c>
      <c r="N32" s="30">
        <v>9</v>
      </c>
      <c r="O32" s="34" t="s">
        <v>3</v>
      </c>
      <c r="P32" s="35" t="s">
        <v>3</v>
      </c>
      <c r="R32" s="30">
        <v>9</v>
      </c>
      <c r="S32" s="34" t="s">
        <v>3</v>
      </c>
      <c r="T32" s="35" t="s">
        <v>3</v>
      </c>
      <c r="V32" s="30">
        <v>9</v>
      </c>
      <c r="W32" s="66" t="s">
        <v>3</v>
      </c>
      <c r="X32" s="65" t="s">
        <v>3</v>
      </c>
      <c r="Z32" s="30">
        <v>9</v>
      </c>
      <c r="AA32" s="66" t="s">
        <v>3</v>
      </c>
      <c r="AB32" s="65" t="s">
        <v>3</v>
      </c>
      <c r="AD32" s="30">
        <v>9</v>
      </c>
      <c r="AE32" s="66">
        <v>277.17099999999999</v>
      </c>
      <c r="AF32" s="65" t="s">
        <v>3</v>
      </c>
    </row>
    <row r="33" spans="1:39" s="6" customFormat="1" ht="15" thickTop="1" x14ac:dyDescent="0.3">
      <c r="B33" s="97" t="s">
        <v>51</v>
      </c>
      <c r="C33" s="39">
        <f>SUM(C24:C32)</f>
        <v>10353.308000000001</v>
      </c>
      <c r="D33" s="40">
        <f>SUM(D24:D32)</f>
        <v>7938.0630000000001</v>
      </c>
      <c r="E33" s="32"/>
      <c r="F33" s="97" t="s">
        <v>51</v>
      </c>
      <c r="G33" s="39">
        <f>SUM(G24:G32)</f>
        <v>13285.512000000001</v>
      </c>
      <c r="H33" s="40">
        <f>SUM(H24:H32)</f>
        <v>12728.619999999999</v>
      </c>
      <c r="J33" s="97" t="s">
        <v>51</v>
      </c>
      <c r="K33" s="39">
        <f>SUM(K24:K32)</f>
        <v>11568.915000000001</v>
      </c>
      <c r="L33" s="40">
        <f>SUM(L24:L32)</f>
        <v>12692.121999999999</v>
      </c>
      <c r="N33" s="97" t="s">
        <v>51</v>
      </c>
      <c r="O33" s="39">
        <f>SUM(O24:O32)</f>
        <v>10906.69</v>
      </c>
      <c r="P33" s="40">
        <f>SUM(P24:P32)</f>
        <v>12275.823</v>
      </c>
      <c r="R33" s="97" t="s">
        <v>51</v>
      </c>
      <c r="S33" s="39">
        <f>SUM(S24:S32)</f>
        <v>15656.02</v>
      </c>
      <c r="T33" s="40">
        <f>SUM(T24:T32)</f>
        <v>13166.214</v>
      </c>
      <c r="V33" s="97" t="s">
        <v>51</v>
      </c>
      <c r="W33" s="39">
        <f>SUM(W24:W32)</f>
        <v>4059.6660000000002</v>
      </c>
      <c r="X33" s="40">
        <f>SUM(X24:X32)</f>
        <v>4986.8940000000002</v>
      </c>
      <c r="Z33" s="97" t="s">
        <v>51</v>
      </c>
      <c r="AA33" s="39">
        <f>SUM(AA24:AA32)</f>
        <v>4962.8070000000007</v>
      </c>
      <c r="AB33" s="40">
        <f>SUM(AB24:AB32)</f>
        <v>5559.8140000000003</v>
      </c>
      <c r="AD33" s="97" t="s">
        <v>51</v>
      </c>
      <c r="AE33" s="39">
        <f>SUM(AE24:AE32)</f>
        <v>4610.43</v>
      </c>
      <c r="AF33" s="40">
        <f>SUM(AF24:AF32)</f>
        <v>3795.8629999999998</v>
      </c>
    </row>
    <row r="34" spans="1:39" x14ac:dyDescent="0.3">
      <c r="B34" s="38" t="s">
        <v>4</v>
      </c>
      <c r="C34" s="41">
        <f>$E6*C33/$D6</f>
        <v>3.6870754985754988</v>
      </c>
      <c r="D34" s="42">
        <f>$E6*D33/$D6</f>
        <v>2.826945512820513</v>
      </c>
      <c r="E34" s="6"/>
      <c r="F34" s="38" t="s">
        <v>4</v>
      </c>
      <c r="G34" s="41">
        <f>$E6*G33/$D6</f>
        <v>4.7313076923076922</v>
      </c>
      <c r="H34" s="42">
        <f>$E6*H33/$D6</f>
        <v>4.5329843304843305</v>
      </c>
      <c r="I34" s="6"/>
      <c r="J34" s="38" t="s">
        <v>4</v>
      </c>
      <c r="K34" s="41">
        <f>$E6*K33/$D6</f>
        <v>4.1199839743589743</v>
      </c>
      <c r="L34" s="42">
        <f>$E6*L33/$D6</f>
        <v>4.5199864672364667</v>
      </c>
      <c r="M34" s="6"/>
      <c r="N34" s="38" t="s">
        <v>4</v>
      </c>
      <c r="O34" s="41">
        <f>$E6*O33/$D6</f>
        <v>3.8841488603988608</v>
      </c>
      <c r="P34" s="42">
        <f>$E6*P33/$D6</f>
        <v>4.3717318376068377</v>
      </c>
      <c r="Q34" s="6"/>
      <c r="R34" s="38" t="s">
        <v>4</v>
      </c>
      <c r="S34" s="41">
        <f>$E6*S33/$D6</f>
        <v>5.5755056980056983</v>
      </c>
      <c r="T34" s="42">
        <f>$E6*T33/$D6</f>
        <v>4.6888226495726499</v>
      </c>
      <c r="V34" s="38" t="s">
        <v>4</v>
      </c>
      <c r="W34" s="41">
        <f>$Z6*W33/$Y6</f>
        <v>3.7834725069897486</v>
      </c>
      <c r="X34" s="42">
        <f>$Z6*X33/$Y6</f>
        <v>4.6476178937558252</v>
      </c>
      <c r="Y34" s="6"/>
      <c r="Z34" s="38" t="s">
        <v>4</v>
      </c>
      <c r="AA34" s="41">
        <f>$Z6*AA33/$Y6</f>
        <v>4.6251696178937562</v>
      </c>
      <c r="AB34" s="42">
        <f>$Z6*AB33/$Y6</f>
        <v>5.1815601118359744</v>
      </c>
      <c r="AC34" s="6"/>
      <c r="AD34" s="38" t="s">
        <v>4</v>
      </c>
      <c r="AE34" s="41">
        <f>$Z6*AE33/$Y6</f>
        <v>4.2967660764212487</v>
      </c>
      <c r="AF34" s="42">
        <f>$Z6*AF33/$Y6</f>
        <v>3.5376169617893756</v>
      </c>
    </row>
    <row r="36" spans="1:39" s="6" customFormat="1" x14ac:dyDescent="0.3"/>
    <row r="38" spans="1:39" s="6" customFormat="1" ht="15" thickBot="1" x14ac:dyDescent="0.35">
      <c r="A38" s="109" t="s">
        <v>46</v>
      </c>
      <c r="B38" s="27">
        <v>38</v>
      </c>
      <c r="C38" s="112" t="s">
        <v>13</v>
      </c>
      <c r="D38" s="113" t="s">
        <v>14</v>
      </c>
      <c r="E38" s="32"/>
      <c r="F38" s="27">
        <v>50</v>
      </c>
      <c r="G38" s="112" t="s">
        <v>13</v>
      </c>
      <c r="H38" s="113" t="s">
        <v>14</v>
      </c>
      <c r="J38" s="27">
        <v>56</v>
      </c>
      <c r="K38" s="112" t="s">
        <v>13</v>
      </c>
      <c r="L38" s="113" t="s">
        <v>14</v>
      </c>
      <c r="N38" s="27">
        <v>58</v>
      </c>
      <c r="O38" s="112" t="s">
        <v>13</v>
      </c>
      <c r="P38" s="113" t="s">
        <v>14</v>
      </c>
      <c r="R38" s="27">
        <v>63</v>
      </c>
      <c r="S38" s="112" t="s">
        <v>13</v>
      </c>
      <c r="T38" s="113" t="s">
        <v>14</v>
      </c>
      <c r="V38" s="27">
        <v>72</v>
      </c>
      <c r="W38" s="112" t="s">
        <v>13</v>
      </c>
      <c r="X38" s="113" t="s">
        <v>14</v>
      </c>
      <c r="Z38" s="27">
        <v>76</v>
      </c>
      <c r="AA38" s="112" t="s">
        <v>13</v>
      </c>
      <c r="AB38" s="113" t="s">
        <v>14</v>
      </c>
      <c r="AD38" s="27">
        <v>80</v>
      </c>
      <c r="AE38" s="112" t="s">
        <v>13</v>
      </c>
      <c r="AF38" s="113" t="s">
        <v>14</v>
      </c>
      <c r="AJ38" s="33"/>
      <c r="AK38" s="33"/>
      <c r="AL38" s="33"/>
      <c r="AM38" s="33"/>
    </row>
    <row r="39" spans="1:39" s="6" customFormat="1" x14ac:dyDescent="0.3">
      <c r="B39" s="28">
        <v>1</v>
      </c>
      <c r="C39" s="24">
        <v>4229.9309999999996</v>
      </c>
      <c r="D39" s="21">
        <v>3361.232</v>
      </c>
      <c r="E39" s="32"/>
      <c r="F39" s="28">
        <v>1</v>
      </c>
      <c r="G39" s="24">
        <v>3350.7719999999999</v>
      </c>
      <c r="H39" s="21">
        <v>2349.4140000000002</v>
      </c>
      <c r="J39" s="28">
        <v>1</v>
      </c>
      <c r="K39" s="24">
        <v>1491.0740000000001</v>
      </c>
      <c r="L39" s="21">
        <v>3787.212</v>
      </c>
      <c r="N39" s="28">
        <v>1</v>
      </c>
      <c r="O39" s="24">
        <v>3832.183</v>
      </c>
      <c r="P39" s="21">
        <v>1729.0889999999999</v>
      </c>
      <c r="R39" s="28">
        <v>1</v>
      </c>
      <c r="S39" s="24">
        <v>2443.8090000000002</v>
      </c>
      <c r="T39" s="45" t="s">
        <v>3</v>
      </c>
      <c r="V39" s="28">
        <v>1</v>
      </c>
      <c r="W39" s="67">
        <v>742.34900000000005</v>
      </c>
      <c r="X39" s="64">
        <v>802.00599999999997</v>
      </c>
      <c r="Z39" s="28">
        <v>1</v>
      </c>
      <c r="AA39" s="67">
        <v>140.125</v>
      </c>
      <c r="AB39" s="64">
        <v>434.42099999999999</v>
      </c>
      <c r="AD39" s="28">
        <v>1</v>
      </c>
      <c r="AE39" s="67">
        <v>270.28699999999998</v>
      </c>
      <c r="AF39" s="64">
        <v>2043.635</v>
      </c>
    </row>
    <row r="40" spans="1:39" s="6" customFormat="1" x14ac:dyDescent="0.3">
      <c r="B40" s="29">
        <v>2</v>
      </c>
      <c r="C40" s="25">
        <v>5049.8459999999995</v>
      </c>
      <c r="D40" s="19">
        <v>3593.8990000000003</v>
      </c>
      <c r="E40" s="32"/>
      <c r="F40" s="29">
        <v>2</v>
      </c>
      <c r="G40" s="25">
        <v>4151.5309999999999</v>
      </c>
      <c r="H40" s="19">
        <v>4572.0139999999992</v>
      </c>
      <c r="J40" s="29">
        <v>2</v>
      </c>
      <c r="K40" s="25">
        <v>3201.8379999999997</v>
      </c>
      <c r="L40" s="19">
        <v>5051.9279999999999</v>
      </c>
      <c r="N40" s="29">
        <v>2</v>
      </c>
      <c r="O40" s="25">
        <v>3654.8869999999997</v>
      </c>
      <c r="P40" s="19">
        <v>3487.0329999999999</v>
      </c>
      <c r="R40" s="29">
        <v>2</v>
      </c>
      <c r="S40" s="44">
        <v>1482.8040000000001</v>
      </c>
      <c r="T40" s="35" t="s">
        <v>3</v>
      </c>
      <c r="V40" s="29">
        <v>2</v>
      </c>
      <c r="W40" s="63">
        <v>951.65300000000002</v>
      </c>
      <c r="X40" s="64">
        <v>595.15899999999999</v>
      </c>
      <c r="Z40" s="29">
        <v>2</v>
      </c>
      <c r="AA40" s="63">
        <v>1393.1590000000001</v>
      </c>
      <c r="AB40" s="64">
        <v>1122.07</v>
      </c>
      <c r="AD40" s="29">
        <v>2</v>
      </c>
      <c r="AE40" s="63">
        <v>538.70799999999997</v>
      </c>
      <c r="AF40" s="64">
        <v>1256.826</v>
      </c>
    </row>
    <row r="41" spans="1:39" s="6" customFormat="1" x14ac:dyDescent="0.3">
      <c r="B41" s="29">
        <v>3</v>
      </c>
      <c r="C41" s="34" t="s">
        <v>3</v>
      </c>
      <c r="D41" s="19">
        <v>2586.4699999999998</v>
      </c>
      <c r="E41" s="32"/>
      <c r="F41" s="29">
        <v>3</v>
      </c>
      <c r="G41" s="44">
        <v>3292.0140000000001</v>
      </c>
      <c r="H41" s="35" t="s">
        <v>3</v>
      </c>
      <c r="J41" s="29">
        <v>3</v>
      </c>
      <c r="K41" s="25">
        <v>2143.991</v>
      </c>
      <c r="L41" s="19">
        <v>4193.7560000000003</v>
      </c>
      <c r="N41" s="29">
        <v>3</v>
      </c>
      <c r="O41" s="25">
        <v>4802.0969999999998</v>
      </c>
      <c r="P41" s="19">
        <v>5147.5149999999994</v>
      </c>
      <c r="R41" s="29">
        <v>3</v>
      </c>
      <c r="S41" s="25">
        <v>455.62299999999999</v>
      </c>
      <c r="T41" s="19">
        <v>2752.8740000000003</v>
      </c>
      <c r="V41" s="29">
        <v>3</v>
      </c>
      <c r="W41" s="63">
        <v>840.00800000000004</v>
      </c>
      <c r="X41" s="65">
        <v>671.51</v>
      </c>
      <c r="Z41" s="29">
        <v>3</v>
      </c>
      <c r="AA41" s="63">
        <v>1767.2550000000001</v>
      </c>
      <c r="AB41" s="65">
        <v>1888.326</v>
      </c>
      <c r="AD41" s="29">
        <v>3</v>
      </c>
      <c r="AE41" s="63">
        <v>1074.624</v>
      </c>
      <c r="AF41" s="65">
        <v>986.07300000000009</v>
      </c>
    </row>
    <row r="42" spans="1:39" s="6" customFormat="1" x14ac:dyDescent="0.3">
      <c r="B42" s="29">
        <v>4</v>
      </c>
      <c r="C42" s="34" t="s">
        <v>3</v>
      </c>
      <c r="D42" s="19">
        <v>1227.0630000000001</v>
      </c>
      <c r="E42" s="32"/>
      <c r="F42" s="29">
        <v>4</v>
      </c>
      <c r="G42" s="25">
        <v>1657.0609999999999</v>
      </c>
      <c r="H42" s="35" t="s">
        <v>3</v>
      </c>
      <c r="J42" s="29">
        <v>4</v>
      </c>
      <c r="K42" s="25">
        <v>1033.296</v>
      </c>
      <c r="L42" s="19">
        <v>1770.6690000000001</v>
      </c>
      <c r="N42" s="29">
        <v>4</v>
      </c>
      <c r="O42" s="34" t="s">
        <v>3</v>
      </c>
      <c r="P42" s="19">
        <v>2209.3020000000001</v>
      </c>
      <c r="R42" s="29">
        <v>4</v>
      </c>
      <c r="S42" s="25">
        <v>3505.9960000000001</v>
      </c>
      <c r="T42" s="19">
        <v>4047.7109999999998</v>
      </c>
      <c r="V42" s="29">
        <v>4</v>
      </c>
      <c r="W42" s="63">
        <v>347.964</v>
      </c>
      <c r="X42" s="65">
        <v>860.48299999999995</v>
      </c>
      <c r="Z42" s="29">
        <v>4</v>
      </c>
      <c r="AA42" s="63">
        <v>1114.7570000000001</v>
      </c>
      <c r="AB42" s="65" t="s">
        <v>3</v>
      </c>
      <c r="AD42" s="29">
        <v>4</v>
      </c>
      <c r="AE42" s="63">
        <v>1602.098</v>
      </c>
      <c r="AF42" s="65">
        <v>1259.6890000000001</v>
      </c>
    </row>
    <row r="43" spans="1:39" s="6" customFormat="1" x14ac:dyDescent="0.3">
      <c r="B43" s="29">
        <v>5</v>
      </c>
      <c r="C43" s="34" t="s">
        <v>3</v>
      </c>
      <c r="D43" s="35" t="s">
        <v>3</v>
      </c>
      <c r="E43" s="32"/>
      <c r="F43" s="29">
        <v>5</v>
      </c>
      <c r="G43" s="34" t="s">
        <v>3</v>
      </c>
      <c r="H43" s="35" t="s">
        <v>3</v>
      </c>
      <c r="J43" s="29">
        <v>5</v>
      </c>
      <c r="K43" s="25">
        <v>2485.5879999999997</v>
      </c>
      <c r="L43" s="35" t="s">
        <v>3</v>
      </c>
      <c r="N43" s="29">
        <v>5</v>
      </c>
      <c r="O43" s="34" t="s">
        <v>3</v>
      </c>
      <c r="P43" s="35" t="s">
        <v>3</v>
      </c>
      <c r="R43" s="29">
        <v>5</v>
      </c>
      <c r="S43" s="25">
        <v>4602.5249999999996</v>
      </c>
      <c r="T43" s="19">
        <v>4260.3559999999998</v>
      </c>
      <c r="V43" s="29">
        <v>5</v>
      </c>
      <c r="W43" s="63">
        <v>912.43399999999997</v>
      </c>
      <c r="X43" s="65">
        <v>505.77</v>
      </c>
      <c r="Z43" s="29">
        <v>5</v>
      </c>
      <c r="AA43" s="63">
        <v>263.00599999999997</v>
      </c>
      <c r="AB43" s="65">
        <v>1040.462</v>
      </c>
      <c r="AD43" s="29">
        <v>5</v>
      </c>
      <c r="AE43" s="63">
        <v>695.15800000000002</v>
      </c>
      <c r="AF43" s="65" t="s">
        <v>3</v>
      </c>
    </row>
    <row r="44" spans="1:39" s="6" customFormat="1" x14ac:dyDescent="0.3">
      <c r="B44" s="29">
        <v>6</v>
      </c>
      <c r="C44" s="34" t="s">
        <v>3</v>
      </c>
      <c r="D44" s="35" t="s">
        <v>3</v>
      </c>
      <c r="E44" s="32"/>
      <c r="F44" s="29">
        <v>6</v>
      </c>
      <c r="G44" s="34" t="s">
        <v>3</v>
      </c>
      <c r="H44" s="35" t="s">
        <v>3</v>
      </c>
      <c r="J44" s="29">
        <v>6</v>
      </c>
      <c r="K44" s="25">
        <v>1629.2950000000001</v>
      </c>
      <c r="L44" s="35" t="s">
        <v>3</v>
      </c>
      <c r="N44" s="29">
        <v>6</v>
      </c>
      <c r="O44" s="34" t="s">
        <v>3</v>
      </c>
      <c r="P44" s="35" t="s">
        <v>3</v>
      </c>
      <c r="R44" s="29">
        <v>6</v>
      </c>
      <c r="S44" s="25">
        <v>2013.837</v>
      </c>
      <c r="T44" s="35" t="s">
        <v>3</v>
      </c>
      <c r="V44" s="29">
        <v>6</v>
      </c>
      <c r="W44" s="66" t="s">
        <v>3</v>
      </c>
      <c r="X44" s="65">
        <v>546.86</v>
      </c>
      <c r="Z44" s="29">
        <v>6</v>
      </c>
      <c r="AA44" s="66" t="s">
        <v>3</v>
      </c>
      <c r="AB44" s="65" t="s">
        <v>3</v>
      </c>
      <c r="AD44" s="29">
        <v>6</v>
      </c>
      <c r="AE44" s="66">
        <v>229.536</v>
      </c>
      <c r="AF44" s="65" t="s">
        <v>3</v>
      </c>
    </row>
    <row r="45" spans="1:39" s="6" customFormat="1" x14ac:dyDescent="0.3">
      <c r="B45" s="29">
        <v>7</v>
      </c>
      <c r="C45" s="34" t="s">
        <v>3</v>
      </c>
      <c r="D45" s="35" t="s">
        <v>3</v>
      </c>
      <c r="E45" s="32"/>
      <c r="F45" s="29">
        <v>7</v>
      </c>
      <c r="G45" s="34" t="s">
        <v>3</v>
      </c>
      <c r="H45" s="35" t="s">
        <v>3</v>
      </c>
      <c r="J45" s="29">
        <v>7</v>
      </c>
      <c r="K45" s="34" t="s">
        <v>3</v>
      </c>
      <c r="L45" s="35" t="s">
        <v>3</v>
      </c>
      <c r="N45" s="29">
        <v>7</v>
      </c>
      <c r="O45" s="34" t="s">
        <v>3</v>
      </c>
      <c r="P45" s="35" t="s">
        <v>3</v>
      </c>
      <c r="R45" s="29">
        <v>7</v>
      </c>
      <c r="S45" s="34" t="s">
        <v>3</v>
      </c>
      <c r="T45" s="35" t="s">
        <v>3</v>
      </c>
      <c r="V45" s="29">
        <v>7</v>
      </c>
      <c r="W45" s="66" t="s">
        <v>3</v>
      </c>
      <c r="X45" s="65" t="s">
        <v>3</v>
      </c>
      <c r="Z45" s="29">
        <v>7</v>
      </c>
      <c r="AA45" s="66" t="s">
        <v>3</v>
      </c>
      <c r="AB45" s="65" t="s">
        <v>3</v>
      </c>
      <c r="AD45" s="29">
        <v>7</v>
      </c>
      <c r="AE45" s="66">
        <v>181.904</v>
      </c>
      <c r="AF45" s="65" t="s">
        <v>3</v>
      </c>
    </row>
    <row r="46" spans="1:39" s="6" customFormat="1" ht="15" thickBot="1" x14ac:dyDescent="0.35">
      <c r="B46" s="30">
        <v>8</v>
      </c>
      <c r="C46" s="34" t="s">
        <v>3</v>
      </c>
      <c r="D46" s="35" t="s">
        <v>3</v>
      </c>
      <c r="E46" s="32"/>
      <c r="F46" s="30">
        <v>8</v>
      </c>
      <c r="G46" s="34" t="s">
        <v>3</v>
      </c>
      <c r="H46" s="35" t="s">
        <v>3</v>
      </c>
      <c r="J46" s="30">
        <v>8</v>
      </c>
      <c r="K46" s="34" t="s">
        <v>3</v>
      </c>
      <c r="L46" s="35" t="s">
        <v>3</v>
      </c>
      <c r="N46" s="30">
        <v>8</v>
      </c>
      <c r="O46" s="34" t="s">
        <v>3</v>
      </c>
      <c r="P46" s="35" t="s">
        <v>3</v>
      </c>
      <c r="R46" s="30">
        <v>8</v>
      </c>
      <c r="S46" s="34" t="s">
        <v>3</v>
      </c>
      <c r="T46" s="35" t="s">
        <v>3</v>
      </c>
      <c r="V46" s="30">
        <v>8</v>
      </c>
      <c r="W46" s="66" t="s">
        <v>3</v>
      </c>
      <c r="X46" s="65" t="s">
        <v>3</v>
      </c>
      <c r="Z46" s="30">
        <v>8</v>
      </c>
      <c r="AA46" s="66" t="s">
        <v>3</v>
      </c>
      <c r="AB46" s="65" t="s">
        <v>3</v>
      </c>
      <c r="AD46" s="30">
        <v>8</v>
      </c>
      <c r="AE46" s="66" t="s">
        <v>3</v>
      </c>
      <c r="AF46" s="65" t="s">
        <v>3</v>
      </c>
    </row>
    <row r="47" spans="1:39" s="6" customFormat="1" ht="15" thickTop="1" x14ac:dyDescent="0.3">
      <c r="B47" s="97" t="s">
        <v>51</v>
      </c>
      <c r="C47" s="39">
        <f>SUM(C39:C46)</f>
        <v>9279.7769999999982</v>
      </c>
      <c r="D47" s="40">
        <f>SUM(D39:D46)</f>
        <v>10768.664000000001</v>
      </c>
      <c r="E47" s="32"/>
      <c r="F47" s="97" t="s">
        <v>51</v>
      </c>
      <c r="G47" s="39">
        <f>SUM(G39:G46)</f>
        <v>12451.377999999999</v>
      </c>
      <c r="H47" s="40">
        <f>SUM(H39:H46)</f>
        <v>6921.4279999999999</v>
      </c>
      <c r="J47" s="97" t="s">
        <v>51</v>
      </c>
      <c r="K47" s="39">
        <f>SUM(K39:K46)</f>
        <v>11985.082</v>
      </c>
      <c r="L47" s="40">
        <f>SUM(L39:L46)</f>
        <v>14803.565000000001</v>
      </c>
      <c r="N47" s="97" t="s">
        <v>51</v>
      </c>
      <c r="O47" s="39">
        <f>SUM(O39:O46)</f>
        <v>12289.166999999999</v>
      </c>
      <c r="P47" s="40">
        <f>SUM(P39:P46)</f>
        <v>12572.938999999998</v>
      </c>
      <c r="R47" s="97" t="s">
        <v>51</v>
      </c>
      <c r="S47" s="39">
        <f>SUM(S39:S46)</f>
        <v>14504.593999999999</v>
      </c>
      <c r="T47" s="40">
        <f>SUM(T39:T46)</f>
        <v>11060.940999999999</v>
      </c>
      <c r="V47" s="97" t="s">
        <v>51</v>
      </c>
      <c r="W47" s="39">
        <f>SUM(W39:W46)</f>
        <v>3794.4080000000004</v>
      </c>
      <c r="X47" s="40">
        <f>SUM(X39:X46)</f>
        <v>3981.7880000000005</v>
      </c>
      <c r="Z47" s="97" t="s">
        <v>51</v>
      </c>
      <c r="AA47" s="39">
        <f>SUM(AA39:AA46)</f>
        <v>4678.3020000000006</v>
      </c>
      <c r="AB47" s="40">
        <f>SUM(AB39:AB46)</f>
        <v>4485.2790000000005</v>
      </c>
      <c r="AD47" s="97" t="s">
        <v>51</v>
      </c>
      <c r="AE47" s="39">
        <f>SUM(AE39:AE46)</f>
        <v>4592.3150000000005</v>
      </c>
      <c r="AF47" s="40">
        <f>SUM(AF39:AF46)</f>
        <v>5546.2230000000009</v>
      </c>
    </row>
    <row r="48" spans="1:39" x14ac:dyDescent="0.3">
      <c r="B48" s="38" t="s">
        <v>4</v>
      </c>
      <c r="C48" s="41">
        <f>$E6*C47/$D6</f>
        <v>3.3047638888888882</v>
      </c>
      <c r="D48" s="42">
        <f>$E6*D47/$D6</f>
        <v>3.834994301994302</v>
      </c>
      <c r="E48" s="6"/>
      <c r="F48" s="38" t="s">
        <v>4</v>
      </c>
      <c r="G48" s="41">
        <f>$E6*G47/$D6</f>
        <v>4.434251424501424</v>
      </c>
      <c r="H48" s="42">
        <f>$E6*H47/$D6</f>
        <v>2.4648960113960112</v>
      </c>
      <c r="I48" s="6"/>
      <c r="J48" s="38" t="s">
        <v>4</v>
      </c>
      <c r="K48" s="41">
        <f>$E6*K47/$D6</f>
        <v>4.2681915954415954</v>
      </c>
      <c r="L48" s="42">
        <f>$E6*L47/$D6</f>
        <v>5.2719248575498581</v>
      </c>
      <c r="M48" s="6"/>
      <c r="N48" s="38" t="s">
        <v>4</v>
      </c>
      <c r="O48" s="41">
        <f>$E6*O47/$D6</f>
        <v>4.3764839743589743</v>
      </c>
      <c r="P48" s="42">
        <f>$E6*P47/$D6</f>
        <v>4.4775423789173781</v>
      </c>
      <c r="Q48" s="6"/>
      <c r="R48" s="38" t="s">
        <v>4</v>
      </c>
      <c r="S48" s="41">
        <f>$E6*S47/$D6</f>
        <v>5.1654537037037036</v>
      </c>
      <c r="T48" s="42">
        <f>$E6*T47/$D6</f>
        <v>3.9390815527065524</v>
      </c>
      <c r="V48" s="38" t="s">
        <v>4</v>
      </c>
      <c r="W48" s="41">
        <f>$Z6*W47/$Y6</f>
        <v>3.5362609506057785</v>
      </c>
      <c r="X48" s="42">
        <f>$Z6*X47/$Y6</f>
        <v>3.7108928238583414</v>
      </c>
      <c r="Y48" s="6"/>
      <c r="Z48" s="38" t="s">
        <v>4</v>
      </c>
      <c r="AA48" s="41">
        <f>$Z6*AA47/$Y6</f>
        <v>4.3600205032618833</v>
      </c>
      <c r="AB48" s="42">
        <f>$Z6*AB47/$Y6</f>
        <v>4.1801295433364407</v>
      </c>
      <c r="AC48" s="6"/>
      <c r="AD48" s="38" t="s">
        <v>4</v>
      </c>
      <c r="AE48" s="41">
        <f>$Z6*AE47/$Y6</f>
        <v>4.2798835041938492</v>
      </c>
      <c r="AF48" s="42">
        <f>$Z6*AF47/$Y6</f>
        <v>5.1688937558247909</v>
      </c>
    </row>
    <row r="50" spans="1:40" s="6" customFormat="1" x14ac:dyDescent="0.3">
      <c r="AG50" s="33"/>
      <c r="AH50" s="33"/>
      <c r="AI50" s="33"/>
      <c r="AJ50" s="33"/>
      <c r="AK50" s="33"/>
      <c r="AL50" s="33"/>
      <c r="AM50" s="33"/>
      <c r="AN50" s="33"/>
    </row>
    <row r="51" spans="1:40" x14ac:dyDescent="0.3">
      <c r="AG51" s="33"/>
      <c r="AH51" s="33"/>
      <c r="AI51" s="33"/>
      <c r="AJ51" s="33"/>
      <c r="AK51" s="33"/>
      <c r="AL51" s="33"/>
      <c r="AM51" s="33"/>
      <c r="AN51" s="33"/>
    </row>
    <row r="52" spans="1:40" s="6" customFormat="1" ht="15" thickBot="1" x14ac:dyDescent="0.35">
      <c r="A52" s="109" t="s">
        <v>47</v>
      </c>
      <c r="B52" s="27">
        <v>9</v>
      </c>
      <c r="C52" s="112" t="s">
        <v>13</v>
      </c>
      <c r="D52" s="113" t="s">
        <v>14</v>
      </c>
      <c r="E52" s="32"/>
      <c r="F52" s="27">
        <v>10</v>
      </c>
      <c r="G52" s="112" t="s">
        <v>13</v>
      </c>
      <c r="H52" s="113" t="s">
        <v>14</v>
      </c>
      <c r="J52" s="27">
        <v>17</v>
      </c>
      <c r="K52" s="112" t="s">
        <v>13</v>
      </c>
      <c r="L52" s="113" t="s">
        <v>14</v>
      </c>
      <c r="N52" s="27">
        <v>25</v>
      </c>
      <c r="O52" s="112" t="s">
        <v>13</v>
      </c>
      <c r="P52" s="113" t="s">
        <v>14</v>
      </c>
      <c r="R52" s="27">
        <v>40</v>
      </c>
      <c r="S52" s="112" t="s">
        <v>13</v>
      </c>
      <c r="T52" s="113" t="s">
        <v>14</v>
      </c>
      <c r="V52" s="27">
        <v>21</v>
      </c>
      <c r="W52" s="112" t="s">
        <v>13</v>
      </c>
      <c r="X52" s="113" t="s">
        <v>14</v>
      </c>
      <c r="Z52" s="27">
        <v>30</v>
      </c>
      <c r="AA52" s="112" t="s">
        <v>13</v>
      </c>
      <c r="AB52" s="113" t="s">
        <v>14</v>
      </c>
      <c r="AG52" s="33"/>
      <c r="AH52" s="33"/>
      <c r="AI52" s="33"/>
      <c r="AJ52" s="33"/>
      <c r="AK52" s="33"/>
      <c r="AL52" s="33"/>
      <c r="AM52" s="33"/>
      <c r="AN52" s="33"/>
    </row>
    <row r="53" spans="1:40" s="6" customFormat="1" x14ac:dyDescent="0.3">
      <c r="B53" s="28">
        <v>1</v>
      </c>
      <c r="C53" s="34" t="s">
        <v>3</v>
      </c>
      <c r="D53" s="21">
        <v>4245.1080000000002</v>
      </c>
      <c r="E53" s="32"/>
      <c r="F53" s="28">
        <v>1</v>
      </c>
      <c r="G53" s="24">
        <v>2668.9589999999998</v>
      </c>
      <c r="H53" s="21">
        <v>1624.7929999999999</v>
      </c>
      <c r="J53" s="28">
        <v>1</v>
      </c>
      <c r="K53" s="24">
        <v>864.26900000000001</v>
      </c>
      <c r="L53" s="21">
        <v>2674.261</v>
      </c>
      <c r="N53" s="28">
        <v>1</v>
      </c>
      <c r="O53" s="24">
        <v>2338.797</v>
      </c>
      <c r="P53" s="21">
        <v>393.21</v>
      </c>
      <c r="R53" s="28">
        <v>1</v>
      </c>
      <c r="S53" s="24">
        <v>1107.8610000000001</v>
      </c>
      <c r="T53" s="21">
        <v>1133.3420000000001</v>
      </c>
      <c r="V53" s="28">
        <v>1</v>
      </c>
      <c r="W53" s="67">
        <v>450.048</v>
      </c>
      <c r="X53" s="64">
        <v>340.685</v>
      </c>
      <c r="Z53" s="28">
        <v>1</v>
      </c>
      <c r="AA53" s="67">
        <v>679.79199999999992</v>
      </c>
      <c r="AB53" s="64">
        <v>80.037999999999997</v>
      </c>
      <c r="AG53" s="33"/>
      <c r="AH53" s="33"/>
      <c r="AI53" s="33"/>
      <c r="AJ53" s="33"/>
      <c r="AK53" s="33"/>
      <c r="AL53" s="33"/>
      <c r="AM53" s="33"/>
      <c r="AN53" s="33"/>
    </row>
    <row r="54" spans="1:40" s="6" customFormat="1" x14ac:dyDescent="0.3">
      <c r="B54" s="29">
        <v>2</v>
      </c>
      <c r="C54" s="25">
        <v>3262.8040000000001</v>
      </c>
      <c r="D54" s="19">
        <v>3870.5540000000001</v>
      </c>
      <c r="E54" s="32"/>
      <c r="F54" s="29">
        <v>2</v>
      </c>
      <c r="G54" s="25">
        <v>3505.1710000000003</v>
      </c>
      <c r="H54" s="19">
        <v>2561.2780000000002</v>
      </c>
      <c r="J54" s="29">
        <v>2</v>
      </c>
      <c r="K54" s="25">
        <v>1144.405</v>
      </c>
      <c r="L54" s="19">
        <v>4839.6580000000004</v>
      </c>
      <c r="N54" s="29">
        <v>2</v>
      </c>
      <c r="O54" s="25">
        <v>3874.9960000000001</v>
      </c>
      <c r="P54" s="19">
        <v>4190.3720000000003</v>
      </c>
      <c r="R54" s="29">
        <v>2</v>
      </c>
      <c r="S54" s="25">
        <v>2274.223</v>
      </c>
      <c r="T54" s="19">
        <v>1847.77</v>
      </c>
      <c r="V54" s="29">
        <v>2</v>
      </c>
      <c r="W54" s="63">
        <v>1087.2459999999999</v>
      </c>
      <c r="X54" s="64">
        <v>3015.6590000000001</v>
      </c>
      <c r="Z54" s="29">
        <v>2</v>
      </c>
      <c r="AA54" s="63">
        <v>1693.876</v>
      </c>
      <c r="AB54" s="64">
        <v>969.81700000000001</v>
      </c>
      <c r="AG54" s="33"/>
      <c r="AH54" s="33"/>
      <c r="AI54" s="33"/>
      <c r="AJ54" s="33"/>
      <c r="AK54" s="33"/>
      <c r="AL54" s="33"/>
      <c r="AM54" s="33"/>
      <c r="AN54" s="33"/>
    </row>
    <row r="55" spans="1:40" s="6" customFormat="1" x14ac:dyDescent="0.3">
      <c r="B55" s="29">
        <v>3</v>
      </c>
      <c r="C55" s="25">
        <v>2443.5990000000002</v>
      </c>
      <c r="D55" s="19">
        <v>1530.5820000000001</v>
      </c>
      <c r="E55" s="32"/>
      <c r="F55" s="29">
        <v>3</v>
      </c>
      <c r="G55" s="25">
        <v>1825.8</v>
      </c>
      <c r="H55" s="19">
        <v>3300.326</v>
      </c>
      <c r="J55" s="29">
        <v>3</v>
      </c>
      <c r="K55" s="25">
        <v>3858.3220000000001</v>
      </c>
      <c r="L55" s="19">
        <v>589.49599999999998</v>
      </c>
      <c r="N55" s="29">
        <v>3</v>
      </c>
      <c r="O55" s="25">
        <v>1049.8979999999999</v>
      </c>
      <c r="P55" s="19">
        <v>2396.0030000000002</v>
      </c>
      <c r="R55" s="29">
        <v>3</v>
      </c>
      <c r="S55" s="25">
        <v>3506.893</v>
      </c>
      <c r="T55" s="19">
        <v>791.23</v>
      </c>
      <c r="V55" s="29">
        <v>3</v>
      </c>
      <c r="W55" s="63">
        <v>777.19799999999998</v>
      </c>
      <c r="X55" s="65">
        <v>34.176000000000002</v>
      </c>
      <c r="Z55" s="29">
        <v>3</v>
      </c>
      <c r="AA55" s="63">
        <v>502.44200000000001</v>
      </c>
      <c r="AB55" s="65">
        <v>940.41</v>
      </c>
      <c r="AG55" s="33"/>
      <c r="AH55" s="33"/>
      <c r="AI55" s="33"/>
      <c r="AJ55" s="33"/>
      <c r="AK55" s="33"/>
      <c r="AL55" s="33"/>
      <c r="AM55" s="33"/>
      <c r="AN55" s="33"/>
    </row>
    <row r="56" spans="1:40" s="6" customFormat="1" x14ac:dyDescent="0.3">
      <c r="B56" s="29">
        <v>4</v>
      </c>
      <c r="C56" s="25">
        <v>2557.0639999999999</v>
      </c>
      <c r="D56" s="19">
        <v>1780.7349999999999</v>
      </c>
      <c r="E56" s="32"/>
      <c r="F56" s="29">
        <v>4</v>
      </c>
      <c r="G56" s="25">
        <v>1184.6869999999999</v>
      </c>
      <c r="H56" s="19">
        <v>4698.8310000000001</v>
      </c>
      <c r="J56" s="29">
        <v>4</v>
      </c>
      <c r="K56" s="25">
        <v>2226.203</v>
      </c>
      <c r="L56" s="19">
        <v>439.16300000000001</v>
      </c>
      <c r="N56" s="29">
        <v>4</v>
      </c>
      <c r="O56" s="25">
        <v>2114.518</v>
      </c>
      <c r="P56" s="19">
        <v>2722.134</v>
      </c>
      <c r="R56" s="29">
        <v>4</v>
      </c>
      <c r="S56" s="25">
        <v>3361.7759999999998</v>
      </c>
      <c r="T56" s="19">
        <v>2115.1579999999999</v>
      </c>
      <c r="V56" s="29">
        <v>4</v>
      </c>
      <c r="W56" s="63">
        <v>248.87200000000001</v>
      </c>
      <c r="X56" s="65">
        <v>663.375</v>
      </c>
      <c r="Z56" s="29">
        <v>4</v>
      </c>
      <c r="AA56" s="63">
        <v>1298.9880000000001</v>
      </c>
      <c r="AB56" s="65">
        <v>976.95899999999995</v>
      </c>
      <c r="AG56" s="33"/>
      <c r="AH56" s="33"/>
      <c r="AI56" s="33"/>
      <c r="AJ56" s="33"/>
      <c r="AK56" s="33"/>
      <c r="AL56" s="33"/>
      <c r="AM56" s="33"/>
      <c r="AN56" s="33"/>
    </row>
    <row r="57" spans="1:40" s="6" customFormat="1" x14ac:dyDescent="0.3">
      <c r="B57" s="29">
        <v>5</v>
      </c>
      <c r="C57" s="25">
        <v>1643.606</v>
      </c>
      <c r="D57" s="35" t="s">
        <v>3</v>
      </c>
      <c r="E57" s="32"/>
      <c r="F57" s="29">
        <v>5</v>
      </c>
      <c r="G57" s="25">
        <v>1912.7370000000001</v>
      </c>
      <c r="H57" s="19">
        <v>1235.817</v>
      </c>
      <c r="J57" s="29">
        <v>5</v>
      </c>
      <c r="K57" s="25">
        <v>1045.954</v>
      </c>
      <c r="L57" s="19">
        <v>1338.518</v>
      </c>
      <c r="N57" s="29">
        <v>5</v>
      </c>
      <c r="O57" s="34" t="s">
        <v>3</v>
      </c>
      <c r="P57" s="35" t="s">
        <v>3</v>
      </c>
      <c r="R57" s="29">
        <v>5</v>
      </c>
      <c r="S57" s="25">
        <v>810.56399999999996</v>
      </c>
      <c r="T57" s="19">
        <v>2712.0569999999998</v>
      </c>
      <c r="V57" s="29">
        <v>5</v>
      </c>
      <c r="W57" s="63">
        <v>667.80499999999995</v>
      </c>
      <c r="X57" s="65">
        <v>243.79</v>
      </c>
      <c r="Z57" s="29">
        <v>5</v>
      </c>
      <c r="AA57" s="63">
        <v>909.98599999999999</v>
      </c>
      <c r="AB57" s="65">
        <v>1808.0640000000001</v>
      </c>
    </row>
    <row r="58" spans="1:40" s="6" customFormat="1" x14ac:dyDescent="0.3">
      <c r="B58" s="29">
        <v>6</v>
      </c>
      <c r="C58" s="34" t="s">
        <v>3</v>
      </c>
      <c r="D58" s="35" t="s">
        <v>3</v>
      </c>
      <c r="E58" s="32"/>
      <c r="F58" s="29">
        <v>6</v>
      </c>
      <c r="G58" s="25">
        <v>1694.5309999999999</v>
      </c>
      <c r="H58" s="35" t="s">
        <v>3</v>
      </c>
      <c r="J58" s="29">
        <v>6</v>
      </c>
      <c r="K58" s="34" t="s">
        <v>3</v>
      </c>
      <c r="L58" s="35" t="s">
        <v>3</v>
      </c>
      <c r="N58" s="29">
        <v>6</v>
      </c>
      <c r="O58" s="34" t="s">
        <v>3</v>
      </c>
      <c r="P58" s="35" t="s">
        <v>3</v>
      </c>
      <c r="R58" s="29">
        <v>6</v>
      </c>
      <c r="S58" s="44">
        <v>2403.297</v>
      </c>
      <c r="T58" s="19">
        <v>965.01099999999997</v>
      </c>
      <c r="V58" s="29">
        <v>6</v>
      </c>
      <c r="W58" s="66">
        <v>1132.1410000000001</v>
      </c>
      <c r="X58" s="65" t="s">
        <v>3</v>
      </c>
      <c r="Z58" s="29">
        <v>6</v>
      </c>
      <c r="AA58" s="66" t="s">
        <v>3</v>
      </c>
      <c r="AB58" s="65" t="s">
        <v>3</v>
      </c>
    </row>
    <row r="59" spans="1:40" s="6" customFormat="1" x14ac:dyDescent="0.3">
      <c r="B59" s="29">
        <v>7</v>
      </c>
      <c r="C59" s="34" t="s">
        <v>3</v>
      </c>
      <c r="D59" s="35" t="s">
        <v>3</v>
      </c>
      <c r="E59" s="32"/>
      <c r="F59" s="29">
        <v>7</v>
      </c>
      <c r="G59" s="25">
        <v>742.10199999999998</v>
      </c>
      <c r="H59" s="35" t="s">
        <v>3</v>
      </c>
      <c r="J59" s="29">
        <v>7</v>
      </c>
      <c r="K59" s="34" t="s">
        <v>3</v>
      </c>
      <c r="L59" s="35" t="s">
        <v>3</v>
      </c>
      <c r="N59" s="29">
        <v>7</v>
      </c>
      <c r="O59" s="34" t="s">
        <v>3</v>
      </c>
      <c r="P59" s="35" t="s">
        <v>3</v>
      </c>
      <c r="R59" s="29">
        <v>7</v>
      </c>
      <c r="S59" s="34" t="s">
        <v>3</v>
      </c>
      <c r="T59" s="19">
        <v>1743.607</v>
      </c>
      <c r="V59" s="29">
        <v>7</v>
      </c>
      <c r="W59" s="66" t="s">
        <v>3</v>
      </c>
      <c r="X59" s="65" t="s">
        <v>3</v>
      </c>
      <c r="Z59" s="29">
        <v>7</v>
      </c>
      <c r="AA59" s="66" t="s">
        <v>3</v>
      </c>
      <c r="AB59" s="65" t="s">
        <v>3</v>
      </c>
    </row>
    <row r="60" spans="1:40" s="6" customFormat="1" ht="15" thickBot="1" x14ac:dyDescent="0.35">
      <c r="B60" s="30">
        <v>8</v>
      </c>
      <c r="C60" s="34" t="s">
        <v>3</v>
      </c>
      <c r="D60" s="35" t="s">
        <v>3</v>
      </c>
      <c r="E60" s="32"/>
      <c r="F60" s="30">
        <v>8</v>
      </c>
      <c r="G60" s="34" t="s">
        <v>3</v>
      </c>
      <c r="H60" s="35" t="s">
        <v>3</v>
      </c>
      <c r="J60" s="30">
        <v>8</v>
      </c>
      <c r="K60" s="34" t="s">
        <v>3</v>
      </c>
      <c r="L60" s="35" t="s">
        <v>3</v>
      </c>
      <c r="N60" s="30">
        <v>8</v>
      </c>
      <c r="O60" s="34" t="s">
        <v>3</v>
      </c>
      <c r="P60" s="35" t="s">
        <v>3</v>
      </c>
      <c r="R60" s="30">
        <v>8</v>
      </c>
      <c r="S60" s="34" t="s">
        <v>3</v>
      </c>
      <c r="T60" s="20">
        <v>452.47199999999998</v>
      </c>
      <c r="V60" s="30">
        <v>8</v>
      </c>
      <c r="W60" s="66" t="s">
        <v>3</v>
      </c>
      <c r="X60" s="65" t="s">
        <v>3</v>
      </c>
      <c r="Z60" s="30">
        <v>8</v>
      </c>
      <c r="AA60" s="66" t="s">
        <v>3</v>
      </c>
      <c r="AB60" s="65" t="s">
        <v>3</v>
      </c>
    </row>
    <row r="61" spans="1:40" s="6" customFormat="1" ht="15" thickTop="1" x14ac:dyDescent="0.3">
      <c r="B61" s="97" t="s">
        <v>51</v>
      </c>
      <c r="C61" s="39">
        <f>SUM(C53:C60)</f>
        <v>9907.0730000000003</v>
      </c>
      <c r="D61" s="40">
        <f>SUM(D53:D60)</f>
        <v>11426.979000000001</v>
      </c>
      <c r="E61" s="32"/>
      <c r="F61" s="97" t="s">
        <v>51</v>
      </c>
      <c r="G61" s="39">
        <f>SUM(G53:G60)</f>
        <v>13533.986999999999</v>
      </c>
      <c r="H61" s="40">
        <f>SUM(H53:H60)</f>
        <v>13421.044999999998</v>
      </c>
      <c r="J61" s="97" t="s">
        <v>51</v>
      </c>
      <c r="K61" s="39">
        <f>SUM(K53:K60)</f>
        <v>9139.1530000000002</v>
      </c>
      <c r="L61" s="40">
        <f>SUM(L53:L60)</f>
        <v>9881.0959999999995</v>
      </c>
      <c r="N61" s="97" t="s">
        <v>51</v>
      </c>
      <c r="O61" s="39">
        <f>SUM(O53:O60)</f>
        <v>9378.2089999999989</v>
      </c>
      <c r="P61" s="40">
        <f>SUM(P53:P60)</f>
        <v>9701.719000000001</v>
      </c>
      <c r="R61" s="97" t="s">
        <v>51</v>
      </c>
      <c r="S61" s="39">
        <f>SUM(S53:S60)</f>
        <v>13464.614000000001</v>
      </c>
      <c r="T61" s="40">
        <f>SUM(T53:T60)</f>
        <v>11760.647000000001</v>
      </c>
      <c r="V61" s="97" t="s">
        <v>51</v>
      </c>
      <c r="W61" s="39">
        <f>SUM(W53:W60)</f>
        <v>4363.3099999999995</v>
      </c>
      <c r="X61" s="40">
        <f>SUM(X53:X60)</f>
        <v>4297.6850000000004</v>
      </c>
      <c r="Z61" s="97" t="s">
        <v>51</v>
      </c>
      <c r="AA61" s="39">
        <f>SUM(AA53:AA60)</f>
        <v>5085.0839999999998</v>
      </c>
      <c r="AB61" s="40">
        <f>SUM(AB53:AB60)</f>
        <v>4775.2879999999996</v>
      </c>
    </row>
    <row r="62" spans="1:40" x14ac:dyDescent="0.3">
      <c r="B62" s="38" t="s">
        <v>4</v>
      </c>
      <c r="C62" s="41">
        <f>$E6*C61/$D6</f>
        <v>3.5281599002849005</v>
      </c>
      <c r="D62" s="42">
        <f>$E6*D61/$D6</f>
        <v>4.069436965811966</v>
      </c>
      <c r="E62" s="6"/>
      <c r="F62" s="38" t="s">
        <v>4</v>
      </c>
      <c r="G62" s="41">
        <f>$E6*G61/$D6</f>
        <v>4.8197959401709403</v>
      </c>
      <c r="H62" s="42">
        <f>$E6*H61/$D6</f>
        <v>4.7795744301994292</v>
      </c>
      <c r="I62" s="6"/>
      <c r="J62" s="38" t="s">
        <v>4</v>
      </c>
      <c r="K62" s="41">
        <f>$E6*K61/$D6</f>
        <v>3.2546841168091167</v>
      </c>
      <c r="L62" s="42">
        <f>$E6*L61/$D6</f>
        <v>3.5189088319088317</v>
      </c>
      <c r="M62" s="6"/>
      <c r="N62" s="38" t="s">
        <v>4</v>
      </c>
      <c r="O62" s="41">
        <f>$E6*O61/$D6</f>
        <v>3.3398180199430194</v>
      </c>
      <c r="P62" s="42">
        <f>$E6*P61/$D6</f>
        <v>3.4550281339031343</v>
      </c>
      <c r="Q62" s="6"/>
      <c r="R62" s="38" t="s">
        <v>4</v>
      </c>
      <c r="S62" s="41">
        <f>$E6*S61/$D6</f>
        <v>4.7950904558404561</v>
      </c>
      <c r="T62" s="42">
        <f>$E6*T61/$D6</f>
        <v>4.1882646011396014</v>
      </c>
      <c r="V62" s="38" t="s">
        <v>4</v>
      </c>
      <c r="W62" s="41">
        <f>$Z6*W61/$Y6</f>
        <v>4.0664585274930101</v>
      </c>
      <c r="X62" s="42">
        <f>$Z6*X47/$Y6</f>
        <v>3.7108928238583414</v>
      </c>
      <c r="Y62" s="6"/>
      <c r="Z62" s="38" t="s">
        <v>4</v>
      </c>
      <c r="AA62" s="41">
        <f>$Z6*AA61/$Y6</f>
        <v>4.7391276794035413</v>
      </c>
      <c r="AB62" s="42">
        <f>$Z6*AB61/$Y6</f>
        <v>4.4504082013047528</v>
      </c>
      <c r="AI62" s="33"/>
      <c r="AJ62" s="33"/>
      <c r="AK62" s="33"/>
      <c r="AL62" s="33"/>
    </row>
    <row r="63" spans="1:40" x14ac:dyDescent="0.3">
      <c r="AI63" s="33"/>
      <c r="AJ63" s="33"/>
      <c r="AK63" s="33"/>
      <c r="AL63" s="33"/>
    </row>
    <row r="64" spans="1:40" s="6" customFormat="1" x14ac:dyDescent="0.3">
      <c r="AI64" s="33"/>
      <c r="AJ64" s="33"/>
      <c r="AK64" s="33"/>
      <c r="AL64" s="33"/>
      <c r="AM64" s="33"/>
    </row>
    <row r="65" spans="1:39" x14ac:dyDescent="0.3">
      <c r="AI65" s="33"/>
      <c r="AJ65" s="33"/>
      <c r="AK65" s="33"/>
      <c r="AL65" s="33"/>
      <c r="AM65" s="33"/>
    </row>
    <row r="66" spans="1:39" s="6" customFormat="1" ht="15" thickBot="1" x14ac:dyDescent="0.35">
      <c r="A66" s="109" t="s">
        <v>48</v>
      </c>
      <c r="B66" s="27" t="s">
        <v>2</v>
      </c>
      <c r="C66" s="112" t="s">
        <v>13</v>
      </c>
      <c r="D66" s="113" t="s">
        <v>14</v>
      </c>
      <c r="E66" s="32"/>
      <c r="F66" s="27">
        <v>14</v>
      </c>
      <c r="G66" s="112" t="s">
        <v>13</v>
      </c>
      <c r="H66" s="113" t="s">
        <v>14</v>
      </c>
      <c r="J66" s="27">
        <v>20</v>
      </c>
      <c r="K66" s="112" t="s">
        <v>13</v>
      </c>
      <c r="L66" s="113" t="s">
        <v>14</v>
      </c>
      <c r="N66" s="27">
        <v>84</v>
      </c>
      <c r="O66" s="112" t="s">
        <v>13</v>
      </c>
      <c r="P66" s="113" t="s">
        <v>14</v>
      </c>
      <c r="R66" s="27">
        <v>85</v>
      </c>
      <c r="S66" s="112" t="s">
        <v>13</v>
      </c>
      <c r="T66" s="113" t="s">
        <v>14</v>
      </c>
      <c r="V66" s="27">
        <v>8</v>
      </c>
      <c r="W66" s="112" t="s">
        <v>13</v>
      </c>
      <c r="X66" s="113" t="s">
        <v>14</v>
      </c>
      <c r="Z66" s="27">
        <v>18</v>
      </c>
      <c r="AA66" s="112" t="s">
        <v>13</v>
      </c>
      <c r="AB66" s="113" t="s">
        <v>14</v>
      </c>
      <c r="AD66" s="27">
        <v>86</v>
      </c>
      <c r="AE66" s="112" t="s">
        <v>13</v>
      </c>
      <c r="AF66" s="113" t="s">
        <v>14</v>
      </c>
      <c r="AJ66" s="33"/>
      <c r="AK66" s="33"/>
      <c r="AL66" s="33"/>
      <c r="AM66" s="33"/>
    </row>
    <row r="67" spans="1:39" s="6" customFormat="1" x14ac:dyDescent="0.3">
      <c r="B67" s="28">
        <v>1</v>
      </c>
      <c r="C67" s="24">
        <v>3116.6309999999999</v>
      </c>
      <c r="D67" s="21">
        <v>2712.7840000000001</v>
      </c>
      <c r="E67" s="32"/>
      <c r="F67" s="28">
        <v>1</v>
      </c>
      <c r="G67" s="24">
        <v>2114.23</v>
      </c>
      <c r="H67" s="21">
        <v>3093.4119999999998</v>
      </c>
      <c r="J67" s="28">
        <v>1</v>
      </c>
      <c r="K67" s="24">
        <v>1058.431</v>
      </c>
      <c r="L67" s="21">
        <v>487.68799999999999</v>
      </c>
      <c r="N67" s="28">
        <v>1</v>
      </c>
      <c r="O67" s="24">
        <v>4369.2209999999995</v>
      </c>
      <c r="P67" s="21">
        <v>3189.326</v>
      </c>
      <c r="R67" s="28">
        <v>1</v>
      </c>
      <c r="S67" s="24">
        <v>3184.36</v>
      </c>
      <c r="T67" s="21">
        <v>3878.1059999999998</v>
      </c>
      <c r="V67" s="28">
        <v>1</v>
      </c>
      <c r="W67" s="67">
        <v>706.13599999999997</v>
      </c>
      <c r="X67" s="64">
        <v>567.93700000000001</v>
      </c>
      <c r="Z67" s="28">
        <v>1</v>
      </c>
      <c r="AA67" s="67">
        <v>954.93100000000004</v>
      </c>
      <c r="AB67" s="53">
        <v>1130.9459999999999</v>
      </c>
      <c r="AD67" s="28">
        <v>1</v>
      </c>
      <c r="AE67" s="67">
        <v>2087.37</v>
      </c>
      <c r="AF67" s="64">
        <v>762.53200000000004</v>
      </c>
      <c r="AI67" s="33"/>
      <c r="AJ67" s="33"/>
      <c r="AK67" s="33"/>
      <c r="AL67" s="33"/>
      <c r="AM67" s="33"/>
    </row>
    <row r="68" spans="1:39" s="6" customFormat="1" x14ac:dyDescent="0.3">
      <c r="B68" s="29">
        <v>2</v>
      </c>
      <c r="C68" s="25">
        <v>217.745</v>
      </c>
      <c r="D68" s="19">
        <v>2016.8329999999999</v>
      </c>
      <c r="E68" s="32"/>
      <c r="F68" s="29">
        <v>2</v>
      </c>
      <c r="G68" s="25">
        <v>1390.7729999999999</v>
      </c>
      <c r="H68" s="19">
        <v>4115.4539999999997</v>
      </c>
      <c r="J68" s="29">
        <v>2</v>
      </c>
      <c r="K68" s="25">
        <v>378.63</v>
      </c>
      <c r="L68" s="19">
        <v>2141.5529999999999</v>
      </c>
      <c r="N68" s="29">
        <v>2</v>
      </c>
      <c r="O68" s="25">
        <v>2005.0909999999999</v>
      </c>
      <c r="P68" s="19">
        <v>4270.1760000000004</v>
      </c>
      <c r="R68" s="29">
        <v>2</v>
      </c>
      <c r="S68" s="25">
        <v>3795.2640000000001</v>
      </c>
      <c r="T68" s="19">
        <v>1861.7650000000001</v>
      </c>
      <c r="V68" s="29">
        <v>2</v>
      </c>
      <c r="W68" s="63">
        <v>384.29500000000002</v>
      </c>
      <c r="X68" s="64">
        <v>366.52300000000002</v>
      </c>
      <c r="Z68" s="29">
        <v>2</v>
      </c>
      <c r="AA68" s="63">
        <v>817.45799999999997</v>
      </c>
      <c r="AB68" s="64">
        <v>1220.4839999999999</v>
      </c>
      <c r="AD68" s="29">
        <v>2</v>
      </c>
      <c r="AE68" s="63">
        <v>917.678</v>
      </c>
      <c r="AF68" s="64">
        <v>1089.7860000000001</v>
      </c>
      <c r="AI68" s="33"/>
      <c r="AJ68" s="33"/>
      <c r="AK68" s="33"/>
      <c r="AL68" s="33"/>
      <c r="AM68" s="33"/>
    </row>
    <row r="69" spans="1:39" s="6" customFormat="1" x14ac:dyDescent="0.3">
      <c r="B69" s="29">
        <v>3</v>
      </c>
      <c r="C69" s="25">
        <v>3010.7089999999998</v>
      </c>
      <c r="D69" s="19">
        <v>3316.0309999999999</v>
      </c>
      <c r="E69" s="32"/>
      <c r="F69" s="29">
        <v>3</v>
      </c>
      <c r="G69" s="25">
        <v>2623.51</v>
      </c>
      <c r="H69" s="19">
        <v>2668.1579999999999</v>
      </c>
      <c r="J69" s="29">
        <v>3</v>
      </c>
      <c r="K69" s="25">
        <v>3756.39</v>
      </c>
      <c r="L69" s="19">
        <v>3231.8649999999998</v>
      </c>
      <c r="N69" s="29">
        <v>3</v>
      </c>
      <c r="O69" s="25">
        <v>705.572</v>
      </c>
      <c r="P69" s="19">
        <v>2334.8000000000002</v>
      </c>
      <c r="R69" s="29">
        <v>3</v>
      </c>
      <c r="S69" s="25">
        <v>2962.4750000000004</v>
      </c>
      <c r="T69" s="19">
        <v>2827.942</v>
      </c>
      <c r="V69" s="29">
        <v>3</v>
      </c>
      <c r="W69" s="63">
        <v>343.68799999999999</v>
      </c>
      <c r="X69" s="65">
        <v>607.20899999999995</v>
      </c>
      <c r="Z69" s="29">
        <v>3</v>
      </c>
      <c r="AA69" s="63">
        <v>345.56900000000002</v>
      </c>
      <c r="AB69" s="65">
        <v>2939.4749999999999</v>
      </c>
      <c r="AD69" s="29">
        <v>3</v>
      </c>
      <c r="AE69" s="66" t="s">
        <v>3</v>
      </c>
      <c r="AF69" s="65">
        <v>568.97799999999995</v>
      </c>
      <c r="AI69" s="33"/>
      <c r="AJ69" s="33"/>
      <c r="AK69" s="33"/>
      <c r="AL69" s="33"/>
    </row>
    <row r="70" spans="1:39" s="6" customFormat="1" x14ac:dyDescent="0.3">
      <c r="B70" s="29">
        <v>4</v>
      </c>
      <c r="C70" s="25">
        <v>4248.3780000000006</v>
      </c>
      <c r="D70" s="19">
        <v>3752.2869999999998</v>
      </c>
      <c r="E70" s="32"/>
      <c r="F70" s="29">
        <v>4</v>
      </c>
      <c r="G70" s="25">
        <v>739.10199999999998</v>
      </c>
      <c r="H70" s="19">
        <v>4558.3230000000003</v>
      </c>
      <c r="J70" s="29">
        <v>4</v>
      </c>
      <c r="K70" s="25">
        <v>3040.0010000000002</v>
      </c>
      <c r="L70" s="19">
        <v>3009.9760000000006</v>
      </c>
      <c r="N70" s="29">
        <v>4</v>
      </c>
      <c r="O70" s="44">
        <v>1325.702</v>
      </c>
      <c r="P70" s="19">
        <v>746.90200000000004</v>
      </c>
      <c r="R70" s="29">
        <v>4</v>
      </c>
      <c r="S70" s="34" t="s">
        <v>3</v>
      </c>
      <c r="T70" s="35" t="s">
        <v>3</v>
      </c>
      <c r="V70" s="29">
        <v>4</v>
      </c>
      <c r="W70" s="63">
        <v>1030.604</v>
      </c>
      <c r="X70" s="65">
        <v>1029.6099999999999</v>
      </c>
      <c r="Z70" s="29">
        <v>4</v>
      </c>
      <c r="AA70" s="63">
        <v>1090.5550000000001</v>
      </c>
      <c r="AB70" s="65" t="s">
        <v>3</v>
      </c>
      <c r="AD70" s="29">
        <v>4</v>
      </c>
      <c r="AE70" s="66" t="s">
        <v>3</v>
      </c>
      <c r="AF70" s="65">
        <v>2378.1309999999999</v>
      </c>
      <c r="AI70" s="33"/>
      <c r="AJ70" s="33"/>
      <c r="AK70" s="33"/>
      <c r="AL70" s="33"/>
    </row>
    <row r="71" spans="1:39" s="6" customFormat="1" x14ac:dyDescent="0.3">
      <c r="B71" s="29">
        <v>5</v>
      </c>
      <c r="C71" s="25">
        <v>1701.098</v>
      </c>
      <c r="D71" s="35" t="s">
        <v>3</v>
      </c>
      <c r="E71" s="32"/>
      <c r="F71" s="29">
        <v>5</v>
      </c>
      <c r="G71" s="25">
        <v>3790.7730000000001</v>
      </c>
      <c r="H71" s="35" t="s">
        <v>3</v>
      </c>
      <c r="J71" s="29">
        <v>5</v>
      </c>
      <c r="K71" s="25">
        <v>2683.2560000000003</v>
      </c>
      <c r="L71" s="19">
        <v>1317.521</v>
      </c>
      <c r="N71" s="29">
        <v>5</v>
      </c>
      <c r="O71" s="44">
        <v>383.976</v>
      </c>
      <c r="P71" s="19">
        <v>2187.721</v>
      </c>
      <c r="R71" s="29">
        <v>5</v>
      </c>
      <c r="S71" s="34" t="s">
        <v>3</v>
      </c>
      <c r="T71" s="35" t="s">
        <v>3</v>
      </c>
      <c r="V71" s="29">
        <v>5</v>
      </c>
      <c r="W71" s="63">
        <v>1897.9059999999999</v>
      </c>
      <c r="X71" s="65">
        <v>664.21</v>
      </c>
      <c r="Z71" s="29">
        <v>5</v>
      </c>
      <c r="AA71" s="63">
        <v>140.875</v>
      </c>
      <c r="AB71" s="65" t="s">
        <v>3</v>
      </c>
      <c r="AD71" s="29">
        <v>5</v>
      </c>
      <c r="AE71" s="66" t="s">
        <v>3</v>
      </c>
      <c r="AF71" s="65">
        <v>1142.194</v>
      </c>
      <c r="AI71" s="33"/>
      <c r="AJ71" s="33"/>
      <c r="AK71" s="33"/>
      <c r="AL71" s="33"/>
    </row>
    <row r="72" spans="1:39" s="6" customFormat="1" x14ac:dyDescent="0.3">
      <c r="B72" s="29">
        <v>6</v>
      </c>
      <c r="C72" s="34" t="s">
        <v>3</v>
      </c>
      <c r="D72" s="35" t="s">
        <v>3</v>
      </c>
      <c r="E72" s="32"/>
      <c r="F72" s="29">
        <v>6</v>
      </c>
      <c r="G72" s="34" t="s">
        <v>3</v>
      </c>
      <c r="H72" s="35" t="s">
        <v>3</v>
      </c>
      <c r="J72" s="29">
        <v>6</v>
      </c>
      <c r="K72" s="25">
        <v>1024.3820000000001</v>
      </c>
      <c r="L72" s="35" t="s">
        <v>3</v>
      </c>
      <c r="N72" s="29">
        <v>6</v>
      </c>
      <c r="O72" s="44">
        <v>2213.933</v>
      </c>
      <c r="P72" s="19">
        <v>1162.1389999999999</v>
      </c>
      <c r="R72" s="29">
        <v>6</v>
      </c>
      <c r="S72" s="34" t="s">
        <v>3</v>
      </c>
      <c r="T72" s="35" t="s">
        <v>3</v>
      </c>
      <c r="V72" s="29">
        <v>6</v>
      </c>
      <c r="W72" s="66" t="s">
        <v>3</v>
      </c>
      <c r="X72" s="65">
        <v>1453.463</v>
      </c>
      <c r="Z72" s="29">
        <v>6</v>
      </c>
      <c r="AA72" s="66" t="s">
        <v>3</v>
      </c>
      <c r="AB72" s="65" t="s">
        <v>3</v>
      </c>
      <c r="AD72" s="29">
        <v>6</v>
      </c>
      <c r="AE72" s="66" t="s">
        <v>3</v>
      </c>
      <c r="AF72" s="65" t="s">
        <v>3</v>
      </c>
      <c r="AI72" s="33"/>
      <c r="AJ72" s="33"/>
      <c r="AK72" s="33"/>
      <c r="AL72" s="33"/>
    </row>
    <row r="73" spans="1:39" s="6" customFormat="1" x14ac:dyDescent="0.3">
      <c r="B73" s="29">
        <v>7</v>
      </c>
      <c r="C73" s="34" t="s">
        <v>3</v>
      </c>
      <c r="D73" s="35" t="s">
        <v>3</v>
      </c>
      <c r="E73" s="32"/>
      <c r="F73" s="29">
        <v>7</v>
      </c>
      <c r="G73" s="34" t="s">
        <v>3</v>
      </c>
      <c r="H73" s="35" t="s">
        <v>3</v>
      </c>
      <c r="J73" s="29">
        <v>7</v>
      </c>
      <c r="K73" s="34" t="s">
        <v>3</v>
      </c>
      <c r="L73" s="19">
        <v>932.91499999999996</v>
      </c>
      <c r="N73" s="29">
        <v>7</v>
      </c>
      <c r="O73" s="25">
        <v>2388.2839999999997</v>
      </c>
      <c r="P73" s="35" t="s">
        <v>3</v>
      </c>
      <c r="R73" s="29">
        <v>7</v>
      </c>
      <c r="S73" s="34" t="s">
        <v>3</v>
      </c>
      <c r="T73" s="35" t="s">
        <v>3</v>
      </c>
      <c r="V73" s="29">
        <v>7</v>
      </c>
      <c r="W73" s="66" t="s">
        <v>3</v>
      </c>
      <c r="X73" s="65" t="s">
        <v>3</v>
      </c>
      <c r="Z73" s="29">
        <v>7</v>
      </c>
      <c r="AA73" s="66" t="s">
        <v>3</v>
      </c>
      <c r="AB73" s="65" t="s">
        <v>3</v>
      </c>
      <c r="AD73" s="29">
        <v>7</v>
      </c>
      <c r="AE73" s="66" t="s">
        <v>3</v>
      </c>
      <c r="AF73" s="65" t="s">
        <v>3</v>
      </c>
      <c r="AI73" s="33"/>
      <c r="AJ73" s="33"/>
      <c r="AK73" s="33"/>
      <c r="AL73" s="33"/>
    </row>
    <row r="74" spans="1:39" s="6" customFormat="1" ht="15" thickBot="1" x14ac:dyDescent="0.35">
      <c r="B74" s="30">
        <v>8</v>
      </c>
      <c r="C74" s="34" t="s">
        <v>3</v>
      </c>
      <c r="D74" s="35" t="s">
        <v>3</v>
      </c>
      <c r="E74" s="32"/>
      <c r="F74" s="30">
        <v>8</v>
      </c>
      <c r="G74" s="34" t="s">
        <v>3</v>
      </c>
      <c r="H74" s="35" t="s">
        <v>3</v>
      </c>
      <c r="J74" s="30">
        <v>8</v>
      </c>
      <c r="K74" s="34" t="s">
        <v>3</v>
      </c>
      <c r="L74" s="35" t="s">
        <v>3</v>
      </c>
      <c r="N74" s="30">
        <v>8</v>
      </c>
      <c r="O74" s="34" t="s">
        <v>3</v>
      </c>
      <c r="P74" s="35" t="s">
        <v>3</v>
      </c>
      <c r="R74" s="30">
        <v>8</v>
      </c>
      <c r="S74" s="34" t="s">
        <v>3</v>
      </c>
      <c r="T74" s="35" t="s">
        <v>3</v>
      </c>
      <c r="V74" s="30">
        <v>8</v>
      </c>
      <c r="W74" s="66" t="s">
        <v>3</v>
      </c>
      <c r="X74" s="65" t="s">
        <v>3</v>
      </c>
      <c r="Z74" s="30">
        <v>8</v>
      </c>
      <c r="AA74" s="66" t="s">
        <v>3</v>
      </c>
      <c r="AB74" s="65" t="s">
        <v>3</v>
      </c>
      <c r="AD74" s="30">
        <v>8</v>
      </c>
      <c r="AE74" s="66" t="s">
        <v>3</v>
      </c>
      <c r="AF74" s="65" t="s">
        <v>3</v>
      </c>
      <c r="AL74" s="33"/>
    </row>
    <row r="75" spans="1:39" s="6" customFormat="1" ht="15" thickTop="1" x14ac:dyDescent="0.3">
      <c r="B75" s="97" t="s">
        <v>51</v>
      </c>
      <c r="C75" s="39">
        <f>SUM(C67:C74)</f>
        <v>12294.561</v>
      </c>
      <c r="D75" s="40">
        <f>SUM(D67:D74)</f>
        <v>11797.934999999999</v>
      </c>
      <c r="E75" s="32"/>
      <c r="F75" s="97" t="s">
        <v>51</v>
      </c>
      <c r="G75" s="39">
        <f>SUM(G67:G74)</f>
        <v>10658.387999999999</v>
      </c>
      <c r="H75" s="40">
        <f>SUM(H67:H74)</f>
        <v>14435.347</v>
      </c>
      <c r="J75" s="97" t="s">
        <v>51</v>
      </c>
      <c r="K75" s="39">
        <f>SUM(K67:K74)</f>
        <v>11941.090000000002</v>
      </c>
      <c r="L75" s="40">
        <f>SUM(L67:L74)</f>
        <v>11121.518</v>
      </c>
      <c r="N75" s="97" t="s">
        <v>51</v>
      </c>
      <c r="O75" s="39">
        <f>SUM(O67:O74)</f>
        <v>13391.778999999999</v>
      </c>
      <c r="P75" s="40">
        <f>SUM(P67:P74)</f>
        <v>13891.063999999998</v>
      </c>
      <c r="R75" s="97" t="s">
        <v>51</v>
      </c>
      <c r="S75" s="39">
        <f>SUM(S67:S74)</f>
        <v>9942.0990000000002</v>
      </c>
      <c r="T75" s="40">
        <f>SUM(T67:T74)</f>
        <v>8567.8130000000001</v>
      </c>
      <c r="V75" s="97" t="s">
        <v>51</v>
      </c>
      <c r="W75" s="39">
        <f>SUM(W67:W74)</f>
        <v>4362.6289999999999</v>
      </c>
      <c r="X75" s="40">
        <f>SUM(X67:X74)</f>
        <v>4688.9519999999993</v>
      </c>
      <c r="Z75" s="97" t="s">
        <v>51</v>
      </c>
      <c r="AA75" s="39">
        <f>SUM(AA67:AA74)</f>
        <v>3349.3879999999999</v>
      </c>
      <c r="AB75" s="40">
        <f>SUM(AB67:AB74)</f>
        <v>5290.9049999999997</v>
      </c>
      <c r="AD75" s="97" t="s">
        <v>51</v>
      </c>
      <c r="AE75" s="39">
        <f>SUM(AE67:AE74)</f>
        <v>3005.0479999999998</v>
      </c>
      <c r="AF75" s="40">
        <f>SUM(AF67:AF74)</f>
        <v>5941.6209999999992</v>
      </c>
    </row>
    <row r="76" spans="1:39" x14ac:dyDescent="0.3">
      <c r="B76" s="38" t="s">
        <v>4</v>
      </c>
      <c r="C76" s="41">
        <f>$E6*C75/$D6</f>
        <v>4.3784049145299146</v>
      </c>
      <c r="D76" s="42">
        <f>$E6*D75/$D6</f>
        <v>4.2015438034188035</v>
      </c>
      <c r="E76" s="6"/>
      <c r="F76" s="38" t="s">
        <v>4</v>
      </c>
      <c r="G76" s="41">
        <f>$E6*G75/$D6</f>
        <v>3.795722222222222</v>
      </c>
      <c r="H76" s="42">
        <f>$E6*H75/$D6</f>
        <v>5.1407930911680912</v>
      </c>
      <c r="I76" s="6"/>
      <c r="J76" s="38" t="s">
        <v>4</v>
      </c>
      <c r="K76" s="41">
        <f>$E6*K75/$D6</f>
        <v>4.2525249287749292</v>
      </c>
      <c r="L76" s="42">
        <f>$E6*L75/$D6</f>
        <v>3.9606545584045585</v>
      </c>
      <c r="M76" s="6"/>
      <c r="N76" s="38" t="s">
        <v>4</v>
      </c>
      <c r="O76" s="41">
        <f>$E6*O75/$D6</f>
        <v>4.7691520655270647</v>
      </c>
      <c r="P76" s="42">
        <f>$E6*P75/$D6</f>
        <v>4.9469601139601131</v>
      </c>
      <c r="Q76" s="6"/>
      <c r="R76" s="38" t="s">
        <v>4</v>
      </c>
      <c r="S76" s="41">
        <f>$E6*S75/$D6</f>
        <v>3.540633547008547</v>
      </c>
      <c r="T76" s="42">
        <f>$E6*T75/$D6</f>
        <v>3.0512154558404561</v>
      </c>
      <c r="V76" s="38" t="s">
        <v>4</v>
      </c>
      <c r="W76" s="41">
        <f>$Z6*W75/$Y6</f>
        <v>4.0658238583410995</v>
      </c>
      <c r="X76" s="42">
        <f>$Z6*X75/$Y6</f>
        <v>4.3699459459459451</v>
      </c>
      <c r="Y76" s="6"/>
      <c r="Z76" s="38" t="s">
        <v>4</v>
      </c>
      <c r="AA76" s="41">
        <f>$Z6*AA75/$Y6</f>
        <v>3.1215172413793102</v>
      </c>
      <c r="AB76" s="42">
        <f>$Z6*AB75/$Y6</f>
        <v>4.9309459459459459</v>
      </c>
      <c r="AC76" s="6"/>
      <c r="AD76" s="38" t="s">
        <v>4</v>
      </c>
      <c r="AE76" s="41">
        <f>$Z6*AE75/$Y6</f>
        <v>2.8006039142590864</v>
      </c>
      <c r="AF76" s="42">
        <f>$Z6*AF75/$Y6</f>
        <v>5.537391425908667</v>
      </c>
      <c r="AI76" s="33"/>
      <c r="AJ76" s="33"/>
      <c r="AK76" s="33"/>
      <c r="AL76" s="33"/>
    </row>
    <row r="77" spans="1:39" x14ac:dyDescent="0.3">
      <c r="AJ77" s="33"/>
      <c r="AK77" s="33"/>
      <c r="AL77" s="33"/>
      <c r="AM77" s="33"/>
    </row>
    <row r="78" spans="1:39" s="6" customFormat="1" x14ac:dyDescent="0.3"/>
    <row r="79" spans="1:39" x14ac:dyDescent="0.3">
      <c r="AJ79" s="33"/>
      <c r="AK79" s="33"/>
      <c r="AL79" s="33"/>
      <c r="AM79" s="33"/>
    </row>
    <row r="80" spans="1:39" s="6" customFormat="1" ht="15" thickBot="1" x14ac:dyDescent="0.35">
      <c r="A80" s="109" t="s">
        <v>49</v>
      </c>
      <c r="B80" s="27">
        <v>15</v>
      </c>
      <c r="C80" s="112" t="s">
        <v>13</v>
      </c>
      <c r="D80" s="113" t="s">
        <v>14</v>
      </c>
      <c r="E80" s="32"/>
      <c r="F80" s="27">
        <v>22</v>
      </c>
      <c r="G80" s="112" t="s">
        <v>13</v>
      </c>
      <c r="H80" s="113" t="s">
        <v>14</v>
      </c>
      <c r="J80" s="27">
        <v>32</v>
      </c>
      <c r="K80" s="112" t="s">
        <v>13</v>
      </c>
      <c r="L80" s="113" t="s">
        <v>14</v>
      </c>
      <c r="N80" s="27">
        <v>36</v>
      </c>
      <c r="O80" s="112" t="s">
        <v>13</v>
      </c>
      <c r="P80" s="113" t="s">
        <v>14</v>
      </c>
      <c r="R80" s="27">
        <v>48</v>
      </c>
      <c r="S80" s="112" t="s">
        <v>13</v>
      </c>
      <c r="T80" s="113" t="s">
        <v>14</v>
      </c>
      <c r="V80" s="27">
        <v>16</v>
      </c>
      <c r="W80" s="112" t="s">
        <v>13</v>
      </c>
      <c r="X80" s="113" t="s">
        <v>14</v>
      </c>
      <c r="Z80" s="27">
        <v>31</v>
      </c>
      <c r="AA80" s="112" t="s">
        <v>13</v>
      </c>
      <c r="AB80" s="113" t="s">
        <v>14</v>
      </c>
      <c r="AD80" s="27">
        <v>46</v>
      </c>
      <c r="AE80" s="112" t="s">
        <v>13</v>
      </c>
      <c r="AF80" s="113" t="s">
        <v>14</v>
      </c>
      <c r="AI80" s="33"/>
      <c r="AJ80" s="33"/>
      <c r="AK80" s="33"/>
      <c r="AL80" s="33"/>
      <c r="AM80" s="33"/>
    </row>
    <row r="81" spans="1:40" s="6" customFormat="1" x14ac:dyDescent="0.3">
      <c r="B81" s="28">
        <v>1</v>
      </c>
      <c r="C81" s="24">
        <v>3237.7260000000001</v>
      </c>
      <c r="D81" s="21">
        <v>3385.9520000000002</v>
      </c>
      <c r="E81" s="32"/>
      <c r="F81" s="28">
        <v>1</v>
      </c>
      <c r="G81" s="24">
        <v>2416.018</v>
      </c>
      <c r="H81" s="21">
        <v>2627.4279999999999</v>
      </c>
      <c r="J81" s="28">
        <v>1</v>
      </c>
      <c r="K81" s="24">
        <v>1997.0319999999999</v>
      </c>
      <c r="L81" s="21">
        <v>3383.8559999999998</v>
      </c>
      <c r="N81" s="28">
        <v>1</v>
      </c>
      <c r="O81" s="24">
        <v>3291.4079999999999</v>
      </c>
      <c r="P81" s="21">
        <v>2989.5320000000002</v>
      </c>
      <c r="R81" s="28">
        <v>1</v>
      </c>
      <c r="S81" s="24">
        <v>4210.7460000000001</v>
      </c>
      <c r="T81" s="21">
        <v>972.64099999999996</v>
      </c>
      <c r="V81" s="28">
        <v>1</v>
      </c>
      <c r="W81" s="67">
        <v>3114.2779999999998</v>
      </c>
      <c r="X81" s="64">
        <v>171.47200000000001</v>
      </c>
      <c r="Z81" s="28">
        <v>1</v>
      </c>
      <c r="AA81" s="67">
        <v>1074.443</v>
      </c>
      <c r="AB81" s="64">
        <v>972.66099999999994</v>
      </c>
      <c r="AD81" s="28">
        <v>1</v>
      </c>
      <c r="AE81" s="67">
        <v>241.821</v>
      </c>
      <c r="AF81" s="64">
        <v>371.16699999999997</v>
      </c>
      <c r="AJ81" s="33"/>
      <c r="AK81" s="33"/>
      <c r="AL81" s="33"/>
      <c r="AM81" s="33"/>
    </row>
    <row r="82" spans="1:40" s="6" customFormat="1" x14ac:dyDescent="0.3">
      <c r="B82" s="29">
        <v>2</v>
      </c>
      <c r="C82" s="25">
        <v>876.86800000000005</v>
      </c>
      <c r="D82" s="19">
        <v>4697.8859999999995</v>
      </c>
      <c r="E82" s="32"/>
      <c r="F82" s="29">
        <v>2</v>
      </c>
      <c r="G82" s="25">
        <v>2895.2479999999996</v>
      </c>
      <c r="H82" s="19">
        <v>1045.4939999999999</v>
      </c>
      <c r="J82" s="29">
        <v>2</v>
      </c>
      <c r="K82" s="25">
        <v>2910.299</v>
      </c>
      <c r="L82" s="43">
        <v>1042.808</v>
      </c>
      <c r="N82" s="29">
        <v>2</v>
      </c>
      <c r="O82" s="25">
        <v>2615.366</v>
      </c>
      <c r="P82" s="19">
        <v>3055.8629999999998</v>
      </c>
      <c r="R82" s="29">
        <v>2</v>
      </c>
      <c r="S82" s="25">
        <v>3181.5079999999998</v>
      </c>
      <c r="T82" s="19">
        <v>2926.33</v>
      </c>
      <c r="V82" s="29">
        <v>2</v>
      </c>
      <c r="W82" s="63">
        <v>1159.693</v>
      </c>
      <c r="X82" s="64">
        <v>558.61800000000005</v>
      </c>
      <c r="Z82" s="29">
        <v>2</v>
      </c>
      <c r="AA82" s="63">
        <v>1484.3920000000001</v>
      </c>
      <c r="AB82" s="64">
        <v>1498.7650000000001</v>
      </c>
      <c r="AD82" s="29">
        <v>2</v>
      </c>
      <c r="AE82" s="63">
        <v>652.04700000000003</v>
      </c>
      <c r="AF82" s="64">
        <v>1187.537</v>
      </c>
      <c r="AJ82" s="33"/>
      <c r="AK82" s="33"/>
      <c r="AL82" s="33"/>
      <c r="AM82" s="33"/>
    </row>
    <row r="83" spans="1:40" s="6" customFormat="1" x14ac:dyDescent="0.3">
      <c r="B83" s="29">
        <v>3</v>
      </c>
      <c r="C83" s="25">
        <v>2061.1280000000002</v>
      </c>
      <c r="D83" s="19">
        <v>1923.9519999999998</v>
      </c>
      <c r="E83" s="32"/>
      <c r="F83" s="29">
        <v>3</v>
      </c>
      <c r="G83" s="25">
        <v>4114.9880000000003</v>
      </c>
      <c r="H83" s="19">
        <v>1385.2460000000001</v>
      </c>
      <c r="J83" s="29">
        <v>3</v>
      </c>
      <c r="K83" s="25">
        <v>2123.221</v>
      </c>
      <c r="L83" s="43">
        <v>1256.578</v>
      </c>
      <c r="N83" s="29">
        <v>3</v>
      </c>
      <c r="O83" s="25">
        <v>2275.0250000000001</v>
      </c>
      <c r="P83" s="19">
        <v>1484.9469999999999</v>
      </c>
      <c r="R83" s="29">
        <v>3</v>
      </c>
      <c r="S83" s="25">
        <v>538.54499999999996</v>
      </c>
      <c r="T83" s="19">
        <v>1226.7819999999999</v>
      </c>
      <c r="V83" s="29">
        <v>3</v>
      </c>
      <c r="W83" s="63">
        <v>434.74</v>
      </c>
      <c r="X83" s="65">
        <v>1760.9880000000001</v>
      </c>
      <c r="Z83" s="29">
        <v>3</v>
      </c>
      <c r="AA83" s="63">
        <v>534.24099999999999</v>
      </c>
      <c r="AB83" s="65">
        <v>678.06500000000005</v>
      </c>
      <c r="AD83" s="29">
        <v>3</v>
      </c>
      <c r="AE83" s="63">
        <v>94.091999999999999</v>
      </c>
      <c r="AF83" s="65">
        <v>2079.875</v>
      </c>
      <c r="AJ83" s="33"/>
      <c r="AK83" s="33"/>
      <c r="AL83" s="33"/>
      <c r="AM83" s="33"/>
    </row>
    <row r="84" spans="1:40" s="6" customFormat="1" x14ac:dyDescent="0.3">
      <c r="B84" s="29">
        <v>4</v>
      </c>
      <c r="C84" s="25">
        <v>1849.413</v>
      </c>
      <c r="D84" s="19">
        <v>833.39</v>
      </c>
      <c r="E84" s="32"/>
      <c r="F84" s="29">
        <v>4</v>
      </c>
      <c r="G84" s="25">
        <v>1077.463</v>
      </c>
      <c r="H84" s="19">
        <v>1240.963</v>
      </c>
      <c r="J84" s="29">
        <v>4</v>
      </c>
      <c r="K84" s="25">
        <v>1466.6959999999999</v>
      </c>
      <c r="L84" s="19">
        <v>1114.5940000000001</v>
      </c>
      <c r="N84" s="29">
        <v>4</v>
      </c>
      <c r="O84" s="25">
        <v>2008.4989999999998</v>
      </c>
      <c r="P84" s="19">
        <v>2702.19</v>
      </c>
      <c r="R84" s="29">
        <v>4</v>
      </c>
      <c r="S84" s="25">
        <v>2533.0100000000002</v>
      </c>
      <c r="T84" s="19">
        <v>4308.5739999999996</v>
      </c>
      <c r="V84" s="29">
        <v>4</v>
      </c>
      <c r="W84" s="66" t="s">
        <v>3</v>
      </c>
      <c r="X84" s="65">
        <v>1111.606</v>
      </c>
      <c r="Z84" s="29">
        <v>4</v>
      </c>
      <c r="AA84" s="63">
        <v>690.73400000000004</v>
      </c>
      <c r="AB84" s="65">
        <v>2571.23</v>
      </c>
      <c r="AD84" s="29">
        <v>4</v>
      </c>
      <c r="AE84" s="63">
        <v>319.78100000000001</v>
      </c>
      <c r="AF84" s="65">
        <v>756.20299999999997</v>
      </c>
      <c r="AJ84" s="33"/>
      <c r="AK84" s="33"/>
      <c r="AL84" s="33"/>
      <c r="AM84" s="33"/>
    </row>
    <row r="85" spans="1:40" s="6" customFormat="1" x14ac:dyDescent="0.3">
      <c r="B85" s="29">
        <v>5</v>
      </c>
      <c r="C85" s="25">
        <v>411.625</v>
      </c>
      <c r="D85" s="35" t="s">
        <v>3</v>
      </c>
      <c r="E85" s="32"/>
      <c r="F85" s="29">
        <v>5</v>
      </c>
      <c r="G85" s="25">
        <v>4268.5110000000004</v>
      </c>
      <c r="H85" s="19">
        <v>1575.845</v>
      </c>
      <c r="J85" s="29">
        <v>5</v>
      </c>
      <c r="K85" s="25">
        <v>1574.797</v>
      </c>
      <c r="L85" s="19">
        <v>1350.0730000000001</v>
      </c>
      <c r="N85" s="29">
        <v>5</v>
      </c>
      <c r="O85" s="34" t="s">
        <v>3</v>
      </c>
      <c r="P85" s="35" t="s">
        <v>3</v>
      </c>
      <c r="R85" s="29">
        <v>5</v>
      </c>
      <c r="S85" s="34" t="s">
        <v>3</v>
      </c>
      <c r="T85" s="19">
        <v>2453.404</v>
      </c>
      <c r="V85" s="29">
        <v>5</v>
      </c>
      <c r="W85" s="66" t="s">
        <v>3</v>
      </c>
      <c r="X85" s="65">
        <v>603.35199999999998</v>
      </c>
      <c r="Z85" s="29">
        <v>5</v>
      </c>
      <c r="AA85" s="63">
        <v>373.28399999999999</v>
      </c>
      <c r="AB85" s="65">
        <v>356.75799999999998</v>
      </c>
      <c r="AD85" s="29">
        <v>5</v>
      </c>
      <c r="AE85" s="63">
        <v>363.47399999999999</v>
      </c>
      <c r="AF85" s="65" t="s">
        <v>3</v>
      </c>
      <c r="AJ85" s="33"/>
      <c r="AK85" s="33"/>
      <c r="AL85" s="33"/>
      <c r="AM85" s="33"/>
      <c r="AN85" s="33"/>
    </row>
    <row r="86" spans="1:40" s="6" customFormat="1" x14ac:dyDescent="0.3">
      <c r="B86" s="29">
        <v>6</v>
      </c>
      <c r="C86" s="25">
        <v>2056.451</v>
      </c>
      <c r="D86" s="35" t="s">
        <v>3</v>
      </c>
      <c r="E86" s="32"/>
      <c r="F86" s="29">
        <v>6</v>
      </c>
      <c r="G86" s="25">
        <v>2321.2359999999999</v>
      </c>
      <c r="H86" s="35" t="s">
        <v>3</v>
      </c>
      <c r="J86" s="29">
        <v>6</v>
      </c>
      <c r="K86" s="25">
        <v>1422.768</v>
      </c>
      <c r="L86" s="19">
        <v>2229.6149999999998</v>
      </c>
      <c r="N86" s="29">
        <v>6</v>
      </c>
      <c r="O86" s="34" t="s">
        <v>3</v>
      </c>
      <c r="P86" s="35" t="s">
        <v>3</v>
      </c>
      <c r="R86" s="29">
        <v>6</v>
      </c>
      <c r="S86" s="34" t="s">
        <v>3</v>
      </c>
      <c r="T86" s="35" t="s">
        <v>3</v>
      </c>
      <c r="V86" s="29">
        <v>6</v>
      </c>
      <c r="W86" s="66" t="s">
        <v>3</v>
      </c>
      <c r="X86" s="65">
        <v>502.43299999999999</v>
      </c>
      <c r="Z86" s="29">
        <v>6</v>
      </c>
      <c r="AA86" s="66" t="s">
        <v>3</v>
      </c>
      <c r="AB86" s="65" t="s">
        <v>3</v>
      </c>
      <c r="AD86" s="29">
        <v>6</v>
      </c>
      <c r="AE86" s="66">
        <v>457.851</v>
      </c>
      <c r="AF86" s="65" t="s">
        <v>3</v>
      </c>
      <c r="AI86" s="33"/>
      <c r="AJ86" s="33"/>
      <c r="AK86" s="33"/>
      <c r="AL86" s="33"/>
      <c r="AM86" s="33"/>
    </row>
    <row r="87" spans="1:40" s="6" customFormat="1" x14ac:dyDescent="0.3">
      <c r="B87" s="29">
        <v>7</v>
      </c>
      <c r="C87" s="25">
        <v>2322.9259999999999</v>
      </c>
      <c r="D87" s="35" t="s">
        <v>3</v>
      </c>
      <c r="E87" s="32"/>
      <c r="F87" s="29">
        <v>7</v>
      </c>
      <c r="G87" s="34" t="s">
        <v>3</v>
      </c>
      <c r="H87" s="35" t="s">
        <v>3</v>
      </c>
      <c r="J87" s="29">
        <v>7</v>
      </c>
      <c r="K87" s="25">
        <v>1527.9450000000002</v>
      </c>
      <c r="L87" s="35" t="s">
        <v>3</v>
      </c>
      <c r="N87" s="29">
        <v>7</v>
      </c>
      <c r="O87" s="34" t="s">
        <v>3</v>
      </c>
      <c r="P87" s="35" t="s">
        <v>3</v>
      </c>
      <c r="R87" s="29">
        <v>7</v>
      </c>
      <c r="S87" s="34" t="s">
        <v>3</v>
      </c>
      <c r="T87" s="35" t="s">
        <v>3</v>
      </c>
      <c r="V87" s="29">
        <v>7</v>
      </c>
      <c r="W87" s="66" t="s">
        <v>3</v>
      </c>
      <c r="X87" s="65" t="s">
        <v>3</v>
      </c>
      <c r="Z87" s="29">
        <v>7</v>
      </c>
      <c r="AA87" s="66" t="s">
        <v>3</v>
      </c>
      <c r="AB87" s="65" t="s">
        <v>3</v>
      </c>
      <c r="AD87" s="29">
        <v>7</v>
      </c>
      <c r="AE87" s="66">
        <v>1567.829</v>
      </c>
      <c r="AF87" s="65" t="s">
        <v>3</v>
      </c>
      <c r="AJ87" s="33"/>
      <c r="AK87" s="33"/>
      <c r="AL87" s="33"/>
      <c r="AM87" s="33"/>
    </row>
    <row r="88" spans="1:40" s="6" customFormat="1" ht="15" thickBot="1" x14ac:dyDescent="0.35">
      <c r="B88" s="30">
        <v>8</v>
      </c>
      <c r="C88" s="26">
        <v>1945.9920000000002</v>
      </c>
      <c r="D88" s="35" t="s">
        <v>3</v>
      </c>
      <c r="E88" s="32"/>
      <c r="F88" s="30">
        <v>8</v>
      </c>
      <c r="G88" s="34" t="s">
        <v>3</v>
      </c>
      <c r="H88" s="35" t="s">
        <v>3</v>
      </c>
      <c r="J88" s="30">
        <v>8</v>
      </c>
      <c r="K88" s="34" t="s">
        <v>3</v>
      </c>
      <c r="L88" s="35" t="s">
        <v>3</v>
      </c>
      <c r="N88" s="30">
        <v>8</v>
      </c>
      <c r="O88" s="34" t="s">
        <v>3</v>
      </c>
      <c r="P88" s="35" t="s">
        <v>3</v>
      </c>
      <c r="R88" s="30">
        <v>8</v>
      </c>
      <c r="S88" s="34" t="s">
        <v>3</v>
      </c>
      <c r="T88" s="35" t="s">
        <v>3</v>
      </c>
      <c r="V88" s="30">
        <v>8</v>
      </c>
      <c r="W88" s="66" t="s">
        <v>3</v>
      </c>
      <c r="X88" s="65" t="s">
        <v>3</v>
      </c>
      <c r="Z88" s="30">
        <v>8</v>
      </c>
      <c r="AA88" s="66" t="s">
        <v>3</v>
      </c>
      <c r="AB88" s="65" t="s">
        <v>3</v>
      </c>
      <c r="AD88" s="30">
        <v>8</v>
      </c>
      <c r="AE88" s="66">
        <v>1675.415</v>
      </c>
      <c r="AF88" s="65" t="s">
        <v>3</v>
      </c>
      <c r="AJ88" s="33"/>
      <c r="AK88" s="33"/>
      <c r="AL88" s="33"/>
      <c r="AM88" s="33"/>
    </row>
    <row r="89" spans="1:40" s="6" customFormat="1" ht="15" thickTop="1" x14ac:dyDescent="0.3">
      <c r="B89" s="97" t="s">
        <v>51</v>
      </c>
      <c r="C89" s="39">
        <f>SUM(C81:C88)</f>
        <v>14762.128999999999</v>
      </c>
      <c r="D89" s="40">
        <f>SUM(D81:D88)</f>
        <v>10841.179999999998</v>
      </c>
      <c r="E89" s="32"/>
      <c r="F89" s="97" t="s">
        <v>51</v>
      </c>
      <c r="G89" s="39">
        <f>SUM(G81:G88)</f>
        <v>17093.464</v>
      </c>
      <c r="H89" s="40">
        <f>SUM(H81:H88)</f>
        <v>7874.9759999999997</v>
      </c>
      <c r="J89" s="97" t="s">
        <v>51</v>
      </c>
      <c r="K89" s="39">
        <f>SUM(K81:K88)</f>
        <v>13022.758</v>
      </c>
      <c r="L89" s="40">
        <f>SUM(L81:L88)</f>
        <v>10377.524000000001</v>
      </c>
      <c r="N89" s="97" t="s">
        <v>51</v>
      </c>
      <c r="O89" s="39">
        <f>SUM(O81:O88)</f>
        <v>10190.297999999999</v>
      </c>
      <c r="P89" s="40">
        <f>SUM(P81:P88)</f>
        <v>10232.532000000001</v>
      </c>
      <c r="R89" s="97" t="s">
        <v>51</v>
      </c>
      <c r="S89" s="39">
        <f>SUM(S81:S88)</f>
        <v>10463.809000000001</v>
      </c>
      <c r="T89" s="40">
        <f>SUM(T81:T88)</f>
        <v>11887.731</v>
      </c>
      <c r="V89" s="97" t="s">
        <v>51</v>
      </c>
      <c r="W89" s="39">
        <f>SUM(W81:W88)</f>
        <v>4708.7109999999993</v>
      </c>
      <c r="X89" s="40">
        <f>SUM(X81:X88)</f>
        <v>4708.4690000000001</v>
      </c>
      <c r="Z89" s="97" t="s">
        <v>51</v>
      </c>
      <c r="AA89" s="39">
        <f>SUM(AA81:AA88)</f>
        <v>4157.0940000000001</v>
      </c>
      <c r="AB89" s="40">
        <f>SUM(AB81:AB88)</f>
        <v>6077.4789999999994</v>
      </c>
      <c r="AD89" s="97" t="s">
        <v>51</v>
      </c>
      <c r="AE89" s="39">
        <f>SUM(AE81:AE88)</f>
        <v>5372.3099999999995</v>
      </c>
      <c r="AF89" s="40">
        <f>SUM(AF81:AF88)</f>
        <v>4394.7819999999992</v>
      </c>
      <c r="AJ89" s="33"/>
      <c r="AK89" s="33"/>
      <c r="AL89" s="33"/>
      <c r="AM89" s="33"/>
    </row>
    <row r="90" spans="1:40" x14ac:dyDescent="0.3">
      <c r="B90" s="38" t="s">
        <v>4</v>
      </c>
      <c r="C90" s="41">
        <f>$E6*C89/$D6</f>
        <v>5.2571684472934468</v>
      </c>
      <c r="D90" s="42">
        <f>$E6*D89/$D6</f>
        <v>3.8608190883190878</v>
      </c>
      <c r="E90" s="6"/>
      <c r="F90" s="38" t="s">
        <v>4</v>
      </c>
      <c r="G90" s="41">
        <f>$E6*G89/$D6</f>
        <v>6.0874159544159543</v>
      </c>
      <c r="H90" s="42">
        <f>$E6*H89/$D6</f>
        <v>2.8044786324786322</v>
      </c>
      <c r="I90" s="6"/>
      <c r="J90" s="38" t="s">
        <v>4</v>
      </c>
      <c r="K90" s="41">
        <f>$E6*K89/$D6</f>
        <v>4.6377343304843306</v>
      </c>
      <c r="L90" s="42">
        <f>$E6*L89/$D6</f>
        <v>3.6956994301994306</v>
      </c>
      <c r="M90" s="6"/>
      <c r="N90" s="38" t="s">
        <v>4</v>
      </c>
      <c r="O90" s="41">
        <f>$E6*O89/$D6</f>
        <v>3.629023504273504</v>
      </c>
      <c r="P90" s="42">
        <f>$E6*P89/$D6</f>
        <v>3.6440641025641027</v>
      </c>
      <c r="Q90" s="6"/>
      <c r="R90" s="38" t="s">
        <v>4</v>
      </c>
      <c r="S90" s="41">
        <f>$E6*S89/$D6</f>
        <v>3.7264277065527072</v>
      </c>
      <c r="T90" s="42">
        <f>$E6*T89/$D6</f>
        <v>4.2335224358974362</v>
      </c>
      <c r="V90" s="38" t="s">
        <v>4</v>
      </c>
      <c r="W90" s="41">
        <f>$Z6*W89/$Y6</f>
        <v>4.3883606710158425</v>
      </c>
      <c r="X90" s="42">
        <f>$Z6*X89/$Y6</f>
        <v>4.3881351351351352</v>
      </c>
      <c r="Y90" s="6"/>
      <c r="Z90" s="38" t="s">
        <v>4</v>
      </c>
      <c r="AA90" s="41">
        <f>$Z6*AA89/$Y6</f>
        <v>3.8742721342031685</v>
      </c>
      <c r="AB90" s="42">
        <f>$Z6*AB89/$Y6</f>
        <v>5.6640065237651438</v>
      </c>
      <c r="AC90" s="6"/>
      <c r="AD90" s="38" t="s">
        <v>4</v>
      </c>
      <c r="AE90" s="41">
        <f>$Z6*AE89/$Y6</f>
        <v>5.0068126747437089</v>
      </c>
      <c r="AF90" s="42">
        <f>$Z6*AF89/$Y6</f>
        <v>4.0957893755824779</v>
      </c>
      <c r="AJ90" s="33"/>
      <c r="AK90" s="33"/>
      <c r="AL90" s="33"/>
      <c r="AM90" s="33"/>
    </row>
    <row r="91" spans="1:40" x14ac:dyDescent="0.3">
      <c r="AM91" s="33"/>
    </row>
    <row r="92" spans="1:40" s="6" customFormat="1" x14ac:dyDescent="0.3">
      <c r="AI92" s="33"/>
      <c r="AJ92" s="33"/>
      <c r="AK92" s="33"/>
      <c r="AL92" s="33"/>
    </row>
    <row r="93" spans="1:40" x14ac:dyDescent="0.3">
      <c r="AI93" s="33"/>
      <c r="AJ93" s="33"/>
      <c r="AK93" s="33"/>
      <c r="AL93" s="33"/>
      <c r="AM93" s="33"/>
    </row>
    <row r="94" spans="1:40" s="78" customFormat="1" ht="15" thickBot="1" x14ac:dyDescent="0.35">
      <c r="A94" s="95" t="s">
        <v>50</v>
      </c>
      <c r="B94" s="116">
        <v>49</v>
      </c>
      <c r="C94" s="112" t="s">
        <v>13</v>
      </c>
      <c r="D94" s="113" t="s">
        <v>14</v>
      </c>
      <c r="E94" s="119"/>
      <c r="F94" s="116">
        <v>50</v>
      </c>
      <c r="G94" s="112" t="s">
        <v>13</v>
      </c>
      <c r="H94" s="113" t="s">
        <v>14</v>
      </c>
      <c r="I94" s="109"/>
      <c r="J94" s="116">
        <v>51</v>
      </c>
      <c r="K94" s="112" t="s">
        <v>13</v>
      </c>
      <c r="L94" s="113" t="s">
        <v>14</v>
      </c>
      <c r="M94" s="109"/>
      <c r="N94" s="116">
        <v>53</v>
      </c>
      <c r="O94" s="112" t="s">
        <v>13</v>
      </c>
      <c r="P94" s="113" t="s">
        <v>14</v>
      </c>
      <c r="Q94" s="109"/>
      <c r="R94" s="116">
        <v>54</v>
      </c>
      <c r="S94" s="112" t="s">
        <v>13</v>
      </c>
      <c r="T94" s="113" t="s">
        <v>14</v>
      </c>
      <c r="U94" s="109"/>
      <c r="V94" s="116">
        <v>55</v>
      </c>
      <c r="W94" s="112" t="s">
        <v>13</v>
      </c>
      <c r="X94" s="113" t="s">
        <v>14</v>
      </c>
      <c r="Y94" s="109"/>
      <c r="Z94" s="116">
        <v>56</v>
      </c>
      <c r="AA94" s="112" t="s">
        <v>13</v>
      </c>
      <c r="AB94" s="113" t="s">
        <v>14</v>
      </c>
      <c r="AC94" s="95"/>
      <c r="AD94" s="95"/>
      <c r="AE94" s="95"/>
      <c r="AF94" s="99"/>
      <c r="AG94" s="99"/>
      <c r="AH94" s="99"/>
      <c r="AI94" s="99"/>
      <c r="AJ94" s="99"/>
      <c r="AK94" s="95"/>
      <c r="AL94" s="95"/>
      <c r="AM94" s="95"/>
    </row>
    <row r="95" spans="1:40" s="78" customFormat="1" x14ac:dyDescent="0.3">
      <c r="A95" s="95"/>
      <c r="B95" s="117">
        <v>1</v>
      </c>
      <c r="C95" s="114">
        <v>2518.9490000000001</v>
      </c>
      <c r="D95" s="111">
        <v>231.01599999999999</v>
      </c>
      <c r="E95" s="119"/>
      <c r="F95" s="117">
        <v>1</v>
      </c>
      <c r="G95" s="114">
        <v>317.51900000000001</v>
      </c>
      <c r="H95" s="111">
        <v>879.19400000000007</v>
      </c>
      <c r="I95" s="109"/>
      <c r="J95" s="117">
        <v>1</v>
      </c>
      <c r="K95" s="114">
        <v>2208.6039999999998</v>
      </c>
      <c r="L95" s="111">
        <v>1079.393</v>
      </c>
      <c r="M95" s="109"/>
      <c r="N95" s="117">
        <v>1</v>
      </c>
      <c r="O95" s="114">
        <v>991.95799999999997</v>
      </c>
      <c r="P95" s="111">
        <v>1130.2090000000001</v>
      </c>
      <c r="Q95" s="109"/>
      <c r="R95" s="117">
        <v>1</v>
      </c>
      <c r="S95" s="114">
        <v>1159.066</v>
      </c>
      <c r="T95" s="111">
        <v>472.93399999999997</v>
      </c>
      <c r="U95" s="109"/>
      <c r="V95" s="117">
        <v>1</v>
      </c>
      <c r="W95" s="133">
        <v>752.6</v>
      </c>
      <c r="X95" s="137">
        <v>718.90899999999999</v>
      </c>
      <c r="Y95" s="109"/>
      <c r="Z95" s="117">
        <v>1</v>
      </c>
      <c r="AA95" s="133">
        <v>739.16899999999998</v>
      </c>
      <c r="AB95" s="137">
        <v>827.46100000000001</v>
      </c>
      <c r="AC95" s="95"/>
      <c r="AD95" s="95"/>
      <c r="AE95" s="95"/>
      <c r="AF95" s="99"/>
      <c r="AG95" s="99"/>
      <c r="AH95" s="99"/>
      <c r="AI95" s="99"/>
      <c r="AJ95" s="99"/>
      <c r="AK95" s="95"/>
      <c r="AL95" s="95"/>
      <c r="AM95" s="95"/>
    </row>
    <row r="96" spans="1:40" s="78" customFormat="1" x14ac:dyDescent="0.3">
      <c r="A96" s="95"/>
      <c r="B96" s="118">
        <v>2</v>
      </c>
      <c r="C96" s="114">
        <v>1341.6469999999999</v>
      </c>
      <c r="D96" s="110">
        <v>1045.894</v>
      </c>
      <c r="E96" s="119"/>
      <c r="F96" s="118">
        <v>2</v>
      </c>
      <c r="G96" s="115">
        <v>769.01800000000003</v>
      </c>
      <c r="H96" s="110">
        <v>1615.095</v>
      </c>
      <c r="I96" s="109"/>
      <c r="J96" s="118">
        <v>2</v>
      </c>
      <c r="K96" s="115">
        <v>1121.81</v>
      </c>
      <c r="L96" s="110">
        <v>137.029</v>
      </c>
      <c r="M96" s="109"/>
      <c r="N96" s="118">
        <v>2</v>
      </c>
      <c r="O96" s="115">
        <v>814.60900000000004</v>
      </c>
      <c r="P96" s="110">
        <v>694.03700000000003</v>
      </c>
      <c r="Q96" s="109"/>
      <c r="R96" s="118">
        <v>2</v>
      </c>
      <c r="S96" s="115">
        <v>667.72</v>
      </c>
      <c r="T96" s="110">
        <v>844.60599999999999</v>
      </c>
      <c r="U96" s="109"/>
      <c r="V96" s="118">
        <v>2</v>
      </c>
      <c r="W96" s="129">
        <v>2126.0920000000001</v>
      </c>
      <c r="X96" s="130">
        <v>546.98500000000001</v>
      </c>
      <c r="Y96" s="109"/>
      <c r="Z96" s="118">
        <v>2</v>
      </c>
      <c r="AA96" s="129">
        <v>950.32999999999993</v>
      </c>
      <c r="AB96" s="137">
        <v>504.678</v>
      </c>
      <c r="AC96" s="95"/>
      <c r="AD96" s="95"/>
      <c r="AE96" s="95"/>
      <c r="AF96" s="99"/>
      <c r="AG96" s="99"/>
      <c r="AH96" s="99"/>
      <c r="AI96" s="99"/>
      <c r="AJ96" s="99"/>
      <c r="AK96" s="95"/>
      <c r="AL96" s="95"/>
      <c r="AM96" s="95"/>
    </row>
    <row r="97" spans="1:39" s="78" customFormat="1" x14ac:dyDescent="0.3">
      <c r="A97" s="95"/>
      <c r="B97" s="118">
        <v>3</v>
      </c>
      <c r="C97" s="114">
        <v>1348.4739999999999</v>
      </c>
      <c r="D97" s="110">
        <v>667.60699999999997</v>
      </c>
      <c r="E97" s="119"/>
      <c r="F97" s="118">
        <v>3</v>
      </c>
      <c r="G97" s="115">
        <v>1437.373</v>
      </c>
      <c r="H97" s="110">
        <v>984.18899999999996</v>
      </c>
      <c r="I97" s="109"/>
      <c r="J97" s="118">
        <v>3</v>
      </c>
      <c r="K97" s="115">
        <v>118.526</v>
      </c>
      <c r="L97" s="110">
        <v>778.11500000000001</v>
      </c>
      <c r="M97" s="109"/>
      <c r="N97" s="118">
        <v>3</v>
      </c>
      <c r="O97" s="123">
        <v>52.154000000000003</v>
      </c>
      <c r="P97" s="110">
        <v>2540.4050000000002</v>
      </c>
      <c r="Q97" s="109"/>
      <c r="R97" s="118">
        <v>3</v>
      </c>
      <c r="S97" s="115">
        <v>121.79</v>
      </c>
      <c r="T97" s="135">
        <v>447.21100000000001</v>
      </c>
      <c r="U97" s="109"/>
      <c r="V97" s="118">
        <v>3</v>
      </c>
      <c r="W97" s="136">
        <v>384.98</v>
      </c>
      <c r="X97" s="131">
        <v>301.69</v>
      </c>
      <c r="Y97" s="109"/>
      <c r="Z97" s="118">
        <v>3</v>
      </c>
      <c r="AA97" s="136">
        <v>826.92899999999997</v>
      </c>
      <c r="AB97" s="138">
        <v>530.27099999999996</v>
      </c>
      <c r="AC97" s="95"/>
      <c r="AD97" s="95"/>
      <c r="AE97" s="95"/>
      <c r="AF97" s="99"/>
      <c r="AG97" s="99"/>
      <c r="AH97" s="99"/>
      <c r="AI97" s="99"/>
      <c r="AJ97" s="99"/>
      <c r="AK97" s="95"/>
      <c r="AL97" s="95"/>
      <c r="AM97" s="95"/>
    </row>
    <row r="98" spans="1:39" s="78" customFormat="1" x14ac:dyDescent="0.3">
      <c r="A98" s="95"/>
      <c r="B98" s="118">
        <v>4</v>
      </c>
      <c r="C98" s="114">
        <v>1404.9280000000001</v>
      </c>
      <c r="D98" s="110">
        <v>1500.8610000000001</v>
      </c>
      <c r="E98" s="119"/>
      <c r="F98" s="118">
        <v>4</v>
      </c>
      <c r="G98" s="115">
        <v>1448.2139999999999</v>
      </c>
      <c r="H98" s="110">
        <v>2093.2060000000001</v>
      </c>
      <c r="I98" s="109"/>
      <c r="J98" s="118">
        <v>4</v>
      </c>
      <c r="K98" s="115">
        <v>1126.722</v>
      </c>
      <c r="L98" s="121">
        <v>2529.3530000000001</v>
      </c>
      <c r="M98" s="109"/>
      <c r="N98" s="118">
        <v>4</v>
      </c>
      <c r="O98" s="115">
        <v>2005.809</v>
      </c>
      <c r="P98" s="110">
        <v>433.14100000000002</v>
      </c>
      <c r="Q98" s="109"/>
      <c r="R98" s="118">
        <v>4</v>
      </c>
      <c r="S98" s="115">
        <v>317.34899999999999</v>
      </c>
      <c r="T98" s="110">
        <v>1402.3140000000001</v>
      </c>
      <c r="U98" s="109"/>
      <c r="V98" s="118">
        <v>4</v>
      </c>
      <c r="W98" s="129">
        <v>621.49599999999998</v>
      </c>
      <c r="X98" s="131">
        <v>2105.6329999999998</v>
      </c>
      <c r="Y98" s="109"/>
      <c r="Z98" s="118">
        <v>4</v>
      </c>
      <c r="AA98" s="136">
        <v>662.255</v>
      </c>
      <c r="AB98" s="131">
        <v>818.05</v>
      </c>
      <c r="AC98" s="95"/>
      <c r="AD98" s="95"/>
      <c r="AE98" s="95"/>
      <c r="AF98" s="95"/>
      <c r="AG98" s="99"/>
      <c r="AH98" s="99"/>
      <c r="AI98" s="99"/>
      <c r="AJ98" s="99"/>
      <c r="AK98" s="95"/>
      <c r="AL98" s="95"/>
      <c r="AM98" s="95"/>
    </row>
    <row r="99" spans="1:39" s="78" customFormat="1" x14ac:dyDescent="0.3">
      <c r="A99" s="95"/>
      <c r="B99" s="118">
        <v>5</v>
      </c>
      <c r="C99" s="134" t="s">
        <v>3</v>
      </c>
      <c r="D99" s="110">
        <v>1335.424</v>
      </c>
      <c r="E99" s="119"/>
      <c r="F99" s="118">
        <v>5</v>
      </c>
      <c r="G99" s="122">
        <v>206.14599999999999</v>
      </c>
      <c r="H99" s="110">
        <v>407.15899999999999</v>
      </c>
      <c r="I99" s="109"/>
      <c r="J99" s="118">
        <v>5</v>
      </c>
      <c r="K99" s="115">
        <v>1107.3720000000001</v>
      </c>
      <c r="L99" s="121">
        <v>1115.0650000000001</v>
      </c>
      <c r="M99" s="109"/>
      <c r="N99" s="118">
        <v>5</v>
      </c>
      <c r="O99" s="120">
        <v>1371.6100000000001</v>
      </c>
      <c r="P99" s="121">
        <v>1058.0409999999999</v>
      </c>
      <c r="Q99" s="109"/>
      <c r="R99" s="118">
        <v>5</v>
      </c>
      <c r="S99" s="120">
        <v>1277.1600000000001</v>
      </c>
      <c r="T99" s="121">
        <v>1461.5719999999999</v>
      </c>
      <c r="U99" s="109"/>
      <c r="V99" s="118">
        <v>5</v>
      </c>
      <c r="W99" s="129">
        <v>955.83900000000006</v>
      </c>
      <c r="X99" s="131">
        <v>678.07</v>
      </c>
      <c r="Y99" s="109"/>
      <c r="Z99" s="118">
        <v>5</v>
      </c>
      <c r="AA99" s="129">
        <v>127.937</v>
      </c>
      <c r="AB99" s="131">
        <v>399.12700000000001</v>
      </c>
      <c r="AC99" s="95"/>
      <c r="AD99" s="95"/>
      <c r="AE99" s="95"/>
      <c r="AF99" s="99"/>
      <c r="AG99" s="99"/>
      <c r="AH99" s="99"/>
      <c r="AI99" s="99"/>
      <c r="AJ99" s="99"/>
    </row>
    <row r="100" spans="1:39" s="78" customFormat="1" x14ac:dyDescent="0.3">
      <c r="A100" s="95"/>
      <c r="B100" s="118">
        <v>6</v>
      </c>
      <c r="C100" s="120" t="s">
        <v>3</v>
      </c>
      <c r="D100" s="121">
        <v>1610.105</v>
      </c>
      <c r="E100" s="119"/>
      <c r="F100" s="118">
        <v>6</v>
      </c>
      <c r="G100" s="120">
        <v>1106.711</v>
      </c>
      <c r="H100" s="121" t="s">
        <v>3</v>
      </c>
      <c r="I100" s="109"/>
      <c r="J100" s="118">
        <v>6</v>
      </c>
      <c r="K100" s="120" t="s">
        <v>3</v>
      </c>
      <c r="L100" s="121" t="s">
        <v>3</v>
      </c>
      <c r="M100" s="109"/>
      <c r="N100" s="118">
        <v>6</v>
      </c>
      <c r="O100" s="120">
        <v>846.86699999999996</v>
      </c>
      <c r="P100" s="121">
        <v>97.021000000000001</v>
      </c>
      <c r="Q100" s="109"/>
      <c r="R100" s="118">
        <v>6</v>
      </c>
      <c r="S100" s="120">
        <v>776.77300000000002</v>
      </c>
      <c r="T100" s="121" t="s">
        <v>3</v>
      </c>
      <c r="U100" s="109"/>
      <c r="V100" s="118">
        <v>6</v>
      </c>
      <c r="W100" s="132" t="s">
        <v>3</v>
      </c>
      <c r="X100" s="131">
        <v>277.75400000000002</v>
      </c>
      <c r="Y100" s="109"/>
      <c r="Z100" s="118">
        <v>6</v>
      </c>
      <c r="AA100" s="132">
        <v>1418.7370000000001</v>
      </c>
      <c r="AB100" s="131">
        <v>718.995</v>
      </c>
      <c r="AC100" s="95"/>
      <c r="AD100" s="95"/>
      <c r="AE100" s="95"/>
      <c r="AF100" s="95"/>
      <c r="AG100" s="95"/>
      <c r="AH100" s="95"/>
      <c r="AI100" s="95"/>
      <c r="AJ100" s="99"/>
    </row>
    <row r="101" spans="1:39" s="78" customFormat="1" x14ac:dyDescent="0.3">
      <c r="A101" s="95"/>
      <c r="B101" s="118">
        <v>7</v>
      </c>
      <c r="C101" s="120" t="s">
        <v>3</v>
      </c>
      <c r="D101" s="121" t="s">
        <v>3</v>
      </c>
      <c r="E101" s="119"/>
      <c r="F101" s="118">
        <v>7</v>
      </c>
      <c r="G101" s="120" t="s">
        <v>3</v>
      </c>
      <c r="H101" s="121" t="s">
        <v>3</v>
      </c>
      <c r="I101" s="109"/>
      <c r="J101" s="118">
        <v>7</v>
      </c>
      <c r="K101" s="120" t="s">
        <v>3</v>
      </c>
      <c r="L101" s="121" t="s">
        <v>3</v>
      </c>
      <c r="M101" s="109"/>
      <c r="N101" s="118">
        <v>7</v>
      </c>
      <c r="O101" s="120" t="s">
        <v>3</v>
      </c>
      <c r="P101" s="121" t="s">
        <v>3</v>
      </c>
      <c r="Q101" s="109"/>
      <c r="R101" s="118">
        <v>7</v>
      </c>
      <c r="S101" s="120">
        <v>1270.002</v>
      </c>
      <c r="T101" s="121" t="s">
        <v>3</v>
      </c>
      <c r="U101" s="109"/>
      <c r="V101" s="118">
        <v>7</v>
      </c>
      <c r="W101" s="132" t="s">
        <v>3</v>
      </c>
      <c r="X101" s="131">
        <v>73.028000000000006</v>
      </c>
      <c r="Y101" s="109"/>
      <c r="Z101" s="118">
        <v>7</v>
      </c>
      <c r="AA101" s="132" t="s">
        <v>3</v>
      </c>
      <c r="AB101" s="131">
        <v>868.8420000000001</v>
      </c>
      <c r="AC101" s="95"/>
      <c r="AD101" s="95"/>
      <c r="AE101" s="95"/>
      <c r="AF101" s="95"/>
      <c r="AG101" s="95"/>
      <c r="AH101" s="95"/>
      <c r="AI101" s="95"/>
      <c r="AJ101" s="95"/>
    </row>
    <row r="102" spans="1:39" s="78" customFormat="1" ht="15" thickBot="1" x14ac:dyDescent="0.35">
      <c r="A102" s="95"/>
      <c r="B102" s="96">
        <v>8</v>
      </c>
      <c r="C102" s="100" t="s">
        <v>3</v>
      </c>
      <c r="D102" s="101" t="s">
        <v>3</v>
      </c>
      <c r="E102" s="98"/>
      <c r="F102" s="96">
        <v>8</v>
      </c>
      <c r="G102" s="100" t="s">
        <v>3</v>
      </c>
      <c r="H102" s="101" t="s">
        <v>3</v>
      </c>
      <c r="I102" s="95"/>
      <c r="J102" s="96">
        <v>8</v>
      </c>
      <c r="K102" s="100" t="s">
        <v>3</v>
      </c>
      <c r="L102" s="101" t="s">
        <v>3</v>
      </c>
      <c r="M102" s="95"/>
      <c r="N102" s="96">
        <v>8</v>
      </c>
      <c r="O102" s="100" t="s">
        <v>3</v>
      </c>
      <c r="P102" s="101" t="s">
        <v>3</v>
      </c>
      <c r="Q102" s="95"/>
      <c r="R102" s="96">
        <v>8</v>
      </c>
      <c r="S102" s="100">
        <v>902.42200000000003</v>
      </c>
      <c r="T102" s="101" t="s">
        <v>3</v>
      </c>
      <c r="U102" s="95"/>
      <c r="V102" s="96">
        <v>8</v>
      </c>
      <c r="W102" s="108" t="s">
        <v>3</v>
      </c>
      <c r="X102" s="107">
        <v>723.61900000000003</v>
      </c>
      <c r="Y102" s="95"/>
      <c r="Z102" s="96">
        <v>8</v>
      </c>
      <c r="AA102" s="108" t="s">
        <v>3</v>
      </c>
      <c r="AB102" s="107">
        <v>1056.8800000000001</v>
      </c>
      <c r="AC102" s="95"/>
      <c r="AD102" s="95"/>
      <c r="AE102" s="95"/>
      <c r="AF102" s="95"/>
      <c r="AG102" s="95"/>
      <c r="AH102" s="95"/>
      <c r="AI102" s="95"/>
      <c r="AJ102" s="95"/>
    </row>
    <row r="103" spans="1:39" s="78" customFormat="1" ht="15" thickTop="1" x14ac:dyDescent="0.3">
      <c r="A103" s="95"/>
      <c r="B103" s="97" t="s">
        <v>51</v>
      </c>
      <c r="C103" s="103">
        <f>SUM(C95:C102)</f>
        <v>6613.9979999999996</v>
      </c>
      <c r="D103" s="104">
        <f>SUM(D95:D102)</f>
        <v>6390.9069999999992</v>
      </c>
      <c r="E103" s="98"/>
      <c r="F103" s="97" t="s">
        <v>51</v>
      </c>
      <c r="G103" s="103">
        <f>SUM(G95:G102)</f>
        <v>5284.9809999999998</v>
      </c>
      <c r="H103" s="104">
        <f>SUM(H95:H102)</f>
        <v>5978.8429999999998</v>
      </c>
      <c r="I103" s="95"/>
      <c r="J103" s="97" t="s">
        <v>51</v>
      </c>
      <c r="K103" s="103">
        <f>SUM(K95:K102)</f>
        <v>5683.0339999999997</v>
      </c>
      <c r="L103" s="104">
        <f>SUM(L95:L102)</f>
        <v>5638.9549999999999</v>
      </c>
      <c r="M103" s="95"/>
      <c r="N103" s="97" t="s">
        <v>51</v>
      </c>
      <c r="O103" s="103">
        <f>SUM(O95:O102)</f>
        <v>6083.0069999999996</v>
      </c>
      <c r="P103" s="104">
        <f>SUM(P95:P102)</f>
        <v>5952.8539999999994</v>
      </c>
      <c r="Q103" s="95"/>
      <c r="R103" s="97" t="s">
        <v>51</v>
      </c>
      <c r="S103" s="103">
        <f>SUM(S95:S102)</f>
        <v>6492.2820000000011</v>
      </c>
      <c r="T103" s="104">
        <f>SUM(T95:T102)</f>
        <v>4628.6369999999997</v>
      </c>
      <c r="U103" s="95"/>
      <c r="V103" s="97" t="s">
        <v>51</v>
      </c>
      <c r="W103" s="103">
        <f>SUM(W95:W102)</f>
        <v>4841.0070000000005</v>
      </c>
      <c r="X103" s="104">
        <f>SUM(X95:X102)</f>
        <v>5425.6879999999992</v>
      </c>
      <c r="Y103" s="95"/>
      <c r="Z103" s="97" t="s">
        <v>51</v>
      </c>
      <c r="AA103" s="103">
        <f>SUM(AA95:AA102)</f>
        <v>4725.357</v>
      </c>
      <c r="AB103" s="104">
        <f>SUM(AB95:AB102)</f>
        <v>5724.3040000000001</v>
      </c>
      <c r="AC103" s="95"/>
      <c r="AD103" s="95"/>
      <c r="AE103" s="95"/>
      <c r="AF103" s="95"/>
      <c r="AG103" s="95"/>
      <c r="AH103" s="95"/>
      <c r="AI103" s="95"/>
      <c r="AJ103" s="95"/>
    </row>
    <row r="104" spans="1:39" s="78" customFormat="1" x14ac:dyDescent="0.3">
      <c r="A104" s="95"/>
      <c r="B104" s="102" t="s">
        <v>4</v>
      </c>
      <c r="C104" s="105">
        <f>$Z6*C103/$Y6</f>
        <v>6.1640242311276792</v>
      </c>
      <c r="D104" s="106">
        <f>$Z6*D103/$Y6</f>
        <v>5.9561109040074554</v>
      </c>
      <c r="E104" s="95"/>
      <c r="F104" s="102" t="s">
        <v>4</v>
      </c>
      <c r="G104" s="105">
        <f>$Z6*G103/$Y6</f>
        <v>4.9254249767008389</v>
      </c>
      <c r="H104" s="106">
        <f>$Z6*H103/$Y6</f>
        <v>5.5720810810810812</v>
      </c>
      <c r="I104" s="95"/>
      <c r="J104" s="102" t="s">
        <v>4</v>
      </c>
      <c r="K104" s="105">
        <f>$Z6*K103/$Y6</f>
        <v>5.2963970177073625</v>
      </c>
      <c r="L104" s="106">
        <f>$Z6*L103/$Y6</f>
        <v>5.2553168685927307</v>
      </c>
      <c r="M104" s="95"/>
      <c r="N104" s="102" t="s">
        <v>4</v>
      </c>
      <c r="O104" s="105">
        <f>$Z6*O103/$Y6</f>
        <v>5.6691584342963646</v>
      </c>
      <c r="P104" s="106">
        <f>$Z6*P103/$Y6</f>
        <v>5.5478602050326185</v>
      </c>
      <c r="Q104" s="95"/>
      <c r="R104" s="102" t="s">
        <v>4</v>
      </c>
      <c r="S104" s="105">
        <f>$Z6*S103/$Y6</f>
        <v>6.0505890027959</v>
      </c>
      <c r="T104" s="106">
        <f>$Z6*T103/$Y6</f>
        <v>4.3137343895619757</v>
      </c>
      <c r="U104" s="95"/>
      <c r="V104" s="102" t="s">
        <v>4</v>
      </c>
      <c r="W104" s="105">
        <f>$Z6*W103/$Y6</f>
        <v>4.5116561043802426</v>
      </c>
      <c r="X104" s="106">
        <f>$Z6*X103/$Y6</f>
        <v>5.0565591798695237</v>
      </c>
      <c r="Y104" s="95"/>
      <c r="Z104" s="102" t="s">
        <v>4</v>
      </c>
      <c r="AA104" s="105">
        <f>$Z6*AA103/$Y6</f>
        <v>4.4038741845293572</v>
      </c>
      <c r="AB104" s="106">
        <f>$Z6*AB103/$Y6</f>
        <v>5.3348592730661695</v>
      </c>
      <c r="AC104" s="95"/>
      <c r="AD104" s="95"/>
      <c r="AE104" s="95"/>
      <c r="AF104" s="95"/>
      <c r="AG104" s="95"/>
      <c r="AH104" s="95"/>
      <c r="AI104" s="95"/>
      <c r="AJ104" s="95"/>
    </row>
    <row r="105" spans="1:39" s="78" customFormat="1" x14ac:dyDescent="0.3"/>
    <row r="106" spans="1:39" s="78" customFormat="1" x14ac:dyDescent="0.3"/>
    <row r="107" spans="1:39" s="78" customFormat="1" x14ac:dyDescent="0.3"/>
    <row r="108" spans="1:39" x14ac:dyDescent="0.3">
      <c r="A108" s="6" t="s">
        <v>44</v>
      </c>
      <c r="C108" s="49">
        <v>28</v>
      </c>
      <c r="D108" s="49"/>
      <c r="E108" s="51">
        <v>45</v>
      </c>
      <c r="F108" s="50"/>
      <c r="G108" s="49">
        <v>55</v>
      </c>
      <c r="H108" s="49"/>
      <c r="I108" s="51">
        <v>62</v>
      </c>
      <c r="J108" s="50"/>
      <c r="K108" s="49">
        <v>73</v>
      </c>
      <c r="L108" s="49"/>
      <c r="M108" s="51">
        <v>66</v>
      </c>
      <c r="N108" s="50"/>
      <c r="O108" s="49">
        <v>67</v>
      </c>
      <c r="P108" s="49"/>
      <c r="Q108" s="51">
        <v>83</v>
      </c>
      <c r="R108" s="50"/>
      <c r="S108" s="62" t="s">
        <v>19</v>
      </c>
      <c r="T108" s="61" t="s">
        <v>53</v>
      </c>
      <c r="U108" s="61" t="s">
        <v>54</v>
      </c>
      <c r="V108" s="62" t="s">
        <v>19</v>
      </c>
      <c r="W108" s="61" t="s">
        <v>53</v>
      </c>
      <c r="X108" s="61" t="s">
        <v>54</v>
      </c>
    </row>
    <row r="109" spans="1:39" s="6" customFormat="1" x14ac:dyDescent="0.3">
      <c r="A109" s="47"/>
      <c r="C109" s="49" t="s">
        <v>13</v>
      </c>
      <c r="D109" s="84" t="s">
        <v>14</v>
      </c>
      <c r="E109" s="83" t="s">
        <v>13</v>
      </c>
      <c r="F109" s="84" t="s">
        <v>14</v>
      </c>
      <c r="G109" s="83" t="s">
        <v>13</v>
      </c>
      <c r="H109" s="84" t="s">
        <v>14</v>
      </c>
      <c r="I109" s="83" t="s">
        <v>13</v>
      </c>
      <c r="J109" s="84" t="s">
        <v>14</v>
      </c>
      <c r="K109" s="83" t="s">
        <v>13</v>
      </c>
      <c r="L109" s="84" t="s">
        <v>14</v>
      </c>
      <c r="M109" s="83" t="s">
        <v>13</v>
      </c>
      <c r="N109" s="84" t="s">
        <v>14</v>
      </c>
      <c r="O109" s="83" t="s">
        <v>13</v>
      </c>
      <c r="P109" s="84" t="s">
        <v>14</v>
      </c>
      <c r="Q109" s="83" t="s">
        <v>13</v>
      </c>
      <c r="R109" s="84" t="s">
        <v>14</v>
      </c>
      <c r="S109" s="59" t="s">
        <v>13</v>
      </c>
      <c r="T109" s="60" t="s">
        <v>13</v>
      </c>
      <c r="U109" s="60" t="s">
        <v>13</v>
      </c>
      <c r="V109" s="59" t="s">
        <v>14</v>
      </c>
      <c r="W109" s="60" t="s">
        <v>14</v>
      </c>
      <c r="X109" s="60" t="s">
        <v>14</v>
      </c>
    </row>
    <row r="110" spans="1:39" s="6" customFormat="1" x14ac:dyDescent="0.3">
      <c r="B110" s="6" t="s">
        <v>62</v>
      </c>
      <c r="C110" s="53">
        <v>4.2044889601139603</v>
      </c>
      <c r="D110" s="53">
        <v>4.0702172364672364</v>
      </c>
      <c r="E110" s="54">
        <v>3.3160619658119659</v>
      </c>
      <c r="F110" s="55">
        <v>3.0495096153846157</v>
      </c>
      <c r="G110" s="53">
        <v>5.1353475783475782</v>
      </c>
      <c r="H110" s="53">
        <v>5.2998899572649574</v>
      </c>
      <c r="I110" s="54">
        <v>3.1416623931623935</v>
      </c>
      <c r="J110" s="55">
        <v>3.5556584757834759</v>
      </c>
      <c r="K110" s="53">
        <v>5.5672877492877495</v>
      </c>
      <c r="L110" s="53">
        <v>3.5733361823361824</v>
      </c>
      <c r="M110" s="54">
        <v>4.9567632805219013</v>
      </c>
      <c r="N110" s="55">
        <v>5.6382106244175203</v>
      </c>
      <c r="O110" s="53">
        <v>1.6770009319664492</v>
      </c>
      <c r="P110" s="53">
        <v>3.8996132339235787</v>
      </c>
      <c r="Q110" s="54">
        <v>5.227441752096925</v>
      </c>
      <c r="R110" s="55">
        <v>4.9662600186393284</v>
      </c>
      <c r="S110" s="13"/>
      <c r="T110" s="32"/>
      <c r="U110" s="32"/>
      <c r="V110" s="13"/>
      <c r="X110" s="4"/>
    </row>
    <row r="111" spans="1:39" s="6" customFormat="1" x14ac:dyDescent="0.3">
      <c r="B111" s="6" t="s">
        <v>63</v>
      </c>
      <c r="C111" s="6">
        <v>58</v>
      </c>
      <c r="D111" s="6">
        <v>56</v>
      </c>
      <c r="E111" s="13">
        <v>111</v>
      </c>
      <c r="F111" s="16">
        <v>128</v>
      </c>
      <c r="G111" s="18">
        <v>192</v>
      </c>
      <c r="H111" s="18">
        <v>165</v>
      </c>
      <c r="I111" s="13">
        <v>87</v>
      </c>
      <c r="J111" s="16">
        <v>91</v>
      </c>
      <c r="K111" s="18">
        <v>69</v>
      </c>
      <c r="L111" s="18">
        <v>60</v>
      </c>
      <c r="M111" s="69">
        <v>133</v>
      </c>
      <c r="N111" s="15">
        <v>134</v>
      </c>
      <c r="O111" s="18">
        <v>53</v>
      </c>
      <c r="P111" s="18">
        <v>136</v>
      </c>
      <c r="Q111" s="69">
        <v>107</v>
      </c>
      <c r="R111" s="15">
        <v>117</v>
      </c>
      <c r="S111" s="13"/>
      <c r="T111" s="32"/>
      <c r="U111" s="32"/>
      <c r="V111" s="13"/>
      <c r="X111" s="4"/>
    </row>
    <row r="112" spans="1:39" s="6" customFormat="1" ht="28.8" x14ac:dyDescent="0.3">
      <c r="B112" s="52" t="s">
        <v>64</v>
      </c>
      <c r="C112" s="56">
        <f>C111/C110</f>
        <v>13.794779948340723</v>
      </c>
      <c r="D112" s="56">
        <f t="shared" ref="D112:R112" si="1">D111/D110</f>
        <v>13.758479399641445</v>
      </c>
      <c r="E112" s="57">
        <f t="shared" si="1"/>
        <v>33.473439623381921</v>
      </c>
      <c r="F112" s="58">
        <f t="shared" si="1"/>
        <v>41.973961765605438</v>
      </c>
      <c r="G112" s="56">
        <f t="shared" si="1"/>
        <v>37.387926926219983</v>
      </c>
      <c r="H112" s="56">
        <f t="shared" si="1"/>
        <v>31.132721873559298</v>
      </c>
      <c r="I112" s="57">
        <f t="shared" si="1"/>
        <v>27.692345361280498</v>
      </c>
      <c r="J112" s="58">
        <f t="shared" si="1"/>
        <v>25.59300917671754</v>
      </c>
      <c r="K112" s="56">
        <f t="shared" si="1"/>
        <v>12.393826780163735</v>
      </c>
      <c r="L112" s="56">
        <f t="shared" si="1"/>
        <v>16.791031388704404</v>
      </c>
      <c r="M112" s="56">
        <f t="shared" si="1"/>
        <v>26.832025754111932</v>
      </c>
      <c r="N112" s="56">
        <f t="shared" si="1"/>
        <v>23.7664055010083</v>
      </c>
      <c r="O112" s="56">
        <f t="shared" si="1"/>
        <v>31.604037296420739</v>
      </c>
      <c r="P112" s="56">
        <f t="shared" si="1"/>
        <v>34.875253478192811</v>
      </c>
      <c r="Q112" s="56">
        <f t="shared" si="1"/>
        <v>20.468903351640073</v>
      </c>
      <c r="R112" s="56">
        <f t="shared" si="1"/>
        <v>23.558975881423144</v>
      </c>
      <c r="S112" s="127">
        <f>AVERAGE(C112,E112,G112,I112,K112,M112,O112,Q112)</f>
        <v>25.45591063019495</v>
      </c>
      <c r="T112" s="128">
        <f>STDEV(C112,E112,G112,I112,K112,M112,O112,Q112)</f>
        <v>9.1246825664608728</v>
      </c>
      <c r="U112" s="128">
        <f>STDEV(C112,E112,G112,I112,K112,M112,O112,Q112)/SQRT(8)</f>
        <v>3.2260624594595764</v>
      </c>
      <c r="V112" s="127">
        <f>AVERAGE(D112,F112,H112,J112,L112,N112,P112,R112)</f>
        <v>26.431229808106547</v>
      </c>
      <c r="W112" s="126">
        <f>STDEV(D112,F112,H112,J112,L112,N112,P112,R112)</f>
        <v>9.2933759328104468</v>
      </c>
      <c r="X112" s="126">
        <f>STDEV(D112,F112,H112,J112,L112,N112,P112,R112)/SQRT(8)</f>
        <v>3.2857045711030617</v>
      </c>
    </row>
    <row r="113" spans="1:24" s="6" customFormat="1" x14ac:dyDescent="0.3">
      <c r="B113" s="48"/>
      <c r="E113" s="32"/>
      <c r="F113" s="32"/>
      <c r="I113" s="32"/>
      <c r="J113" s="32"/>
      <c r="S113" s="128"/>
      <c r="T113" s="128"/>
      <c r="U113" s="124"/>
      <c r="V113" s="126"/>
      <c r="W113" s="124"/>
      <c r="X113" s="124"/>
    </row>
    <row r="114" spans="1:24" s="6" customFormat="1" x14ac:dyDescent="0.3">
      <c r="B114" s="48"/>
      <c r="E114" s="32"/>
      <c r="F114" s="32"/>
      <c r="I114" s="32"/>
      <c r="J114" s="32"/>
      <c r="S114" s="128"/>
      <c r="T114" s="128"/>
      <c r="U114" s="124"/>
      <c r="V114" s="126"/>
      <c r="W114" s="124"/>
      <c r="X114" s="124"/>
    </row>
    <row r="115" spans="1:24" s="6" customFormat="1" x14ac:dyDescent="0.3">
      <c r="B115" s="48"/>
      <c r="S115" s="128"/>
      <c r="T115" s="128"/>
      <c r="U115" s="124"/>
      <c r="V115" s="126"/>
      <c r="W115" s="124"/>
      <c r="X115" s="124"/>
    </row>
    <row r="116" spans="1:24" x14ac:dyDescent="0.3">
      <c r="A116" s="6" t="s">
        <v>45</v>
      </c>
      <c r="B116" s="6"/>
      <c r="C116" s="49">
        <v>52</v>
      </c>
      <c r="D116" s="49"/>
      <c r="E116" s="51">
        <v>64</v>
      </c>
      <c r="F116" s="50"/>
      <c r="G116" s="49">
        <v>68</v>
      </c>
      <c r="H116" s="49"/>
      <c r="I116" s="51">
        <v>71</v>
      </c>
      <c r="J116" s="50"/>
      <c r="K116" s="49">
        <v>78</v>
      </c>
      <c r="L116" s="49"/>
      <c r="M116" s="51">
        <v>60</v>
      </c>
      <c r="N116" s="50"/>
      <c r="O116" s="49">
        <v>70</v>
      </c>
      <c r="P116" s="49"/>
      <c r="Q116" s="51">
        <v>82</v>
      </c>
      <c r="R116" s="50"/>
      <c r="S116" s="62" t="s">
        <v>19</v>
      </c>
      <c r="T116" s="61" t="s">
        <v>53</v>
      </c>
      <c r="U116" s="61" t="s">
        <v>54</v>
      </c>
      <c r="V116" s="62" t="s">
        <v>19</v>
      </c>
      <c r="W116" s="61" t="s">
        <v>53</v>
      </c>
      <c r="X116" s="61" t="s">
        <v>54</v>
      </c>
    </row>
    <row r="117" spans="1:24" s="6" customFormat="1" x14ac:dyDescent="0.3">
      <c r="C117" s="83" t="s">
        <v>13</v>
      </c>
      <c r="D117" s="84" t="s">
        <v>14</v>
      </c>
      <c r="E117" s="83" t="s">
        <v>13</v>
      </c>
      <c r="F117" s="84" t="s">
        <v>14</v>
      </c>
      <c r="G117" s="83" t="s">
        <v>13</v>
      </c>
      <c r="H117" s="84" t="s">
        <v>14</v>
      </c>
      <c r="I117" s="83" t="s">
        <v>13</v>
      </c>
      <c r="J117" s="84" t="s">
        <v>14</v>
      </c>
      <c r="K117" s="83" t="s">
        <v>13</v>
      </c>
      <c r="L117" s="84" t="s">
        <v>14</v>
      </c>
      <c r="M117" s="83" t="s">
        <v>13</v>
      </c>
      <c r="N117" s="84" t="s">
        <v>14</v>
      </c>
      <c r="O117" s="83" t="s">
        <v>13</v>
      </c>
      <c r="P117" s="84" t="s">
        <v>14</v>
      </c>
      <c r="Q117" s="83" t="s">
        <v>13</v>
      </c>
      <c r="R117" s="83" t="s">
        <v>14</v>
      </c>
      <c r="S117" s="59" t="s">
        <v>13</v>
      </c>
      <c r="T117" s="60" t="s">
        <v>13</v>
      </c>
      <c r="U117" s="60" t="s">
        <v>13</v>
      </c>
      <c r="V117" s="59" t="s">
        <v>14</v>
      </c>
      <c r="W117" s="60" t="s">
        <v>14</v>
      </c>
      <c r="X117" s="60" t="s">
        <v>14</v>
      </c>
    </row>
    <row r="118" spans="1:24" s="6" customFormat="1" x14ac:dyDescent="0.3">
      <c r="B118" s="6" t="s">
        <v>62</v>
      </c>
      <c r="C118" s="53">
        <v>3.6870754985754988</v>
      </c>
      <c r="D118" s="53">
        <v>2.826945512820513</v>
      </c>
      <c r="E118" s="54">
        <v>4.7313076923076922</v>
      </c>
      <c r="F118" s="55">
        <v>4.5329843304843305</v>
      </c>
      <c r="G118" s="53">
        <v>4.1199839743589743</v>
      </c>
      <c r="H118" s="53">
        <v>4.5199864672364667</v>
      </c>
      <c r="I118" s="54">
        <v>3.8841488603988608</v>
      </c>
      <c r="J118" s="55">
        <v>4.3717318376068377</v>
      </c>
      <c r="K118" s="53">
        <v>5.5755056980056983</v>
      </c>
      <c r="L118" s="53">
        <v>4.6888226495726499</v>
      </c>
      <c r="M118" s="54">
        <v>3.7834725069897486</v>
      </c>
      <c r="N118" s="55">
        <v>4.6476178937558252</v>
      </c>
      <c r="O118" s="53">
        <v>4.6251696178937562</v>
      </c>
      <c r="P118" s="53">
        <v>5.1815601118359744</v>
      </c>
      <c r="Q118" s="54">
        <v>4.2967660764212487</v>
      </c>
      <c r="R118" s="55">
        <v>3.5376169617893756</v>
      </c>
      <c r="S118" s="125"/>
      <c r="T118" s="140"/>
      <c r="U118" s="140"/>
      <c r="V118" s="125"/>
      <c r="W118" s="124"/>
      <c r="X118" s="126"/>
    </row>
    <row r="119" spans="1:24" s="6" customFormat="1" x14ac:dyDescent="0.3">
      <c r="B119" s="109" t="s">
        <v>63</v>
      </c>
      <c r="C119" s="6">
        <v>72</v>
      </c>
      <c r="D119" s="6">
        <v>72</v>
      </c>
      <c r="E119" s="13">
        <v>148</v>
      </c>
      <c r="F119" s="16">
        <v>178</v>
      </c>
      <c r="G119" s="18">
        <v>70</v>
      </c>
      <c r="H119" s="18">
        <v>76</v>
      </c>
      <c r="I119" s="13">
        <v>139</v>
      </c>
      <c r="J119" s="16">
        <v>122</v>
      </c>
      <c r="K119" s="18">
        <v>141</v>
      </c>
      <c r="L119" s="18">
        <v>122</v>
      </c>
      <c r="M119" s="69">
        <v>127</v>
      </c>
      <c r="N119" s="15">
        <v>135</v>
      </c>
      <c r="O119" s="18">
        <v>124</v>
      </c>
      <c r="P119" s="18">
        <v>157</v>
      </c>
      <c r="Q119" s="69">
        <v>99</v>
      </c>
      <c r="R119" s="15">
        <v>60</v>
      </c>
      <c r="S119" s="125"/>
      <c r="T119" s="140"/>
      <c r="U119" s="140"/>
      <c r="V119" s="125"/>
      <c r="W119" s="124"/>
      <c r="X119" s="126"/>
    </row>
    <row r="120" spans="1:24" s="6" customFormat="1" ht="28.8" x14ac:dyDescent="0.3">
      <c r="B120" s="86" t="s">
        <v>64</v>
      </c>
      <c r="C120" s="56">
        <f>C119/C118</f>
        <v>19.527671735449189</v>
      </c>
      <c r="D120" s="56">
        <f t="shared" ref="D120:R120" si="2">D119/D118</f>
        <v>25.469185618708241</v>
      </c>
      <c r="E120" s="57">
        <f t="shared" si="2"/>
        <v>31.280992407368267</v>
      </c>
      <c r="F120" s="58">
        <f t="shared" si="2"/>
        <v>39.26772894469314</v>
      </c>
      <c r="G120" s="56">
        <f t="shared" si="2"/>
        <v>16.990357349846551</v>
      </c>
      <c r="H120" s="56">
        <f t="shared" si="2"/>
        <v>16.81420963334579</v>
      </c>
      <c r="I120" s="57">
        <f t="shared" si="2"/>
        <v>35.786476006927856</v>
      </c>
      <c r="J120" s="58">
        <f t="shared" si="2"/>
        <v>27.906560725093541</v>
      </c>
      <c r="K120" s="56">
        <f t="shared" si="2"/>
        <v>25.289185885046134</v>
      </c>
      <c r="L120" s="56">
        <f t="shared" si="2"/>
        <v>26.019324917550328</v>
      </c>
      <c r="M120" s="56">
        <f t="shared" si="2"/>
        <v>33.56704714131655</v>
      </c>
      <c r="N120" s="56">
        <f t="shared" si="2"/>
        <v>29.047138359066782</v>
      </c>
      <c r="O120" s="56">
        <f t="shared" si="2"/>
        <v>26.80982758346234</v>
      </c>
      <c r="P120" s="56">
        <f t="shared" si="2"/>
        <v>30.299754632079416</v>
      </c>
      <c r="Q120" s="56">
        <f t="shared" si="2"/>
        <v>23.040584066995919</v>
      </c>
      <c r="R120" s="56">
        <f t="shared" si="2"/>
        <v>16.960569967883455</v>
      </c>
      <c r="S120" s="127">
        <f>AVERAGE(C120,E120,G120,I120,K120,M120,O120,Q120)</f>
        <v>26.536517772051603</v>
      </c>
      <c r="T120" s="128">
        <f>STDEV(C120,E120,G120,I120,K120,M120,O120,Q120)</f>
        <v>6.6719594386291039</v>
      </c>
      <c r="U120" s="128">
        <f>STDEV(C120,E120,G120,I120,K120,M120,O120,Q120)/SQRT(8)</f>
        <v>2.3588938814281151</v>
      </c>
      <c r="V120" s="127">
        <f>AVERAGE(D120,F120,H120,J120,L120,N120,P120,R120)</f>
        <v>26.473059099802587</v>
      </c>
      <c r="W120" s="126">
        <f>STDEV(D120,F120,H120,J120,L120,N120,P120,R120)</f>
        <v>7.2901346769249544</v>
      </c>
      <c r="X120" s="126">
        <f>STDEV(D120,F120,H120,J120,L120,N120,P120,R120)/SQRT(8)</f>
        <v>2.5774518329084177</v>
      </c>
    </row>
    <row r="121" spans="1:24" s="6" customFormat="1" x14ac:dyDescent="0.3">
      <c r="B121" s="48"/>
      <c r="E121" s="32"/>
      <c r="F121" s="32"/>
      <c r="I121" s="32"/>
      <c r="J121" s="32"/>
      <c r="S121" s="128"/>
      <c r="T121" s="128"/>
      <c r="U121" s="124"/>
      <c r="V121" s="126"/>
      <c r="W121" s="124"/>
      <c r="X121" s="124"/>
    </row>
    <row r="122" spans="1:24" s="6" customFormat="1" x14ac:dyDescent="0.3">
      <c r="B122" s="48"/>
      <c r="E122" s="32"/>
      <c r="F122" s="32"/>
      <c r="I122" s="32"/>
      <c r="J122" s="32"/>
      <c r="S122" s="128"/>
      <c r="T122" s="128"/>
      <c r="U122" s="124"/>
      <c r="V122" s="126"/>
      <c r="W122" s="124"/>
      <c r="X122" s="124"/>
    </row>
    <row r="123" spans="1:24" s="6" customFormat="1" x14ac:dyDescent="0.3">
      <c r="S123" s="128"/>
      <c r="T123" s="128"/>
      <c r="U123" s="124"/>
      <c r="V123" s="126"/>
      <c r="W123" s="124"/>
      <c r="X123" s="124"/>
    </row>
    <row r="124" spans="1:24" x14ac:dyDescent="0.3">
      <c r="A124" s="6" t="s">
        <v>46</v>
      </c>
      <c r="B124" s="6"/>
      <c r="C124" s="49">
        <v>38</v>
      </c>
      <c r="D124" s="49"/>
      <c r="E124" s="51">
        <v>50</v>
      </c>
      <c r="F124" s="50"/>
      <c r="G124" s="49">
        <v>56</v>
      </c>
      <c r="H124" s="49"/>
      <c r="I124" s="51">
        <v>58</v>
      </c>
      <c r="J124" s="50"/>
      <c r="K124" s="49">
        <v>63</v>
      </c>
      <c r="L124" s="49"/>
      <c r="M124" s="51">
        <v>72</v>
      </c>
      <c r="N124" s="50"/>
      <c r="O124" s="49">
        <v>76</v>
      </c>
      <c r="P124" s="49"/>
      <c r="Q124" s="51">
        <v>80</v>
      </c>
      <c r="R124" s="50"/>
      <c r="S124" s="62" t="s">
        <v>19</v>
      </c>
      <c r="T124" s="61" t="s">
        <v>53</v>
      </c>
      <c r="U124" s="61" t="s">
        <v>54</v>
      </c>
      <c r="V124" s="62" t="s">
        <v>19</v>
      </c>
      <c r="W124" s="61" t="s">
        <v>53</v>
      </c>
      <c r="X124" s="61" t="s">
        <v>54</v>
      </c>
    </row>
    <row r="125" spans="1:24" s="6" customFormat="1" x14ac:dyDescent="0.3">
      <c r="C125" s="83" t="s">
        <v>13</v>
      </c>
      <c r="D125" s="84" t="s">
        <v>14</v>
      </c>
      <c r="E125" s="83" t="s">
        <v>13</v>
      </c>
      <c r="F125" s="84" t="s">
        <v>14</v>
      </c>
      <c r="G125" s="83" t="s">
        <v>13</v>
      </c>
      <c r="H125" s="84" t="s">
        <v>14</v>
      </c>
      <c r="I125" s="83" t="s">
        <v>13</v>
      </c>
      <c r="J125" s="84" t="s">
        <v>14</v>
      </c>
      <c r="K125" s="83" t="s">
        <v>13</v>
      </c>
      <c r="L125" s="84" t="s">
        <v>14</v>
      </c>
      <c r="M125" s="83" t="s">
        <v>13</v>
      </c>
      <c r="N125" s="84" t="s">
        <v>14</v>
      </c>
      <c r="O125" s="83" t="s">
        <v>13</v>
      </c>
      <c r="P125" s="84" t="s">
        <v>14</v>
      </c>
      <c r="Q125" s="83" t="s">
        <v>13</v>
      </c>
      <c r="R125" s="83" t="s">
        <v>14</v>
      </c>
      <c r="S125" s="59" t="s">
        <v>13</v>
      </c>
      <c r="T125" s="60" t="s">
        <v>13</v>
      </c>
      <c r="U125" s="60" t="s">
        <v>13</v>
      </c>
      <c r="V125" s="59" t="s">
        <v>14</v>
      </c>
      <c r="W125" s="60" t="s">
        <v>14</v>
      </c>
      <c r="X125" s="60" t="s">
        <v>14</v>
      </c>
    </row>
    <row r="126" spans="1:24" s="6" customFormat="1" x14ac:dyDescent="0.3">
      <c r="B126" s="6" t="s">
        <v>62</v>
      </c>
      <c r="C126" s="53">
        <v>3.3047638888888882</v>
      </c>
      <c r="D126" s="53">
        <v>3.834994301994302</v>
      </c>
      <c r="E126" s="54">
        <v>4.434251424501424</v>
      </c>
      <c r="F126" s="55">
        <v>2.4648960113960112</v>
      </c>
      <c r="G126" s="53">
        <v>4.2681915954415954</v>
      </c>
      <c r="H126" s="53">
        <v>5.2719248575498581</v>
      </c>
      <c r="I126" s="54">
        <v>4.3764839743589743</v>
      </c>
      <c r="J126" s="55">
        <v>4.4775423789173781</v>
      </c>
      <c r="K126" s="53">
        <v>5.1654537037037036</v>
      </c>
      <c r="L126" s="53">
        <v>3.9390815527065524</v>
      </c>
      <c r="M126" s="54">
        <v>3.5362609506057785</v>
      </c>
      <c r="N126" s="55">
        <v>3.7108928238583414</v>
      </c>
      <c r="O126" s="53">
        <v>4.3600205032618833</v>
      </c>
      <c r="P126" s="53">
        <v>4.1801295433364407</v>
      </c>
      <c r="Q126" s="54">
        <v>4.2798835041938492</v>
      </c>
      <c r="R126" s="55">
        <v>5.1688937558247909</v>
      </c>
      <c r="S126" s="125"/>
      <c r="T126" s="140"/>
      <c r="U126" s="140"/>
      <c r="V126" s="125"/>
      <c r="W126" s="124"/>
      <c r="X126" s="126"/>
    </row>
    <row r="127" spans="1:24" s="6" customFormat="1" x14ac:dyDescent="0.3">
      <c r="B127" s="109" t="s">
        <v>63</v>
      </c>
      <c r="C127" s="6">
        <v>79</v>
      </c>
      <c r="D127" s="6">
        <v>134</v>
      </c>
      <c r="E127" s="13">
        <v>91</v>
      </c>
      <c r="F127" s="16">
        <v>45</v>
      </c>
      <c r="G127" s="18">
        <v>52</v>
      </c>
      <c r="H127" s="18">
        <v>76</v>
      </c>
      <c r="I127" s="13">
        <v>111</v>
      </c>
      <c r="J127" s="16">
        <v>110</v>
      </c>
      <c r="K127" s="18">
        <v>81</v>
      </c>
      <c r="L127" s="18">
        <v>78</v>
      </c>
      <c r="M127" s="69">
        <v>110</v>
      </c>
      <c r="N127" s="15">
        <v>78</v>
      </c>
      <c r="O127" s="18">
        <v>91</v>
      </c>
      <c r="P127" s="18">
        <v>110</v>
      </c>
      <c r="Q127" s="69">
        <v>112</v>
      </c>
      <c r="R127" s="15">
        <v>89</v>
      </c>
      <c r="S127" s="125"/>
      <c r="T127" s="140"/>
      <c r="U127" s="140"/>
      <c r="V127" s="125"/>
      <c r="W127" s="124"/>
      <c r="X127" s="126"/>
    </row>
    <row r="128" spans="1:24" s="6" customFormat="1" ht="28.8" x14ac:dyDescent="0.3">
      <c r="B128" s="86" t="s">
        <v>64</v>
      </c>
      <c r="C128" s="56">
        <f>C127/C126</f>
        <v>23.904884783330466</v>
      </c>
      <c r="D128" s="56">
        <f t="shared" ref="D128:R128" si="3">D127/D126</f>
        <v>34.941381772149263</v>
      </c>
      <c r="E128" s="57">
        <f t="shared" si="3"/>
        <v>20.522065911098355</v>
      </c>
      <c r="F128" s="58">
        <f t="shared" si="3"/>
        <v>18.256348256458061</v>
      </c>
      <c r="G128" s="56">
        <f t="shared" si="3"/>
        <v>12.183145680605273</v>
      </c>
      <c r="H128" s="56">
        <f t="shared" si="3"/>
        <v>14.415986959897834</v>
      </c>
      <c r="I128" s="57">
        <f t="shared" si="3"/>
        <v>25.36282564961482</v>
      </c>
      <c r="J128" s="58">
        <f t="shared" si="3"/>
        <v>24.567048324977961</v>
      </c>
      <c r="K128" s="56">
        <f t="shared" si="3"/>
        <v>15.681100760214315</v>
      </c>
      <c r="L128" s="56">
        <f t="shared" si="3"/>
        <v>19.801570228066492</v>
      </c>
      <c r="M128" s="57">
        <f t="shared" si="3"/>
        <v>31.106301694493578</v>
      </c>
      <c r="N128" s="58">
        <f t="shared" si="3"/>
        <v>21.019200419510028</v>
      </c>
      <c r="O128" s="56">
        <f t="shared" si="3"/>
        <v>20.87146148324755</v>
      </c>
      <c r="P128" s="56">
        <f t="shared" si="3"/>
        <v>26.314973940305602</v>
      </c>
      <c r="Q128" s="57">
        <f t="shared" si="3"/>
        <v>26.168936582094215</v>
      </c>
      <c r="R128" s="56">
        <f t="shared" si="3"/>
        <v>17.218384475344749</v>
      </c>
      <c r="S128" s="127">
        <f>AVERAGE(C128,E128,G128,I128,K128,M128,O128,Q128)</f>
        <v>21.975090318087318</v>
      </c>
      <c r="T128" s="128">
        <f>STDEV(C128,E128,G128,I128,K128,M128,O128,Q128)</f>
        <v>6.0355374469153604</v>
      </c>
      <c r="U128" s="128">
        <f>STDEV(C128,E128,G128,I128,K128,M128,O128,Q128)/SQRT(8)</f>
        <v>2.1338847284095968</v>
      </c>
      <c r="V128" s="127">
        <f>AVERAGE(D128,F128,H128,J128,L128,N128,P128,R128)</f>
        <v>22.066861797088748</v>
      </c>
      <c r="W128" s="126">
        <f>STDEV(D128,F128,H128,J128,L128,N128,P128,R128)</f>
        <v>6.4679807608129813</v>
      </c>
      <c r="X128" s="126">
        <f>STDEV(D128,F128,H128,J128,L128,N128,P128,R128)/SQRT(8)</f>
        <v>2.2867765282774917</v>
      </c>
    </row>
    <row r="129" spans="1:24" s="6" customFormat="1" x14ac:dyDescent="0.3">
      <c r="B129" s="48"/>
      <c r="E129" s="32"/>
      <c r="F129" s="32"/>
      <c r="I129" s="32"/>
      <c r="J129" s="32"/>
      <c r="S129" s="128"/>
      <c r="T129" s="128"/>
      <c r="U129" s="124"/>
      <c r="V129" s="126"/>
      <c r="W129" s="124"/>
      <c r="X129" s="124"/>
    </row>
    <row r="130" spans="1:24" s="6" customFormat="1" x14ac:dyDescent="0.3">
      <c r="B130" s="48"/>
      <c r="E130" s="32"/>
      <c r="F130" s="32"/>
      <c r="I130" s="32"/>
      <c r="J130" s="32"/>
      <c r="S130" s="128"/>
      <c r="T130" s="128"/>
      <c r="U130" s="124"/>
      <c r="V130" s="126"/>
      <c r="W130" s="124"/>
      <c r="X130" s="124"/>
    </row>
    <row r="131" spans="1:24" s="6" customFormat="1" x14ac:dyDescent="0.3">
      <c r="S131" s="128"/>
      <c r="T131" s="128"/>
      <c r="U131" s="124"/>
      <c r="V131" s="126"/>
      <c r="W131" s="124"/>
      <c r="X131" s="124"/>
    </row>
    <row r="132" spans="1:24" x14ac:dyDescent="0.3">
      <c r="A132" s="6" t="s">
        <v>47</v>
      </c>
      <c r="B132" s="6"/>
      <c r="C132" s="49">
        <v>9</v>
      </c>
      <c r="D132" s="49"/>
      <c r="E132" s="51">
        <v>10</v>
      </c>
      <c r="F132" s="50"/>
      <c r="G132" s="49">
        <v>17</v>
      </c>
      <c r="H132" s="49"/>
      <c r="I132" s="51">
        <v>25</v>
      </c>
      <c r="J132" s="50"/>
      <c r="K132" s="49">
        <v>40</v>
      </c>
      <c r="L132" s="49"/>
      <c r="M132" s="51">
        <v>21</v>
      </c>
      <c r="N132" s="50"/>
      <c r="O132" s="49">
        <v>30</v>
      </c>
      <c r="P132" s="49"/>
      <c r="Q132" s="51"/>
      <c r="R132" s="50"/>
      <c r="S132" s="62" t="s">
        <v>19</v>
      </c>
      <c r="T132" s="61" t="s">
        <v>53</v>
      </c>
      <c r="U132" s="61" t="s">
        <v>54</v>
      </c>
      <c r="V132" s="62" t="s">
        <v>19</v>
      </c>
      <c r="W132" s="61" t="s">
        <v>53</v>
      </c>
      <c r="X132" s="61" t="s">
        <v>54</v>
      </c>
    </row>
    <row r="133" spans="1:24" s="6" customFormat="1" x14ac:dyDescent="0.3">
      <c r="C133" s="83" t="s">
        <v>13</v>
      </c>
      <c r="D133" s="84" t="s">
        <v>14</v>
      </c>
      <c r="E133" s="83" t="s">
        <v>13</v>
      </c>
      <c r="F133" s="84" t="s">
        <v>14</v>
      </c>
      <c r="G133" s="83" t="s">
        <v>13</v>
      </c>
      <c r="H133" s="84" t="s">
        <v>14</v>
      </c>
      <c r="I133" s="83" t="s">
        <v>13</v>
      </c>
      <c r="J133" s="84" t="s">
        <v>14</v>
      </c>
      <c r="K133" s="83" t="s">
        <v>13</v>
      </c>
      <c r="L133" s="84" t="s">
        <v>14</v>
      </c>
      <c r="M133" s="83" t="s">
        <v>13</v>
      </c>
      <c r="N133" s="84" t="s">
        <v>14</v>
      </c>
      <c r="O133" s="83" t="s">
        <v>13</v>
      </c>
      <c r="P133" s="83" t="s">
        <v>14</v>
      </c>
      <c r="Q133" s="51"/>
      <c r="R133" s="50"/>
      <c r="S133" s="59" t="s">
        <v>13</v>
      </c>
      <c r="T133" s="60" t="s">
        <v>13</v>
      </c>
      <c r="U133" s="60" t="s">
        <v>13</v>
      </c>
      <c r="V133" s="59" t="s">
        <v>14</v>
      </c>
      <c r="W133" s="60" t="s">
        <v>14</v>
      </c>
      <c r="X133" s="60" t="s">
        <v>14</v>
      </c>
    </row>
    <row r="134" spans="1:24" s="6" customFormat="1" x14ac:dyDescent="0.3">
      <c r="B134" s="6" t="s">
        <v>62</v>
      </c>
      <c r="C134" s="53">
        <v>3.5281599002849005</v>
      </c>
      <c r="D134" s="53">
        <v>4.069436965811966</v>
      </c>
      <c r="E134" s="54">
        <v>4.8197959401709403</v>
      </c>
      <c r="F134" s="55">
        <v>4.7795744301994292</v>
      </c>
      <c r="G134" s="53">
        <v>3.2546841168091167</v>
      </c>
      <c r="H134" s="53">
        <v>3.5189088319088317</v>
      </c>
      <c r="I134" s="54">
        <v>3.3398180199430194</v>
      </c>
      <c r="J134" s="55">
        <v>3.4550281339031343</v>
      </c>
      <c r="K134" s="53">
        <v>4.7950904558404561</v>
      </c>
      <c r="L134" s="53">
        <v>4.1882646011396014</v>
      </c>
      <c r="M134" s="54">
        <v>4.0664585274930101</v>
      </c>
      <c r="N134" s="55">
        <v>3.7108928238583414</v>
      </c>
      <c r="O134" s="53">
        <v>4.7391276794035413</v>
      </c>
      <c r="P134" s="53">
        <v>4.4504082013047528</v>
      </c>
      <c r="Q134" s="54"/>
      <c r="R134" s="55"/>
      <c r="S134" s="125"/>
      <c r="T134" s="140"/>
      <c r="U134" s="140"/>
      <c r="V134" s="125"/>
      <c r="W134" s="124"/>
      <c r="X134" s="126"/>
    </row>
    <row r="135" spans="1:24" s="6" customFormat="1" x14ac:dyDescent="0.3">
      <c r="B135" s="109" t="s">
        <v>63</v>
      </c>
      <c r="C135" s="6">
        <v>79</v>
      </c>
      <c r="D135" s="6">
        <v>78</v>
      </c>
      <c r="E135" s="13">
        <v>110</v>
      </c>
      <c r="F135" s="16">
        <v>86</v>
      </c>
      <c r="G135" s="18">
        <v>68</v>
      </c>
      <c r="H135" s="18">
        <v>51</v>
      </c>
      <c r="I135" s="13">
        <v>77</v>
      </c>
      <c r="J135" s="16">
        <v>44</v>
      </c>
      <c r="K135" s="18">
        <v>139</v>
      </c>
      <c r="L135" s="18">
        <v>105</v>
      </c>
      <c r="M135" s="69">
        <v>81</v>
      </c>
      <c r="N135" s="15">
        <v>63</v>
      </c>
      <c r="O135" s="18">
        <v>127</v>
      </c>
      <c r="P135" s="18">
        <v>123</v>
      </c>
      <c r="Q135" s="69"/>
      <c r="R135" s="15"/>
      <c r="S135" s="125"/>
      <c r="T135" s="140"/>
      <c r="U135" s="140"/>
      <c r="V135" s="125"/>
      <c r="W135" s="124"/>
      <c r="X135" s="126"/>
    </row>
    <row r="136" spans="1:24" s="6" customFormat="1" ht="28.8" x14ac:dyDescent="0.3">
      <c r="B136" s="86" t="s">
        <v>64</v>
      </c>
      <c r="C136" s="56">
        <f>C135/C134</f>
        <v>22.391275404955628</v>
      </c>
      <c r="D136" s="56">
        <f t="shared" ref="D136:P136" si="4">D135/D134</f>
        <v>19.16727071958389</v>
      </c>
      <c r="E136" s="57">
        <f t="shared" si="4"/>
        <v>22.822542980128471</v>
      </c>
      <c r="F136" s="58">
        <f t="shared" si="4"/>
        <v>17.993233760858416</v>
      </c>
      <c r="G136" s="56">
        <f t="shared" si="4"/>
        <v>20.892964588731584</v>
      </c>
      <c r="H136" s="56">
        <f t="shared" si="4"/>
        <v>14.493129102277724</v>
      </c>
      <c r="I136" s="57">
        <f t="shared" si="4"/>
        <v>23.055148376411747</v>
      </c>
      <c r="J136" s="58">
        <f t="shared" si="4"/>
        <v>12.7350627244512</v>
      </c>
      <c r="K136" s="56">
        <f t="shared" si="4"/>
        <v>28.987982871250523</v>
      </c>
      <c r="L136" s="56">
        <f t="shared" si="4"/>
        <v>25.070049292356106</v>
      </c>
      <c r="M136" s="57">
        <f t="shared" si="4"/>
        <v>19.919052279118375</v>
      </c>
      <c r="N136" s="58">
        <f t="shared" si="4"/>
        <v>16.977046492681175</v>
      </c>
      <c r="O136" s="56">
        <f t="shared" si="4"/>
        <v>26.798180718351951</v>
      </c>
      <c r="P136" s="56">
        <f t="shared" si="4"/>
        <v>27.637914194913481</v>
      </c>
      <c r="Q136" s="57"/>
      <c r="R136" s="58"/>
      <c r="S136" s="127">
        <f>AVERAGE(C136,E136,G136,I136,K136,M136,O136)</f>
        <v>23.552449602706897</v>
      </c>
      <c r="T136" s="128">
        <f>STDEV(C136,E136,G136,I136,K136,M136,O136)</f>
        <v>3.2270375151215855</v>
      </c>
      <c r="U136" s="128">
        <f>STDEV(C136,E136,G136,I136,K136,M136,O136)/SQRT(7)</f>
        <v>1.2197055337839362</v>
      </c>
      <c r="V136" s="127">
        <f>AVERAGE(D136,F136,H136,J136,L136,N136,P136)</f>
        <v>19.153386612446003</v>
      </c>
      <c r="W136" s="126">
        <f>STDEV(D136,F136,H136,J136,L136,N136,P136)</f>
        <v>5.4158654414930494</v>
      </c>
      <c r="X136" s="126">
        <f>STDEV(D136,F136,H136,J136,L136,N136,P136)/SQRT(7)</f>
        <v>2.0470047274828063</v>
      </c>
    </row>
    <row r="137" spans="1:24" s="6" customFormat="1" x14ac:dyDescent="0.3">
      <c r="B137" s="48"/>
      <c r="E137" s="32"/>
      <c r="F137" s="32"/>
      <c r="I137" s="32"/>
      <c r="J137" s="32"/>
      <c r="S137" s="128"/>
      <c r="T137" s="128"/>
      <c r="U137" s="124"/>
      <c r="V137" s="126"/>
      <c r="W137" s="124"/>
      <c r="X137" s="124"/>
    </row>
    <row r="138" spans="1:24" s="6" customFormat="1" x14ac:dyDescent="0.3">
      <c r="B138" s="48"/>
      <c r="E138" s="32"/>
      <c r="F138" s="32"/>
      <c r="I138" s="32"/>
      <c r="J138" s="32"/>
      <c r="S138" s="128"/>
      <c r="T138" s="128"/>
      <c r="U138" s="124"/>
      <c r="V138" s="126"/>
      <c r="W138" s="124"/>
      <c r="X138" s="124"/>
    </row>
    <row r="139" spans="1:24" s="6" customFormat="1" x14ac:dyDescent="0.3">
      <c r="S139" s="128"/>
      <c r="T139" s="128"/>
      <c r="U139" s="124"/>
      <c r="V139" s="126"/>
      <c r="W139" s="124"/>
      <c r="X139" s="124"/>
    </row>
    <row r="140" spans="1:24" x14ac:dyDescent="0.3">
      <c r="A140" s="6" t="s">
        <v>48</v>
      </c>
      <c r="B140" s="6"/>
      <c r="C140" s="49" t="s">
        <v>2</v>
      </c>
      <c r="D140" s="49"/>
      <c r="E140" s="51">
        <v>14</v>
      </c>
      <c r="F140" s="50"/>
      <c r="G140" s="49">
        <v>20</v>
      </c>
      <c r="H140" s="49"/>
      <c r="I140" s="51">
        <v>84</v>
      </c>
      <c r="J140" s="50"/>
      <c r="K140" s="49">
        <v>85</v>
      </c>
      <c r="L140" s="49"/>
      <c r="M140" s="51">
        <v>8</v>
      </c>
      <c r="N140" s="50"/>
      <c r="O140" s="49">
        <v>18</v>
      </c>
      <c r="P140" s="49"/>
      <c r="Q140" s="51">
        <v>86</v>
      </c>
      <c r="R140" s="50"/>
      <c r="S140" s="62" t="s">
        <v>19</v>
      </c>
      <c r="T140" s="61" t="s">
        <v>53</v>
      </c>
      <c r="U140" s="61" t="s">
        <v>54</v>
      </c>
      <c r="V140" s="62" t="s">
        <v>19</v>
      </c>
      <c r="W140" s="61" t="s">
        <v>53</v>
      </c>
      <c r="X140" s="61" t="s">
        <v>54</v>
      </c>
    </row>
    <row r="141" spans="1:24" s="6" customFormat="1" x14ac:dyDescent="0.3">
      <c r="C141" s="83" t="s">
        <v>13</v>
      </c>
      <c r="D141" s="84" t="s">
        <v>14</v>
      </c>
      <c r="E141" s="83" t="s">
        <v>13</v>
      </c>
      <c r="F141" s="84" t="s">
        <v>14</v>
      </c>
      <c r="G141" s="83" t="s">
        <v>13</v>
      </c>
      <c r="H141" s="84" t="s">
        <v>14</v>
      </c>
      <c r="I141" s="83" t="s">
        <v>13</v>
      </c>
      <c r="J141" s="84" t="s">
        <v>14</v>
      </c>
      <c r="K141" s="83" t="s">
        <v>13</v>
      </c>
      <c r="L141" s="84" t="s">
        <v>14</v>
      </c>
      <c r="M141" s="83" t="s">
        <v>13</v>
      </c>
      <c r="N141" s="84" t="s">
        <v>14</v>
      </c>
      <c r="O141" s="83" t="s">
        <v>13</v>
      </c>
      <c r="P141" s="84" t="s">
        <v>14</v>
      </c>
      <c r="Q141" s="83" t="s">
        <v>13</v>
      </c>
      <c r="R141" s="83" t="s">
        <v>14</v>
      </c>
      <c r="S141" s="59" t="s">
        <v>13</v>
      </c>
      <c r="T141" s="60" t="s">
        <v>13</v>
      </c>
      <c r="U141" s="60" t="s">
        <v>13</v>
      </c>
      <c r="V141" s="59" t="s">
        <v>14</v>
      </c>
      <c r="W141" s="60" t="s">
        <v>14</v>
      </c>
      <c r="X141" s="60" t="s">
        <v>14</v>
      </c>
    </row>
    <row r="142" spans="1:24" s="6" customFormat="1" x14ac:dyDescent="0.3">
      <c r="B142" s="6" t="s">
        <v>62</v>
      </c>
      <c r="C142" s="53">
        <v>4.3784049145299146</v>
      </c>
      <c r="D142" s="53">
        <v>4.2015438034188035</v>
      </c>
      <c r="E142" s="54">
        <v>3.795722222222222</v>
      </c>
      <c r="F142" s="55">
        <v>5.1407930911680912</v>
      </c>
      <c r="G142" s="53">
        <v>4.2525249287749292</v>
      </c>
      <c r="H142" s="53">
        <v>3.9606545584045585</v>
      </c>
      <c r="I142" s="54">
        <v>4.7691520655270647</v>
      </c>
      <c r="J142" s="55">
        <v>4.9469601139601131</v>
      </c>
      <c r="K142" s="53">
        <v>3.540633547008547</v>
      </c>
      <c r="L142" s="53">
        <v>3.0512154558404561</v>
      </c>
      <c r="M142" s="54">
        <v>4.0658238583410995</v>
      </c>
      <c r="N142" s="55">
        <v>4.3699459459459451</v>
      </c>
      <c r="O142" s="53">
        <v>3.1215172413793102</v>
      </c>
      <c r="P142" s="53">
        <v>4.9309459459459459</v>
      </c>
      <c r="Q142" s="54">
        <v>2.8006039142590864</v>
      </c>
      <c r="R142" s="55">
        <v>5.537391425908667</v>
      </c>
      <c r="S142" s="125"/>
      <c r="T142" s="140"/>
      <c r="U142" s="140"/>
      <c r="V142" s="125"/>
      <c r="W142" s="124"/>
      <c r="X142" s="126"/>
    </row>
    <row r="143" spans="1:24" s="6" customFormat="1" x14ac:dyDescent="0.3">
      <c r="B143" s="109" t="s">
        <v>63</v>
      </c>
      <c r="C143" s="6">
        <v>91</v>
      </c>
      <c r="D143" s="6">
        <v>72</v>
      </c>
      <c r="E143" s="13">
        <v>54</v>
      </c>
      <c r="F143" s="16">
        <v>88</v>
      </c>
      <c r="G143" s="18">
        <v>96</v>
      </c>
      <c r="H143" s="18">
        <v>95</v>
      </c>
      <c r="I143" s="13">
        <v>45</v>
      </c>
      <c r="J143" s="16">
        <v>43</v>
      </c>
      <c r="K143" s="18">
        <v>49</v>
      </c>
      <c r="L143" s="18">
        <v>43</v>
      </c>
      <c r="M143" s="69">
        <v>83</v>
      </c>
      <c r="N143" s="15">
        <v>93</v>
      </c>
      <c r="O143" s="18">
        <v>28</v>
      </c>
      <c r="P143" s="18">
        <v>73</v>
      </c>
      <c r="Q143" s="69">
        <v>124</v>
      </c>
      <c r="R143" s="15">
        <v>173</v>
      </c>
      <c r="S143" s="125"/>
      <c r="T143" s="140"/>
      <c r="U143" s="140"/>
      <c r="V143" s="125"/>
      <c r="W143" s="124"/>
      <c r="X143" s="126"/>
    </row>
    <row r="144" spans="1:24" s="6" customFormat="1" ht="28.8" x14ac:dyDescent="0.3">
      <c r="B144" s="86" t="s">
        <v>64</v>
      </c>
      <c r="C144" s="56">
        <f>C143/C142</f>
        <v>20.783824652218165</v>
      </c>
      <c r="D144" s="56">
        <f t="shared" ref="D144:R144" si="5">D143/D142</f>
        <v>17.13655821972235</v>
      </c>
      <c r="E144" s="57">
        <f t="shared" si="5"/>
        <v>14.226541574579571</v>
      </c>
      <c r="F144" s="58">
        <f t="shared" si="5"/>
        <v>17.117981299652858</v>
      </c>
      <c r="G144" s="56">
        <f t="shared" si="5"/>
        <v>22.57482357138251</v>
      </c>
      <c r="H144" s="56">
        <f t="shared" si="5"/>
        <v>23.985934294221344</v>
      </c>
      <c r="I144" s="57">
        <f t="shared" si="5"/>
        <v>9.4356395815671696</v>
      </c>
      <c r="J144" s="58">
        <f t="shared" si="5"/>
        <v>8.6922067308882909</v>
      </c>
      <c r="K144" s="56">
        <f t="shared" si="5"/>
        <v>13.839331111066183</v>
      </c>
      <c r="L144" s="56">
        <f t="shared" si="5"/>
        <v>14.092744554532176</v>
      </c>
      <c r="M144" s="57">
        <f t="shared" si="5"/>
        <v>20.414066839055074</v>
      </c>
      <c r="N144" s="58">
        <f t="shared" si="5"/>
        <v>21.281727772005347</v>
      </c>
      <c r="O144" s="56">
        <f t="shared" si="5"/>
        <v>8.9699969068976184</v>
      </c>
      <c r="P144" s="56">
        <f t="shared" si="5"/>
        <v>14.804461618569981</v>
      </c>
      <c r="Q144" s="57">
        <f t="shared" si="5"/>
        <v>44.276164640298596</v>
      </c>
      <c r="R144" s="56">
        <f t="shared" si="5"/>
        <v>31.242147555355686</v>
      </c>
      <c r="S144" s="127">
        <f>AVERAGE(C144,E144,G144,I144,K144,M144,O144,Q144)</f>
        <v>19.315048609633109</v>
      </c>
      <c r="T144" s="128">
        <f>STDEV(C144,E144,G144,I144,K144,M144,O144,Q144)</f>
        <v>11.323476207012645</v>
      </c>
      <c r="U144" s="128">
        <f>STDEV(C144,E144,G144,I144,K144,M144,O144,Q144)/SQRT(8)</f>
        <v>4.003453406291583</v>
      </c>
      <c r="V144" s="127">
        <f>AVERAGE(D144,F144,H144,J144,L144,N144,P144,R144)</f>
        <v>18.544220255618505</v>
      </c>
      <c r="W144" s="126">
        <f>STDEV(D144,F144,H144,J144,L144,N144,P144,R144)</f>
        <v>6.8995116579636839</v>
      </c>
      <c r="X144" s="126">
        <f>STDEV(D144,F144,H144,J144,L144,N144,P144,R144)/SQRT(8)</f>
        <v>2.43934574011088</v>
      </c>
    </row>
    <row r="145" spans="1:24" s="6" customFormat="1" x14ac:dyDescent="0.3">
      <c r="B145" s="48"/>
      <c r="E145" s="32"/>
      <c r="F145" s="32"/>
      <c r="I145" s="32"/>
      <c r="J145" s="32"/>
      <c r="S145" s="128"/>
      <c r="T145" s="128"/>
      <c r="U145" s="124"/>
      <c r="V145" s="126"/>
      <c r="W145" s="124"/>
      <c r="X145" s="124"/>
    </row>
    <row r="146" spans="1:24" s="6" customFormat="1" x14ac:dyDescent="0.3">
      <c r="B146" s="48"/>
      <c r="E146" s="32"/>
      <c r="F146" s="32"/>
      <c r="I146" s="32"/>
      <c r="J146" s="32"/>
      <c r="S146" s="128"/>
      <c r="T146" s="128"/>
      <c r="U146" s="124"/>
      <c r="V146" s="126"/>
      <c r="W146" s="124"/>
      <c r="X146" s="124"/>
    </row>
    <row r="147" spans="1:24" s="6" customFormat="1" x14ac:dyDescent="0.3">
      <c r="S147" s="128"/>
      <c r="T147" s="128"/>
      <c r="U147" s="124"/>
      <c r="V147" s="126"/>
      <c r="W147" s="124"/>
      <c r="X147" s="124"/>
    </row>
    <row r="148" spans="1:24" x14ac:dyDescent="0.3">
      <c r="A148" s="6" t="s">
        <v>49</v>
      </c>
      <c r="B148" s="6"/>
      <c r="C148" s="49">
        <v>15</v>
      </c>
      <c r="D148" s="49"/>
      <c r="E148" s="51">
        <v>22</v>
      </c>
      <c r="F148" s="50"/>
      <c r="G148" s="49">
        <v>32</v>
      </c>
      <c r="H148" s="49"/>
      <c r="I148" s="51">
        <v>36</v>
      </c>
      <c r="J148" s="50"/>
      <c r="K148" s="49">
        <v>48</v>
      </c>
      <c r="L148" s="49"/>
      <c r="M148" s="51">
        <v>16</v>
      </c>
      <c r="N148" s="50"/>
      <c r="O148" s="49">
        <v>31</v>
      </c>
      <c r="P148" s="49"/>
      <c r="Q148" s="51">
        <v>46</v>
      </c>
      <c r="R148" s="50"/>
      <c r="S148" s="62" t="s">
        <v>19</v>
      </c>
      <c r="T148" s="61" t="s">
        <v>53</v>
      </c>
      <c r="U148" s="61" t="s">
        <v>54</v>
      </c>
      <c r="V148" s="62" t="s">
        <v>19</v>
      </c>
      <c r="W148" s="61" t="s">
        <v>53</v>
      </c>
      <c r="X148" s="61" t="s">
        <v>54</v>
      </c>
    </row>
    <row r="149" spans="1:24" s="6" customFormat="1" x14ac:dyDescent="0.3">
      <c r="C149" s="83" t="s">
        <v>13</v>
      </c>
      <c r="D149" s="84" t="s">
        <v>14</v>
      </c>
      <c r="E149" s="83" t="s">
        <v>13</v>
      </c>
      <c r="F149" s="84" t="s">
        <v>14</v>
      </c>
      <c r="G149" s="83" t="s">
        <v>13</v>
      </c>
      <c r="H149" s="84" t="s">
        <v>14</v>
      </c>
      <c r="I149" s="83" t="s">
        <v>13</v>
      </c>
      <c r="J149" s="84" t="s">
        <v>14</v>
      </c>
      <c r="K149" s="83" t="s">
        <v>13</v>
      </c>
      <c r="L149" s="84" t="s">
        <v>14</v>
      </c>
      <c r="M149" s="83" t="s">
        <v>13</v>
      </c>
      <c r="N149" s="84" t="s">
        <v>14</v>
      </c>
      <c r="O149" s="83" t="s">
        <v>13</v>
      </c>
      <c r="P149" s="84" t="s">
        <v>14</v>
      </c>
      <c r="Q149" s="83" t="s">
        <v>13</v>
      </c>
      <c r="R149" s="83" t="s">
        <v>14</v>
      </c>
      <c r="S149" s="59" t="s">
        <v>13</v>
      </c>
      <c r="T149" s="60" t="s">
        <v>13</v>
      </c>
      <c r="U149" s="60" t="s">
        <v>13</v>
      </c>
      <c r="V149" s="59" t="s">
        <v>14</v>
      </c>
      <c r="W149" s="60" t="s">
        <v>14</v>
      </c>
      <c r="X149" s="60" t="s">
        <v>14</v>
      </c>
    </row>
    <row r="150" spans="1:24" s="6" customFormat="1" x14ac:dyDescent="0.3">
      <c r="B150" s="6" t="s">
        <v>62</v>
      </c>
      <c r="C150" s="53">
        <v>5.2571684472934468</v>
      </c>
      <c r="D150" s="53">
        <v>3.8608190883190878</v>
      </c>
      <c r="E150" s="54">
        <v>6.0874159544159543</v>
      </c>
      <c r="F150" s="55">
        <v>2.8044786324786322</v>
      </c>
      <c r="G150" s="53">
        <v>4.6377343304843306</v>
      </c>
      <c r="H150" s="53">
        <v>3.6956994301994306</v>
      </c>
      <c r="I150" s="54">
        <v>3.629023504273504</v>
      </c>
      <c r="J150" s="55">
        <v>3.6440641025641027</v>
      </c>
      <c r="K150" s="53">
        <v>3.7264277065527072</v>
      </c>
      <c r="L150" s="53">
        <v>4.2335224358974362</v>
      </c>
      <c r="M150" s="54">
        <v>4.3883606710158425</v>
      </c>
      <c r="N150" s="55">
        <v>4.3881351351351352</v>
      </c>
      <c r="O150" s="53">
        <v>3.8742721342031685</v>
      </c>
      <c r="P150" s="53">
        <v>5.6640065237651438</v>
      </c>
      <c r="Q150" s="54">
        <v>5.0068126747437089</v>
      </c>
      <c r="R150" s="55">
        <v>4.0957893755824779</v>
      </c>
      <c r="S150" s="125"/>
      <c r="T150" s="140"/>
      <c r="U150" s="140"/>
      <c r="V150" s="125"/>
      <c r="W150" s="124"/>
      <c r="X150" s="126"/>
    </row>
    <row r="151" spans="1:24" s="6" customFormat="1" x14ac:dyDescent="0.3">
      <c r="B151" s="109" t="s">
        <v>63</v>
      </c>
      <c r="C151" s="6">
        <v>141</v>
      </c>
      <c r="D151" s="6">
        <v>124</v>
      </c>
      <c r="E151" s="13">
        <v>136</v>
      </c>
      <c r="F151" s="16">
        <v>64</v>
      </c>
      <c r="G151" s="18">
        <v>128</v>
      </c>
      <c r="H151" s="18">
        <v>95</v>
      </c>
      <c r="I151" s="13">
        <v>114</v>
      </c>
      <c r="J151" s="16">
        <v>82</v>
      </c>
      <c r="K151" s="18">
        <v>89</v>
      </c>
      <c r="L151" s="18">
        <v>116</v>
      </c>
      <c r="M151" s="69">
        <v>92</v>
      </c>
      <c r="N151" s="15">
        <v>116</v>
      </c>
      <c r="O151" s="18">
        <v>87</v>
      </c>
      <c r="P151" s="18">
        <v>115</v>
      </c>
      <c r="Q151" s="69">
        <v>102</v>
      </c>
      <c r="R151" s="15">
        <v>101</v>
      </c>
      <c r="S151" s="125"/>
      <c r="T151" s="140"/>
      <c r="U151" s="140"/>
      <c r="V151" s="125"/>
      <c r="W151" s="124"/>
      <c r="X151" s="126"/>
    </row>
    <row r="152" spans="1:24" s="6" customFormat="1" ht="28.8" x14ac:dyDescent="0.3">
      <c r="B152" s="86" t="s">
        <v>64</v>
      </c>
      <c r="C152" s="56">
        <f>C151/C150</f>
        <v>26.820521619882879</v>
      </c>
      <c r="D152" s="56">
        <f t="shared" ref="D152:R152" si="6">D151/D150</f>
        <v>32.117537020877805</v>
      </c>
      <c r="E152" s="57">
        <f t="shared" si="6"/>
        <v>22.341170870924699</v>
      </c>
      <c r="F152" s="58">
        <f t="shared" si="6"/>
        <v>22.820640977191552</v>
      </c>
      <c r="G152" s="56">
        <f t="shared" si="6"/>
        <v>27.59968356933301</v>
      </c>
      <c r="H152" s="56">
        <f t="shared" si="6"/>
        <v>25.705553656151505</v>
      </c>
      <c r="I152" s="57">
        <f t="shared" si="6"/>
        <v>31.413409107368601</v>
      </c>
      <c r="J152" s="58">
        <f t="shared" si="6"/>
        <v>22.502348392362709</v>
      </c>
      <c r="K152" s="56">
        <f t="shared" si="6"/>
        <v>23.883463469182203</v>
      </c>
      <c r="L152" s="56">
        <f t="shared" si="6"/>
        <v>27.400350832299281</v>
      </c>
      <c r="M152" s="57">
        <f t="shared" si="6"/>
        <v>20.96454847197036</v>
      </c>
      <c r="N152" s="58">
        <f t="shared" si="6"/>
        <v>26.434919715941636</v>
      </c>
      <c r="O152" s="56">
        <f t="shared" si="6"/>
        <v>22.455830924198491</v>
      </c>
      <c r="P152" s="56">
        <f t="shared" si="6"/>
        <v>20.303648930749084</v>
      </c>
      <c r="Q152" s="57">
        <f t="shared" si="6"/>
        <v>20.372242108143425</v>
      </c>
      <c r="R152" s="56">
        <f t="shared" si="6"/>
        <v>24.659471163757392</v>
      </c>
      <c r="S152" s="127">
        <f>AVERAGE(C152,E152,G152,I152,K152,M152,O152,Q152)</f>
        <v>24.481358767625458</v>
      </c>
      <c r="T152" s="128">
        <f>STDEV(C152,E152,G152,I152,K152,M152,O152,Q152)</f>
        <v>3.8086817136923021</v>
      </c>
      <c r="U152" s="128">
        <f>STDEV(C152,E152,G152,I152,K152,M152,O152,Q152)/SQRT(8)</f>
        <v>1.3465723335665136</v>
      </c>
      <c r="V152" s="127">
        <f>AVERAGE(D152,F152,H152,J152,L152,N152,P152,R152)</f>
        <v>25.243058836166373</v>
      </c>
      <c r="W152" s="126">
        <f>STDEV(D152,F152,H152,J152,L152,N152,P152,R152)</f>
        <v>3.6186962863377112</v>
      </c>
      <c r="X152" s="126">
        <f>STDEV(D152,F152,H152,J152,L152,N152,P152,R152)/SQRT(8)</f>
        <v>1.279402341561986</v>
      </c>
    </row>
    <row r="153" spans="1:24" s="6" customFormat="1" x14ac:dyDescent="0.3">
      <c r="B153" s="48"/>
      <c r="E153" s="32"/>
      <c r="F153" s="32"/>
      <c r="I153" s="32"/>
      <c r="J153" s="32"/>
      <c r="S153" s="128"/>
      <c r="T153" s="128"/>
      <c r="U153" s="124"/>
      <c r="V153" s="126"/>
      <c r="W153" s="124"/>
      <c r="X153" s="124"/>
    </row>
    <row r="154" spans="1:24" s="6" customFormat="1" x14ac:dyDescent="0.3">
      <c r="B154" s="48"/>
      <c r="E154" s="32"/>
      <c r="F154" s="32"/>
      <c r="I154" s="32"/>
      <c r="J154" s="32"/>
      <c r="S154" s="128"/>
      <c r="T154" s="128"/>
      <c r="U154" s="124"/>
      <c r="V154" s="126"/>
      <c r="W154" s="124"/>
      <c r="X154" s="124"/>
    </row>
    <row r="155" spans="1:24" s="6" customFormat="1" x14ac:dyDescent="0.3">
      <c r="S155" s="128"/>
      <c r="T155" s="128"/>
      <c r="U155" s="124"/>
      <c r="V155" s="126"/>
      <c r="W155" s="124"/>
      <c r="X155" s="124"/>
    </row>
    <row r="156" spans="1:24" x14ac:dyDescent="0.3">
      <c r="A156" s="78" t="s">
        <v>35</v>
      </c>
      <c r="B156" s="78"/>
      <c r="C156" s="83">
        <v>49</v>
      </c>
      <c r="D156" s="83"/>
      <c r="E156" s="85">
        <v>50</v>
      </c>
      <c r="F156" s="84"/>
      <c r="G156" s="83">
        <v>51</v>
      </c>
      <c r="H156" s="83"/>
      <c r="I156" s="85">
        <v>53</v>
      </c>
      <c r="J156" s="84"/>
      <c r="K156" s="83">
        <v>54</v>
      </c>
      <c r="L156" s="83"/>
      <c r="M156" s="85">
        <v>55</v>
      </c>
      <c r="N156" s="84"/>
      <c r="O156" s="83">
        <v>56</v>
      </c>
      <c r="P156" s="83"/>
      <c r="Q156" s="85"/>
      <c r="R156" s="84"/>
      <c r="S156" s="62" t="s">
        <v>19</v>
      </c>
      <c r="T156" s="61" t="s">
        <v>53</v>
      </c>
      <c r="U156" s="61" t="s">
        <v>54</v>
      </c>
      <c r="V156" s="62" t="s">
        <v>19</v>
      </c>
      <c r="W156" s="61" t="s">
        <v>53</v>
      </c>
      <c r="X156" s="61" t="s">
        <v>54</v>
      </c>
    </row>
    <row r="157" spans="1:24" x14ac:dyDescent="0.3">
      <c r="A157" s="47"/>
      <c r="B157" s="78"/>
      <c r="C157" s="83" t="s">
        <v>13</v>
      </c>
      <c r="D157" s="84" t="s">
        <v>14</v>
      </c>
      <c r="E157" s="83" t="s">
        <v>13</v>
      </c>
      <c r="F157" s="84" t="s">
        <v>14</v>
      </c>
      <c r="G157" s="83" t="s">
        <v>13</v>
      </c>
      <c r="H157" s="84" t="s">
        <v>14</v>
      </c>
      <c r="I157" s="83" t="s">
        <v>13</v>
      </c>
      <c r="J157" s="84" t="s">
        <v>14</v>
      </c>
      <c r="K157" s="83" t="s">
        <v>13</v>
      </c>
      <c r="L157" s="84" t="s">
        <v>14</v>
      </c>
      <c r="M157" s="83" t="s">
        <v>13</v>
      </c>
      <c r="N157" s="84" t="s">
        <v>14</v>
      </c>
      <c r="O157" s="83" t="s">
        <v>13</v>
      </c>
      <c r="P157" s="83" t="s">
        <v>14</v>
      </c>
      <c r="Q157" s="85"/>
      <c r="R157" s="84"/>
      <c r="S157" s="59" t="s">
        <v>13</v>
      </c>
      <c r="T157" s="60" t="s">
        <v>13</v>
      </c>
      <c r="U157" s="60" t="s">
        <v>13</v>
      </c>
      <c r="V157" s="59" t="s">
        <v>14</v>
      </c>
      <c r="W157" s="60" t="s">
        <v>14</v>
      </c>
      <c r="X157" s="60" t="s">
        <v>14</v>
      </c>
    </row>
    <row r="158" spans="1:24" x14ac:dyDescent="0.3">
      <c r="A158" s="78"/>
      <c r="B158" s="78" t="s">
        <v>62</v>
      </c>
      <c r="C158" s="87">
        <v>6.1640242311276792</v>
      </c>
      <c r="D158" s="87">
        <v>5.9561109040074554</v>
      </c>
      <c r="E158" s="88">
        <v>4.9254249767008389</v>
      </c>
      <c r="F158" s="89">
        <v>5.5720810810810812</v>
      </c>
      <c r="G158" s="87">
        <v>5.2963970177073625</v>
      </c>
      <c r="H158" s="87">
        <v>5.2553168685927307</v>
      </c>
      <c r="I158" s="88">
        <v>5.6691584342963646</v>
      </c>
      <c r="J158" s="89">
        <v>5.5478602050326185</v>
      </c>
      <c r="K158" s="87">
        <v>6.0505890027959</v>
      </c>
      <c r="L158" s="87">
        <v>4.3137343895619757</v>
      </c>
      <c r="M158" s="88">
        <v>4.5116561043802426</v>
      </c>
      <c r="N158" s="89">
        <v>5.0565591798695237</v>
      </c>
      <c r="O158" s="87">
        <v>4.4038741845293572</v>
      </c>
      <c r="P158" s="87">
        <v>5.3348592730661695</v>
      </c>
      <c r="Q158" s="88"/>
      <c r="R158" s="89"/>
      <c r="S158" s="125"/>
      <c r="T158" s="140"/>
      <c r="U158" s="140"/>
      <c r="V158" s="125"/>
      <c r="W158" s="124"/>
      <c r="X158" s="126"/>
    </row>
    <row r="159" spans="1:24" x14ac:dyDescent="0.3">
      <c r="A159" s="78"/>
      <c r="B159" s="109" t="s">
        <v>63</v>
      </c>
      <c r="C159" s="78">
        <v>96</v>
      </c>
      <c r="D159" s="78">
        <v>78</v>
      </c>
      <c r="E159" s="79">
        <v>50</v>
      </c>
      <c r="F159" s="81">
        <v>42</v>
      </c>
      <c r="G159" s="82">
        <v>95</v>
      </c>
      <c r="H159" s="82">
        <v>59</v>
      </c>
      <c r="I159" s="79">
        <v>74</v>
      </c>
      <c r="J159" s="81">
        <v>56</v>
      </c>
      <c r="K159" s="82">
        <v>116</v>
      </c>
      <c r="L159" s="82">
        <v>71</v>
      </c>
      <c r="M159" s="94">
        <v>62</v>
      </c>
      <c r="N159" s="80">
        <v>64</v>
      </c>
      <c r="O159" s="82">
        <v>85</v>
      </c>
      <c r="P159" s="82">
        <v>80</v>
      </c>
      <c r="Q159" s="94"/>
      <c r="R159" s="80"/>
      <c r="S159" s="125"/>
      <c r="T159" s="140"/>
      <c r="U159" s="140"/>
      <c r="V159" s="125"/>
      <c r="W159" s="124"/>
      <c r="X159" s="126"/>
    </row>
    <row r="160" spans="1:24" ht="28.8" x14ac:dyDescent="0.3">
      <c r="A160" s="78"/>
      <c r="B160" s="86" t="s">
        <v>64</v>
      </c>
      <c r="C160" s="90">
        <f t="shared" ref="C160:P160" si="7">C159/C158</f>
        <v>15.574241177575198</v>
      </c>
      <c r="D160" s="90">
        <f t="shared" si="7"/>
        <v>13.095793758225554</v>
      </c>
      <c r="E160" s="91">
        <f t="shared" si="7"/>
        <v>10.151408302130131</v>
      </c>
      <c r="F160" s="93">
        <f t="shared" si="7"/>
        <v>7.5375787589672445</v>
      </c>
      <c r="G160" s="91">
        <f t="shared" si="7"/>
        <v>17.936721828516248</v>
      </c>
      <c r="H160" s="93">
        <f t="shared" si="7"/>
        <v>11.226725519178641</v>
      </c>
      <c r="I160" s="91">
        <f t="shared" si="7"/>
        <v>13.053083779124373</v>
      </c>
      <c r="J160" s="93">
        <f t="shared" si="7"/>
        <v>10.09398181107751</v>
      </c>
      <c r="K160" s="91">
        <f t="shared" si="7"/>
        <v>19.171687243406861</v>
      </c>
      <c r="L160" s="90">
        <f t="shared" si="7"/>
        <v>16.459056953483284</v>
      </c>
      <c r="M160" s="91">
        <f t="shared" si="7"/>
        <v>13.742182153423864</v>
      </c>
      <c r="N160" s="92">
        <f t="shared" si="7"/>
        <v>12.656828037292232</v>
      </c>
      <c r="O160" s="90">
        <f t="shared" si="7"/>
        <v>19.301187190724423</v>
      </c>
      <c r="P160" s="90">
        <f t="shared" si="7"/>
        <v>14.995709522065914</v>
      </c>
      <c r="Q160" s="91"/>
      <c r="R160" s="92"/>
      <c r="S160" s="127">
        <f>AVERAGE(C160,E160,G160,I160,K160,M160,O160)</f>
        <v>15.561501667843014</v>
      </c>
      <c r="T160" s="128">
        <f>STDEV(C160,E160,G160,I160,K160,M160,O160)</f>
        <v>3.4528180479273081</v>
      </c>
      <c r="U160" s="128">
        <f>STDEV(C160,E160,G160,I160,K160,M160,O160)/SQRT(7)</f>
        <v>1.3050425538815935</v>
      </c>
      <c r="V160" s="127">
        <f>AVERAGE(D160,F160,H160,J160,L160,N160,P160)</f>
        <v>12.295096337184338</v>
      </c>
      <c r="W160" s="126">
        <f>STDEV(D160,F160,H160,J160,L160,N160,P160)</f>
        <v>3.0006704984114094</v>
      </c>
      <c r="X160" s="126">
        <f>STDEV(D160,F160,H160,J160,L160,N160,P160)/SQRT(7)</f>
        <v>1.1341468436064035</v>
      </c>
    </row>
    <row r="165" spans="1:21" x14ac:dyDescent="0.3">
      <c r="A165" s="71" t="s">
        <v>65</v>
      </c>
      <c r="S165" t="s">
        <v>55</v>
      </c>
    </row>
    <row r="166" spans="1:21" x14ac:dyDescent="0.3">
      <c r="A166" s="109" t="s">
        <v>50</v>
      </c>
      <c r="B166" s="109"/>
      <c r="C166" s="83">
        <v>49</v>
      </c>
      <c r="D166" s="83"/>
      <c r="E166" s="85">
        <v>50</v>
      </c>
      <c r="F166" s="84"/>
      <c r="G166" s="83">
        <v>51</v>
      </c>
      <c r="H166" s="83"/>
      <c r="I166" s="85">
        <v>53</v>
      </c>
      <c r="J166" s="84"/>
      <c r="K166" s="83">
        <v>54</v>
      </c>
      <c r="L166" s="83"/>
      <c r="M166" s="85">
        <v>55</v>
      </c>
      <c r="N166" s="84"/>
      <c r="O166" s="83">
        <v>56</v>
      </c>
      <c r="P166" s="83"/>
      <c r="Q166" s="85"/>
      <c r="R166" s="84"/>
      <c r="S166" s="76" t="s">
        <v>19</v>
      </c>
      <c r="T166" s="77" t="s">
        <v>53</v>
      </c>
      <c r="U166" s="77" t="s">
        <v>54</v>
      </c>
    </row>
    <row r="167" spans="1:21" x14ac:dyDescent="0.3">
      <c r="A167" s="47"/>
      <c r="B167" s="109"/>
      <c r="C167" s="83" t="s">
        <v>13</v>
      </c>
      <c r="D167" s="84" t="s">
        <v>14</v>
      </c>
      <c r="E167" s="83" t="s">
        <v>13</v>
      </c>
      <c r="F167" s="84" t="s">
        <v>14</v>
      </c>
      <c r="G167" s="83" t="s">
        <v>13</v>
      </c>
      <c r="H167" s="84" t="s">
        <v>14</v>
      </c>
      <c r="I167" s="83" t="s">
        <v>13</v>
      </c>
      <c r="J167" s="84" t="s">
        <v>14</v>
      </c>
      <c r="K167" s="83" t="s">
        <v>13</v>
      </c>
      <c r="L167" s="84" t="s">
        <v>14</v>
      </c>
      <c r="M167" s="83" t="s">
        <v>13</v>
      </c>
      <c r="N167" s="84" t="s">
        <v>14</v>
      </c>
      <c r="O167" s="83" t="s">
        <v>13</v>
      </c>
      <c r="P167" s="84" t="s">
        <v>14</v>
      </c>
      <c r="Q167" s="85"/>
      <c r="R167" s="84"/>
      <c r="S167" s="75" t="s">
        <v>57</v>
      </c>
      <c r="T167" s="139" t="s">
        <v>57</v>
      </c>
      <c r="U167" s="139" t="s">
        <v>57</v>
      </c>
    </row>
    <row r="168" spans="1:21" x14ac:dyDescent="0.3">
      <c r="A168" s="109"/>
      <c r="B168" s="109" t="s">
        <v>62</v>
      </c>
      <c r="C168" s="124">
        <v>6.1640242311276792</v>
      </c>
      <c r="D168" s="124">
        <v>5.9561109040074554</v>
      </c>
      <c r="E168" s="125">
        <v>4.9254249767008389</v>
      </c>
      <c r="F168" s="89">
        <v>5.5720810810810812</v>
      </c>
      <c r="G168" s="124">
        <v>5.2963970177073625</v>
      </c>
      <c r="H168" s="124">
        <v>5.2553168685927307</v>
      </c>
      <c r="I168" s="125">
        <v>5.6691584342963646</v>
      </c>
      <c r="J168" s="89">
        <v>5.5478602050326185</v>
      </c>
      <c r="K168" s="124">
        <v>6.0505890027959</v>
      </c>
      <c r="L168" s="124">
        <v>4.3137343895619757</v>
      </c>
      <c r="M168" s="125">
        <v>4.5116561043802426</v>
      </c>
      <c r="N168" s="89">
        <v>5.0565591798695237</v>
      </c>
      <c r="O168" s="124">
        <v>4.4038741845293572</v>
      </c>
      <c r="P168" s="124">
        <v>5.3348592730661695</v>
      </c>
      <c r="Q168" s="125"/>
      <c r="R168" s="89"/>
      <c r="S168" s="125"/>
      <c r="T168" s="140"/>
      <c r="U168" s="140"/>
    </row>
    <row r="169" spans="1:21" x14ac:dyDescent="0.3">
      <c r="A169" s="109"/>
      <c r="B169" s="109" t="s">
        <v>63</v>
      </c>
      <c r="C169" s="109">
        <v>96</v>
      </c>
      <c r="D169" s="109">
        <v>78</v>
      </c>
      <c r="E169" s="79">
        <v>50</v>
      </c>
      <c r="F169" s="81">
        <v>42</v>
      </c>
      <c r="G169" s="82">
        <v>95</v>
      </c>
      <c r="H169" s="82">
        <v>59</v>
      </c>
      <c r="I169" s="79">
        <v>74</v>
      </c>
      <c r="J169" s="81">
        <v>56</v>
      </c>
      <c r="K169" s="82">
        <v>116</v>
      </c>
      <c r="L169" s="82">
        <v>71</v>
      </c>
      <c r="M169" s="94">
        <v>62</v>
      </c>
      <c r="N169" s="80">
        <v>64</v>
      </c>
      <c r="O169" s="82">
        <v>85</v>
      </c>
      <c r="P169" s="82">
        <v>80</v>
      </c>
      <c r="Q169" s="94"/>
      <c r="R169" s="80"/>
      <c r="S169" s="125"/>
      <c r="T169" s="140"/>
      <c r="U169" s="140"/>
    </row>
    <row r="170" spans="1:21" ht="28.8" x14ac:dyDescent="0.3">
      <c r="A170" s="109"/>
      <c r="B170" s="86" t="s">
        <v>64</v>
      </c>
      <c r="C170" s="126">
        <f t="shared" ref="C170:P170" si="8">C169/C168</f>
        <v>15.574241177575198</v>
      </c>
      <c r="D170" s="126">
        <f t="shared" si="8"/>
        <v>13.095793758225554</v>
      </c>
      <c r="E170" s="127">
        <f t="shared" si="8"/>
        <v>10.151408302130131</v>
      </c>
      <c r="F170" s="128">
        <f t="shared" si="8"/>
        <v>7.5375787589672445</v>
      </c>
      <c r="G170" s="127">
        <f t="shared" si="8"/>
        <v>17.936721828516248</v>
      </c>
      <c r="H170" s="128">
        <f t="shared" si="8"/>
        <v>11.226725519178641</v>
      </c>
      <c r="I170" s="127">
        <f t="shared" si="8"/>
        <v>13.053083779124373</v>
      </c>
      <c r="J170" s="128">
        <f t="shared" si="8"/>
        <v>10.09398181107751</v>
      </c>
      <c r="K170" s="127">
        <f t="shared" si="8"/>
        <v>19.171687243406861</v>
      </c>
      <c r="L170" s="126">
        <f t="shared" si="8"/>
        <v>16.459056953483284</v>
      </c>
      <c r="M170" s="127">
        <f t="shared" si="8"/>
        <v>13.742182153423864</v>
      </c>
      <c r="N170" s="92">
        <f t="shared" si="8"/>
        <v>12.656828037292232</v>
      </c>
      <c r="O170" s="126">
        <f t="shared" si="8"/>
        <v>19.301187190724423</v>
      </c>
      <c r="P170" s="126">
        <f t="shared" si="8"/>
        <v>14.995709522065914</v>
      </c>
      <c r="Q170" s="127"/>
      <c r="R170" s="92"/>
      <c r="S170" s="127">
        <f>AVERAGE(C170:P170)</f>
        <v>13.928299002513677</v>
      </c>
      <c r="T170" s="128">
        <f>STDEV(C170:P170)</f>
        <v>3.5398692796086189</v>
      </c>
      <c r="U170" s="128">
        <f>STDEV(C170:P170)/SQRT(14)</f>
        <v>0.94606985987583858</v>
      </c>
    </row>
    <row r="171" spans="1:21" x14ac:dyDescent="0.3">
      <c r="A171" s="109"/>
      <c r="B171" s="48"/>
      <c r="C171" s="109"/>
      <c r="D171" s="109"/>
      <c r="E171" s="119"/>
      <c r="F171" s="119"/>
      <c r="G171" s="109"/>
      <c r="H171" s="109"/>
      <c r="I171" s="119"/>
      <c r="J171" s="119"/>
      <c r="K171" s="109"/>
      <c r="L171" s="109"/>
      <c r="M171" s="109"/>
      <c r="N171" s="109"/>
      <c r="O171" s="109"/>
      <c r="P171" s="109"/>
      <c r="Q171" s="109"/>
      <c r="R171" s="109"/>
      <c r="S171" s="128"/>
      <c r="T171" s="128"/>
      <c r="U171" s="124"/>
    </row>
    <row r="172" spans="1:21" x14ac:dyDescent="0.3">
      <c r="A172" s="109"/>
      <c r="B172" s="48"/>
      <c r="C172" s="109"/>
      <c r="D172" s="109"/>
      <c r="E172" s="119"/>
      <c r="F172" s="119"/>
      <c r="G172" s="109"/>
      <c r="H172" s="109"/>
      <c r="I172" s="119"/>
      <c r="J172" s="119"/>
      <c r="K172" s="109"/>
      <c r="L172" s="109"/>
      <c r="M172" s="109"/>
      <c r="N172" s="109"/>
      <c r="O172" s="109"/>
      <c r="P172" s="109"/>
      <c r="Q172" s="109"/>
      <c r="R172" s="109"/>
      <c r="S172" s="128"/>
      <c r="T172" s="128"/>
      <c r="U172" s="124"/>
    </row>
    <row r="173" spans="1:21" x14ac:dyDescent="0.3">
      <c r="A173" s="109"/>
      <c r="B173" s="48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41" t="s">
        <v>56</v>
      </c>
      <c r="T173" s="128"/>
      <c r="U173" s="124"/>
    </row>
    <row r="174" spans="1:21" x14ac:dyDescent="0.3">
      <c r="A174" s="109" t="s">
        <v>44</v>
      </c>
      <c r="B174" s="109"/>
      <c r="C174" s="83">
        <v>28</v>
      </c>
      <c r="D174" s="83"/>
      <c r="E174" s="85">
        <v>45</v>
      </c>
      <c r="F174" s="84"/>
      <c r="G174" s="83">
        <v>55</v>
      </c>
      <c r="H174" s="83"/>
      <c r="I174" s="85">
        <v>62</v>
      </c>
      <c r="J174" s="84"/>
      <c r="K174" s="83">
        <v>73</v>
      </c>
      <c r="L174" s="83"/>
      <c r="M174" s="85">
        <v>66</v>
      </c>
      <c r="N174" s="84"/>
      <c r="O174" s="83">
        <v>67</v>
      </c>
      <c r="P174" s="83"/>
      <c r="Q174" s="85">
        <v>83</v>
      </c>
      <c r="R174" s="84"/>
      <c r="S174" s="62" t="s">
        <v>19</v>
      </c>
      <c r="T174" s="61" t="s">
        <v>53</v>
      </c>
      <c r="U174" s="61" t="s">
        <v>54</v>
      </c>
    </row>
    <row r="175" spans="1:21" x14ac:dyDescent="0.3">
      <c r="A175" s="47"/>
      <c r="B175" s="109"/>
      <c r="C175" s="83" t="s">
        <v>13</v>
      </c>
      <c r="D175" s="84" t="s">
        <v>14</v>
      </c>
      <c r="E175" s="83" t="s">
        <v>13</v>
      </c>
      <c r="F175" s="84" t="s">
        <v>14</v>
      </c>
      <c r="G175" s="83" t="s">
        <v>13</v>
      </c>
      <c r="H175" s="84" t="s">
        <v>14</v>
      </c>
      <c r="I175" s="83" t="s">
        <v>13</v>
      </c>
      <c r="J175" s="84" t="s">
        <v>14</v>
      </c>
      <c r="K175" s="83" t="s">
        <v>13</v>
      </c>
      <c r="L175" s="84" t="s">
        <v>14</v>
      </c>
      <c r="M175" s="83" t="s">
        <v>13</v>
      </c>
      <c r="N175" s="84" t="s">
        <v>14</v>
      </c>
      <c r="O175" s="83" t="s">
        <v>13</v>
      </c>
      <c r="P175" s="84" t="s">
        <v>14</v>
      </c>
      <c r="Q175" s="83" t="s">
        <v>13</v>
      </c>
      <c r="R175" s="84" t="s">
        <v>14</v>
      </c>
      <c r="S175" s="75" t="s">
        <v>57</v>
      </c>
      <c r="T175" s="139" t="s">
        <v>57</v>
      </c>
      <c r="U175" s="139" t="s">
        <v>57</v>
      </c>
    </row>
    <row r="176" spans="1:21" x14ac:dyDescent="0.3">
      <c r="A176" s="109"/>
      <c r="B176" s="109" t="s">
        <v>62</v>
      </c>
      <c r="C176" s="124">
        <v>4.2044889601139603</v>
      </c>
      <c r="D176" s="124">
        <v>4.0702172364672364</v>
      </c>
      <c r="E176" s="125">
        <v>3.3160619658119659</v>
      </c>
      <c r="F176" s="89">
        <v>3.0495096153846157</v>
      </c>
      <c r="G176" s="124">
        <v>5.1353475783475782</v>
      </c>
      <c r="H176" s="124">
        <v>5.2998899572649574</v>
      </c>
      <c r="I176" s="125">
        <v>3.1416623931623935</v>
      </c>
      <c r="J176" s="89">
        <v>3.5556584757834759</v>
      </c>
      <c r="K176" s="124">
        <v>5.5672877492877495</v>
      </c>
      <c r="L176" s="124">
        <v>3.5733361823361824</v>
      </c>
      <c r="M176" s="125">
        <v>4.9567632805219013</v>
      </c>
      <c r="N176" s="89">
        <v>5.6382106244175203</v>
      </c>
      <c r="O176" s="124">
        <v>1.6770009319664492</v>
      </c>
      <c r="P176" s="124">
        <v>3.8996132339235787</v>
      </c>
      <c r="Q176" s="125">
        <v>5.227441752096925</v>
      </c>
      <c r="R176" s="89">
        <v>4.9662600186393284</v>
      </c>
      <c r="S176" s="79"/>
      <c r="T176" s="119"/>
      <c r="U176" s="119"/>
    </row>
    <row r="177" spans="1:21" x14ac:dyDescent="0.3">
      <c r="A177" s="109"/>
      <c r="B177" s="109" t="s">
        <v>63</v>
      </c>
      <c r="C177" s="109">
        <v>58</v>
      </c>
      <c r="D177" s="109">
        <v>56</v>
      </c>
      <c r="E177" s="79">
        <v>111</v>
      </c>
      <c r="F177" s="81">
        <v>128</v>
      </c>
      <c r="G177" s="82">
        <v>192</v>
      </c>
      <c r="H177" s="82">
        <v>165</v>
      </c>
      <c r="I177" s="79">
        <v>87</v>
      </c>
      <c r="J177" s="81">
        <v>91</v>
      </c>
      <c r="K177" s="82">
        <v>69</v>
      </c>
      <c r="L177" s="82">
        <v>60</v>
      </c>
      <c r="M177" s="94">
        <v>133</v>
      </c>
      <c r="N177" s="80">
        <v>134</v>
      </c>
      <c r="O177" s="82">
        <v>53</v>
      </c>
      <c r="P177" s="82">
        <v>136</v>
      </c>
      <c r="Q177" s="94">
        <v>107</v>
      </c>
      <c r="R177" s="80">
        <v>117</v>
      </c>
      <c r="S177" s="79"/>
      <c r="T177" s="119"/>
      <c r="U177" s="119"/>
    </row>
    <row r="178" spans="1:21" ht="28.8" x14ac:dyDescent="0.3">
      <c r="A178" s="109"/>
      <c r="B178" s="86" t="s">
        <v>64</v>
      </c>
      <c r="C178" s="126">
        <f>C177/C176</f>
        <v>13.794779948340723</v>
      </c>
      <c r="D178" s="126">
        <f t="shared" ref="D178:R178" si="9">D177/D176</f>
        <v>13.758479399641445</v>
      </c>
      <c r="E178" s="127">
        <f t="shared" si="9"/>
        <v>33.473439623381921</v>
      </c>
      <c r="F178" s="92">
        <f t="shared" si="9"/>
        <v>41.973961765605438</v>
      </c>
      <c r="G178" s="126">
        <f t="shared" si="9"/>
        <v>37.387926926219983</v>
      </c>
      <c r="H178" s="126">
        <f t="shared" si="9"/>
        <v>31.132721873559298</v>
      </c>
      <c r="I178" s="127">
        <f t="shared" si="9"/>
        <v>27.692345361280498</v>
      </c>
      <c r="J178" s="92">
        <f t="shared" si="9"/>
        <v>25.59300917671754</v>
      </c>
      <c r="K178" s="126">
        <f t="shared" si="9"/>
        <v>12.393826780163735</v>
      </c>
      <c r="L178" s="126">
        <f t="shared" si="9"/>
        <v>16.791031388704404</v>
      </c>
      <c r="M178" s="126">
        <f t="shared" si="9"/>
        <v>26.832025754111932</v>
      </c>
      <c r="N178" s="126">
        <f t="shared" si="9"/>
        <v>23.7664055010083</v>
      </c>
      <c r="O178" s="126">
        <f t="shared" si="9"/>
        <v>31.604037296420739</v>
      </c>
      <c r="P178" s="126">
        <f t="shared" si="9"/>
        <v>34.875253478192811</v>
      </c>
      <c r="Q178" s="126">
        <f t="shared" si="9"/>
        <v>20.468903351640073</v>
      </c>
      <c r="R178" s="126">
        <f t="shared" si="9"/>
        <v>23.558975881423144</v>
      </c>
      <c r="S178" s="127">
        <f>AVERAGE(C178:R178)</f>
        <v>25.943570219150747</v>
      </c>
      <c r="T178" s="128">
        <f>STDEV(C178:R178)</f>
        <v>8.9113847302788827</v>
      </c>
      <c r="U178" s="128">
        <f>STDEV(C178:R178)/SQRT(16)</f>
        <v>2.2278461825697207</v>
      </c>
    </row>
    <row r="186" spans="1:21" x14ac:dyDescent="0.3">
      <c r="C186" s="109"/>
      <c r="D186" s="109"/>
      <c r="E186" s="109"/>
      <c r="F186" s="109"/>
    </row>
    <row r="187" spans="1:21" x14ac:dyDescent="0.3">
      <c r="C187" s="109"/>
      <c r="D187" s="109"/>
      <c r="E187" s="109"/>
      <c r="F187" s="109"/>
    </row>
    <row r="188" spans="1:21" x14ac:dyDescent="0.3">
      <c r="C188" s="109"/>
      <c r="D188" s="109"/>
      <c r="E188" s="109"/>
      <c r="F188" s="109"/>
    </row>
    <row r="189" spans="1:21" x14ac:dyDescent="0.3">
      <c r="C189" s="109"/>
      <c r="D189" s="109"/>
      <c r="E189" s="109"/>
      <c r="F189" s="109"/>
    </row>
    <row r="190" spans="1:21" x14ac:dyDescent="0.3">
      <c r="C190" s="109"/>
      <c r="D190" s="109"/>
      <c r="E190" s="109"/>
      <c r="F190" s="109"/>
    </row>
    <row r="191" spans="1:21" x14ac:dyDescent="0.3">
      <c r="C191" s="109"/>
      <c r="D191" s="109"/>
      <c r="E191" s="109"/>
      <c r="F191" s="109"/>
    </row>
    <row r="192" spans="1:21" x14ac:dyDescent="0.3">
      <c r="C192" s="109"/>
      <c r="D192" s="109"/>
      <c r="E192" s="109"/>
      <c r="F192" s="109"/>
    </row>
    <row r="193" spans="3:6" x14ac:dyDescent="0.3">
      <c r="C193" s="109"/>
      <c r="D193" s="109"/>
      <c r="E193" s="109"/>
      <c r="F193" s="109"/>
    </row>
    <row r="194" spans="3:6" x14ac:dyDescent="0.3">
      <c r="C194" s="109"/>
      <c r="D194" s="109"/>
    </row>
    <row r="195" spans="3:6" x14ac:dyDescent="0.3">
      <c r="C195" s="109"/>
      <c r="D195" s="109"/>
    </row>
    <row r="196" spans="3:6" x14ac:dyDescent="0.3">
      <c r="C196" s="109"/>
      <c r="D196" s="109"/>
    </row>
    <row r="197" spans="3:6" x14ac:dyDescent="0.3">
      <c r="C197" s="109"/>
      <c r="D197" s="109"/>
    </row>
    <row r="198" spans="3:6" x14ac:dyDescent="0.3">
      <c r="C198" s="109"/>
      <c r="D198" s="109"/>
    </row>
    <row r="199" spans="3:6" x14ac:dyDescent="0.3">
      <c r="C199" s="109"/>
      <c r="D199" s="109"/>
    </row>
    <row r="200" spans="3:6" x14ac:dyDescent="0.3">
      <c r="D200" s="109"/>
    </row>
    <row r="201" spans="3:6" x14ac:dyDescent="0.3">
      <c r="D201" s="10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cell counting</vt:lpstr>
      <vt:lpstr>length measurement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HNO</dc:creator>
  <cp:lastModifiedBy>PD Dr. Basta</cp:lastModifiedBy>
  <cp:lastPrinted>2017-11-01T12:56:34Z</cp:lastPrinted>
  <dcterms:created xsi:type="dcterms:W3CDTF">2016-06-10T13:30:58Z</dcterms:created>
  <dcterms:modified xsi:type="dcterms:W3CDTF">2019-12-17T12:44:41Z</dcterms:modified>
</cp:coreProperties>
</file>