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<sst xmlns="http://schemas.openxmlformats.org/spreadsheetml/2006/main" count="141" uniqueCount="41">
  <si>
    <t>Sample</t>
  </si>
  <si>
    <t>27area</t>
  </si>
  <si>
    <t>27OD</t>
  </si>
  <si>
    <t>27background</t>
  </si>
  <si>
    <t>27_corr</t>
  </si>
  <si>
    <t>14area</t>
  </si>
  <si>
    <t>14OD</t>
  </si>
  <si>
    <t>14background</t>
  </si>
  <si>
    <t>14_corr</t>
  </si>
  <si>
    <t>highMWarea</t>
  </si>
  <si>
    <t>highMWOD</t>
  </si>
  <si>
    <t>highMWBG</t>
  </si>
  <si>
    <t>highMW_corr</t>
  </si>
  <si>
    <t>27kDa_%</t>
  </si>
  <si>
    <t>14kDa_%</t>
  </si>
  <si>
    <t>27/14</t>
  </si>
  <si>
    <t>color_animal</t>
  </si>
  <si>
    <t>color_hl_now</t>
  </si>
  <si>
    <t>color_hl_sampling</t>
  </si>
  <si>
    <t>reason_discarded</t>
  </si>
  <si>
    <t>keep</t>
  </si>
  <si>
    <t>group</t>
  </si>
  <si>
    <t>blue</t>
  </si>
  <si>
    <t>smeary</t>
  </si>
  <si>
    <t>F</t>
  </si>
  <si>
    <t>orange</t>
  </si>
  <si>
    <t>T</t>
  </si>
  <si>
    <t>grey</t>
  </si>
  <si>
    <t>almost no protein</t>
  </si>
  <si>
    <t>brown</t>
  </si>
  <si>
    <t>very smeary</t>
  </si>
  <si>
    <t>quite smeary</t>
  </si>
  <si>
    <t>white</t>
  </si>
  <si>
    <t>small amount of protein... but clear</t>
  </si>
  <si>
    <t>2DE_2</t>
  </si>
  <si>
    <t>2DE</t>
  </si>
  <si>
    <t>2DE_1</t>
  </si>
  <si>
    <t>Eviy</t>
  </si>
  <si>
    <t>yellow</t>
  </si>
  <si>
    <t>Evib</t>
  </si>
  <si>
    <t>teal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</si>
</sst>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-* #,##0_-;\-* #,##0_-;_-* &quot;-&quot;_-;_-@_-"/>
    <numFmt numFmtId="44" formatCode="_-&quot;£&quot;* #,##0.00_-;\-&quot;£&quot;* #,##0.00_-;_-&quot;£&quot;* &quot;-&quot;??_-;_-@_-"/>
    <numFmt numFmtId="177" formatCode="0_ "/>
    <numFmt numFmtId="43" formatCode="_-* #,##0.00_-;\-* #,##0.00_-;_-* &quot;-&quot;??_-;_-@_-"/>
    <numFmt numFmtId="178" formatCode="0.000_ "/>
    <numFmt numFmtId="42" formatCode="_-&quot;£&quot;* #,##0_-;\-&quot;£&quot;* #,##0_-;_-&quot;£&quot;* &quot;-&quot;_-;_-@_-"/>
  </numFmts>
  <fonts count="53">
    <font>
      <sz val="11"/>
      <color theme="1"/>
      <name val="Calibri"/>
      <charset val="134"/>
      <scheme val="minor"/>
    </font>
    <font>
      <sz val="11"/>
      <color theme="0" tint="-0.5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sz val="11"/>
      <color rgb="FF0066B3"/>
      <name val="Arial"/>
      <charset val="134"/>
    </font>
    <font>
      <sz val="11"/>
      <color theme="0" tint="-0.5"/>
      <name val="Arial"/>
      <charset val="134"/>
    </font>
    <font>
      <sz val="11"/>
      <color rgb="FFF58220"/>
      <name val="Arial"/>
      <charset val="134"/>
    </font>
    <font>
      <i/>
      <sz val="11"/>
      <color rgb="FF0066B3"/>
      <name val="Arial"/>
      <charset val="134"/>
    </font>
    <font>
      <sz val="11"/>
      <color theme="5"/>
      <name val="Arial"/>
      <charset val="134"/>
    </font>
    <font>
      <sz val="11"/>
      <name val="Arial"/>
      <charset val="134"/>
    </font>
    <font>
      <sz val="11"/>
      <name val="Calibri"/>
      <charset val="134"/>
      <scheme val="minor"/>
    </font>
    <font>
      <sz val="11"/>
      <color rgb="FF808080"/>
      <name val="Arial"/>
      <charset val="134"/>
    </font>
    <font>
      <b/>
      <sz val="11"/>
      <color theme="4"/>
      <name val="Arial"/>
      <charset val="134"/>
    </font>
    <font>
      <b/>
      <sz val="11"/>
      <color rgb="FFF58220"/>
      <name val="Arial"/>
      <charset val="134"/>
    </font>
    <font>
      <b/>
      <sz val="11"/>
      <color theme="1"/>
      <name val="Arial"/>
      <charset val="134"/>
    </font>
    <font>
      <b/>
      <sz val="11"/>
      <color theme="0" tint="-0.5"/>
      <name val="Arial"/>
      <charset val="134"/>
    </font>
    <font>
      <b/>
      <sz val="11"/>
      <name val="Arial"/>
      <charset val="134"/>
    </font>
    <font>
      <b/>
      <i/>
      <sz val="11"/>
      <color theme="0" tint="-0.5"/>
      <name val="Arial"/>
      <charset val="134"/>
    </font>
    <font>
      <b/>
      <i/>
      <sz val="11"/>
      <color theme="1"/>
      <name val="Arial"/>
      <charset val="134"/>
    </font>
    <font>
      <b/>
      <i/>
      <sz val="11"/>
      <color theme="4"/>
      <name val="Arial"/>
      <charset val="134"/>
    </font>
    <font>
      <b/>
      <i/>
      <sz val="11"/>
      <color theme="5"/>
      <name val="Arial"/>
      <charset val="134"/>
    </font>
    <font>
      <b/>
      <i/>
      <sz val="11"/>
      <name val="Arial"/>
      <charset val="134"/>
    </font>
    <font>
      <b/>
      <i/>
      <sz val="11"/>
      <color theme="7" tint="-0.25"/>
      <name val="Arial"/>
      <charset val="134"/>
    </font>
    <font>
      <i/>
      <sz val="11"/>
      <color theme="1"/>
      <name val="Arial"/>
      <charset val="134"/>
    </font>
    <font>
      <b/>
      <i/>
      <sz val="11"/>
      <color rgb="FF00B0F0"/>
      <name val="Arial"/>
      <charset val="134"/>
    </font>
    <font>
      <b/>
      <sz val="11"/>
      <color rgb="FF0066B3"/>
      <name val="Arial"/>
      <charset val="134"/>
    </font>
    <font>
      <sz val="10"/>
      <color rgb="FF0066B3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F58220"/>
      <name val="Calibri"/>
      <charset val="134"/>
      <scheme val="minor"/>
    </font>
    <font>
      <i/>
      <sz val="10"/>
      <color rgb="FF0066B3"/>
      <name val="Calibri"/>
      <charset val="134"/>
      <scheme val="minor"/>
    </font>
    <font>
      <sz val="10"/>
      <color theme="5"/>
      <name val="Calibri"/>
      <charset val="134"/>
      <scheme val="minor"/>
    </font>
    <font>
      <sz val="10"/>
      <color rgb="FF808080"/>
      <name val="Calibri"/>
      <charset val="134"/>
      <scheme val="minor"/>
    </font>
    <font>
      <b/>
      <sz val="10"/>
      <color rgb="FF0066B3"/>
      <name val="Calibri"/>
      <charset val="134"/>
      <scheme val="minor"/>
    </font>
    <font>
      <b/>
      <sz val="10"/>
      <color rgb="FFF5822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44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36" fillId="6" borderId="2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11" borderId="2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26" borderId="8" applyNumberFormat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>
      <alignment vertical="center"/>
    </xf>
    <xf numFmtId="3" fontId="5" fillId="2" borderId="0" xfId="0" applyNumberFormat="1" applyFont="1" applyFill="1">
      <alignment vertical="center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>
      <alignment vertical="center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3" fillId="2" borderId="0" xfId="0" applyFont="1" applyFill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1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>
      <alignment vertical="center"/>
    </xf>
    <xf numFmtId="3" fontId="3" fillId="4" borderId="1" xfId="0" applyNumberFormat="1" applyFont="1" applyFill="1" applyBorder="1">
      <alignment vertical="center"/>
    </xf>
    <xf numFmtId="0" fontId="13" fillId="4" borderId="1" xfId="0" applyFont="1" applyFill="1" applyBorder="1" applyAlignment="1">
      <alignment horizontal="left" vertical="center" wrapText="1"/>
    </xf>
    <xf numFmtId="0" fontId="0" fillId="4" borderId="0" xfId="0" applyFill="1">
      <alignment vertical="center"/>
    </xf>
    <xf numFmtId="177" fontId="0" fillId="4" borderId="0" xfId="0" applyNumberFormat="1" applyFill="1">
      <alignment vertical="center"/>
    </xf>
    <xf numFmtId="0" fontId="14" fillId="0" borderId="0" xfId="0" applyFont="1">
      <alignment vertical="center"/>
    </xf>
    <xf numFmtId="177" fontId="3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0" fontId="15" fillId="2" borderId="0" xfId="0" applyFont="1" applyFill="1">
      <alignment vertical="center"/>
    </xf>
    <xf numFmtId="177" fontId="5" fillId="2" borderId="0" xfId="0" applyNumberFormat="1" applyFont="1" applyFill="1">
      <alignment vertical="center"/>
    </xf>
    <xf numFmtId="178" fontId="5" fillId="2" borderId="0" xfId="0" applyNumberFormat="1" applyFont="1" applyFill="1">
      <alignment vertical="center"/>
    </xf>
    <xf numFmtId="177" fontId="0" fillId="0" borderId="0" xfId="0" applyNumberFormat="1" applyFill="1">
      <alignment vertical="center"/>
    </xf>
    <xf numFmtId="178" fontId="0" fillId="0" borderId="0" xfId="0" applyNumberFormat="1" applyFill="1">
      <alignment vertical="center"/>
    </xf>
    <xf numFmtId="177" fontId="3" fillId="0" borderId="0" xfId="0" applyNumberFormat="1" applyFont="1" applyFill="1">
      <alignment vertical="center"/>
    </xf>
    <xf numFmtId="178" fontId="3" fillId="0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177" fontId="3" fillId="2" borderId="0" xfId="0" applyNumberFormat="1" applyFont="1" applyFill="1">
      <alignment vertical="center"/>
    </xf>
    <xf numFmtId="178" fontId="3" fillId="2" borderId="0" xfId="0" applyNumberFormat="1" applyFont="1" applyFill="1">
      <alignment vertical="center"/>
    </xf>
    <xf numFmtId="3" fontId="14" fillId="2" borderId="0" xfId="0" applyNumberFormat="1" applyFont="1" applyFill="1">
      <alignment vertical="center"/>
    </xf>
    <xf numFmtId="0" fontId="16" fillId="2" borderId="0" xfId="0" applyFont="1" applyFill="1">
      <alignment vertical="center"/>
    </xf>
    <xf numFmtId="177" fontId="9" fillId="2" borderId="0" xfId="0" applyNumberFormat="1" applyFont="1" applyFill="1">
      <alignment vertical="center"/>
    </xf>
    <xf numFmtId="178" fontId="9" fillId="2" borderId="0" xfId="0" applyNumberFormat="1" applyFont="1" applyFill="1">
      <alignment vertical="center"/>
    </xf>
    <xf numFmtId="0" fontId="14" fillId="4" borderId="1" xfId="0" applyFont="1" applyFill="1" applyBorder="1">
      <alignment vertical="center"/>
    </xf>
    <xf numFmtId="177" fontId="3" fillId="4" borderId="1" xfId="0" applyNumberFormat="1" applyFont="1" applyFill="1" applyBorder="1">
      <alignment vertical="center"/>
    </xf>
    <xf numFmtId="178" fontId="3" fillId="4" borderId="1" xfId="0" applyNumberFormat="1" applyFont="1" applyFill="1" applyBorder="1">
      <alignment vertical="center"/>
    </xf>
    <xf numFmtId="0" fontId="14" fillId="4" borderId="0" xfId="0" applyFont="1" applyFill="1">
      <alignment vertical="center"/>
    </xf>
    <xf numFmtId="0" fontId="3" fillId="0" borderId="0" xfId="0" applyFont="1" applyFill="1">
      <alignment vertical="center"/>
    </xf>
    <xf numFmtId="3" fontId="3" fillId="2" borderId="0" xfId="0" applyNumberFormat="1" applyFont="1" applyFill="1">
      <alignment vertical="center"/>
    </xf>
    <xf numFmtId="3" fontId="9" fillId="2" borderId="0" xfId="0" applyNumberFormat="1" applyFont="1" applyFill="1">
      <alignment vertical="center"/>
    </xf>
    <xf numFmtId="176" fontId="17" fillId="2" borderId="0" xfId="0" applyNumberFormat="1" applyFont="1" applyFill="1">
      <alignment vertical="center"/>
    </xf>
    <xf numFmtId="176" fontId="18" fillId="2" borderId="0" xfId="0" applyNumberFormat="1" applyFont="1" applyFill="1">
      <alignment vertical="center"/>
    </xf>
    <xf numFmtId="0" fontId="17" fillId="2" borderId="0" xfId="0" applyFont="1" applyFill="1">
      <alignment vertical="center"/>
    </xf>
    <xf numFmtId="176" fontId="17" fillId="0" borderId="0" xfId="0" applyNumberFormat="1" applyFont="1">
      <alignment vertical="center"/>
    </xf>
    <xf numFmtId="176" fontId="18" fillId="0" borderId="0" xfId="0" applyNumberFormat="1" applyFont="1">
      <alignment vertical="center"/>
    </xf>
    <xf numFmtId="0" fontId="18" fillId="0" borderId="0" xfId="0" applyFont="1">
      <alignment vertical="center"/>
    </xf>
    <xf numFmtId="176" fontId="19" fillId="0" borderId="0" xfId="0" applyNumberFormat="1" applyFont="1">
      <alignment vertical="center"/>
    </xf>
    <xf numFmtId="176" fontId="20" fillId="0" borderId="0" xfId="0" applyNumberFormat="1" applyFont="1">
      <alignment vertical="center"/>
    </xf>
    <xf numFmtId="0" fontId="18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176" fontId="21" fillId="2" borderId="0" xfId="0" applyNumberFormat="1" applyFont="1" applyFill="1">
      <alignment vertical="center"/>
    </xf>
    <xf numFmtId="0" fontId="21" fillId="2" borderId="0" xfId="0" applyFont="1" applyFill="1">
      <alignment vertical="center"/>
    </xf>
    <xf numFmtId="176" fontId="19" fillId="4" borderId="1" xfId="0" applyNumberFormat="1" applyFont="1" applyFill="1" applyBorder="1">
      <alignment vertical="center"/>
    </xf>
    <xf numFmtId="0" fontId="18" fillId="4" borderId="1" xfId="0" applyFont="1" applyFill="1" applyBorder="1">
      <alignment vertical="center"/>
    </xf>
    <xf numFmtId="176" fontId="20" fillId="4" borderId="1" xfId="0" applyNumberFormat="1" applyFont="1" applyFill="1" applyBorder="1">
      <alignment vertical="center"/>
    </xf>
    <xf numFmtId="176" fontId="22" fillId="4" borderId="0" xfId="0" applyNumberFormat="1" applyFont="1" applyFill="1">
      <alignment vertical="center"/>
    </xf>
    <xf numFmtId="0" fontId="23" fillId="4" borderId="0" xfId="0" applyFont="1" applyFill="1">
      <alignment vertical="center"/>
    </xf>
    <xf numFmtId="176" fontId="24" fillId="4" borderId="0" xfId="0" applyNumberFormat="1" applyFont="1" applyFill="1">
      <alignment vertical="center"/>
    </xf>
    <xf numFmtId="0" fontId="18" fillId="4" borderId="0" xfId="0" applyFont="1" applyFill="1">
      <alignment vertical="center"/>
    </xf>
    <xf numFmtId="0" fontId="5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right" vertical="center" wrapText="1"/>
    </xf>
    <xf numFmtId="3" fontId="26" fillId="0" borderId="0" xfId="0" applyNumberFormat="1" applyFont="1" applyFill="1" applyAlignment="1">
      <alignment horizontal="right" vertical="center" wrapText="1"/>
    </xf>
    <xf numFmtId="0" fontId="27" fillId="0" borderId="0" xfId="0" applyFont="1" applyFill="1" applyAlignment="1">
      <alignment horizontal="right" vertical="center" wrapText="1"/>
    </xf>
    <xf numFmtId="3" fontId="27" fillId="0" borderId="0" xfId="0" applyNumberFormat="1" applyFont="1" applyFill="1" applyAlignment="1">
      <alignment horizontal="right" vertical="center" wrapText="1"/>
    </xf>
    <xf numFmtId="0" fontId="28" fillId="0" borderId="0" xfId="0" applyFont="1" applyFill="1" applyAlignment="1">
      <alignment horizontal="right" vertical="center" wrapText="1"/>
    </xf>
    <xf numFmtId="3" fontId="28" fillId="0" borderId="0" xfId="0" applyNumberFormat="1" applyFont="1" applyFill="1" applyAlignment="1">
      <alignment horizontal="right" vertical="center" wrapText="1"/>
    </xf>
    <xf numFmtId="3" fontId="29" fillId="0" borderId="0" xfId="0" applyNumberFormat="1" applyFont="1" applyFill="1" applyAlignment="1">
      <alignment horizontal="right" vertical="center" wrapText="1"/>
    </xf>
    <xf numFmtId="0" fontId="29" fillId="0" borderId="0" xfId="0" applyFont="1" applyFill="1" applyAlignment="1">
      <alignment horizontal="right" vertical="center" wrapText="1"/>
    </xf>
    <xf numFmtId="0" fontId="30" fillId="0" borderId="0" xfId="0" applyFont="1" applyFill="1" applyAlignment="1">
      <alignment horizontal="right" vertical="center" wrapText="1"/>
    </xf>
    <xf numFmtId="3" fontId="30" fillId="0" borderId="0" xfId="0" applyNumberFormat="1" applyFont="1" applyFill="1" applyAlignment="1">
      <alignment horizontal="right" vertical="center" wrapText="1"/>
    </xf>
    <xf numFmtId="0" fontId="31" fillId="0" borderId="0" xfId="0" applyFont="1" applyFill="1" applyAlignment="1">
      <alignment horizontal="right" vertical="center" wrapText="1"/>
    </xf>
    <xf numFmtId="3" fontId="31" fillId="0" borderId="0" xfId="0" applyNumberFormat="1" applyFont="1" applyFill="1" applyAlignment="1">
      <alignment horizontal="right" vertical="center" wrapText="1"/>
    </xf>
    <xf numFmtId="0" fontId="32" fillId="0" borderId="0" xfId="0" applyFont="1" applyFill="1" applyAlignment="1">
      <alignment horizontal="right" vertical="center" wrapText="1"/>
    </xf>
    <xf numFmtId="3" fontId="32" fillId="0" borderId="0" xfId="0" applyNumberFormat="1" applyFont="1" applyFill="1" applyAlignment="1">
      <alignment horizontal="right" vertical="center" wrapText="1"/>
    </xf>
    <xf numFmtId="0" fontId="33" fillId="0" borderId="0" xfId="0" applyFont="1" applyFill="1" applyAlignment="1">
      <alignment horizontal="right" vertical="center" wrapText="1"/>
    </xf>
    <xf numFmtId="3" fontId="33" fillId="0" borderId="0" xfId="0" applyNumberFormat="1" applyFont="1" applyFill="1" applyAlignment="1">
      <alignment horizontal="right" vertical="center" wrapText="1"/>
    </xf>
    <xf numFmtId="0" fontId="26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1" fillId="0" borderId="0" xfId="0" applyFont="1" applyFill="1">
      <alignment vertical="center"/>
    </xf>
    <xf numFmtId="0" fontId="28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 wrapText="1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2"/>
  <sheetViews>
    <sheetView tabSelected="1" workbookViewId="0">
      <selection activeCell="C32" sqref="C32"/>
    </sheetView>
  </sheetViews>
  <sheetFormatPr defaultColWidth="9" defaultRowHeight="14.25"/>
  <cols>
    <col min="2" max="2" width="7" customWidth="1"/>
    <col min="3" max="4" width="8.375" customWidth="1"/>
    <col min="5" max="5" width="9.375" style="3"/>
    <col min="6" max="6" width="9.875" style="4"/>
    <col min="7" max="7" width="9" style="5"/>
    <col min="8" max="8" width="9.375" style="5"/>
    <col min="9" max="9" width="8.125" style="3" customWidth="1"/>
    <col min="10" max="10" width="9.875"/>
    <col min="11" max="11" width="11" style="5" customWidth="1"/>
    <col min="12" max="13" width="12.625"/>
    <col min="14" max="15" width="8.625" customWidth="1"/>
    <col min="16" max="16" width="12.625"/>
    <col min="17" max="17" width="10.875" customWidth="1"/>
    <col min="18" max="18" width="11.375" customWidth="1"/>
    <col min="19" max="19" width="15.25" customWidth="1"/>
    <col min="20" max="20" width="16.625" customWidth="1"/>
    <col min="21" max="21" width="9" style="6"/>
    <col min="22" max="23" width="12.375" style="6"/>
    <col min="24" max="24" width="10.625" style="6" customWidth="1"/>
    <col min="25" max="25" width="12.375" style="6"/>
    <col min="26" max="27" width="9" style="6"/>
    <col min="28" max="28" width="17.375" style="6" customWidth="1"/>
    <col min="29" max="29" width="25.75" style="6" customWidth="1"/>
    <col min="30" max="30" width="32.375" style="6" customWidth="1"/>
    <col min="31" max="33" width="9" style="6"/>
  </cols>
  <sheetData>
    <row r="1" spans="1:31">
      <c r="A1" s="7" t="s">
        <v>0</v>
      </c>
      <c r="B1" s="7" t="s">
        <v>1</v>
      </c>
      <c r="C1" s="7" t="s">
        <v>2</v>
      </c>
      <c r="D1" s="7" t="s">
        <v>3</v>
      </c>
      <c r="E1" s="32" t="s">
        <v>4</v>
      </c>
      <c r="F1" s="33" t="s">
        <v>5</v>
      </c>
      <c r="G1" s="34" t="s">
        <v>6</v>
      </c>
      <c r="H1" s="34" t="s">
        <v>7</v>
      </c>
      <c r="I1" s="32" t="s">
        <v>8</v>
      </c>
      <c r="J1" s="7" t="s">
        <v>9</v>
      </c>
      <c r="K1" s="34" t="s">
        <v>10</v>
      </c>
      <c r="L1" s="7" t="s">
        <v>11</v>
      </c>
      <c r="M1" s="7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7" t="s">
        <v>19</v>
      </c>
      <c r="U1" s="6" t="s">
        <v>20</v>
      </c>
      <c r="V1" s="6" t="s">
        <v>21</v>
      </c>
      <c r="AE1" s="95"/>
    </row>
    <row r="2" spans="1:30">
      <c r="A2" s="8">
        <v>126</v>
      </c>
      <c r="B2" s="9">
        <v>2371</v>
      </c>
      <c r="C2" s="10">
        <v>336.414</v>
      </c>
      <c r="D2" s="10">
        <v>258.56</v>
      </c>
      <c r="E2" s="35">
        <f t="shared" ref="E2:E14" si="0">C2-D2</f>
        <v>77.854</v>
      </c>
      <c r="F2" s="36">
        <v>2453</v>
      </c>
      <c r="G2" s="37">
        <v>285.313</v>
      </c>
      <c r="H2" s="37">
        <v>220.168</v>
      </c>
      <c r="I2" s="35">
        <f t="shared" ref="I2:I14" si="1">G2-H2</f>
        <v>65.145</v>
      </c>
      <c r="J2" s="9">
        <v>19632</v>
      </c>
      <c r="K2" s="37">
        <v>2455.562</v>
      </c>
      <c r="L2" s="9">
        <v>1640.577</v>
      </c>
      <c r="M2" s="35">
        <f t="shared" ref="M2:M14" si="2">K2-L2</f>
        <v>814.985</v>
      </c>
      <c r="N2" s="56">
        <f t="shared" ref="N2:N14" si="3">E2/(E2+M2+H2)*100</f>
        <v>6.99492456022289</v>
      </c>
      <c r="O2" s="57">
        <f t="shared" ref="O2:O14" si="4">I2/(M2+E2+I2)*100</f>
        <v>6.80021795771119</v>
      </c>
      <c r="P2" s="58">
        <f t="shared" ref="P2:P14" si="5">N2/O2</f>
        <v>1.02863240615559</v>
      </c>
      <c r="Q2" s="75" t="s">
        <v>22</v>
      </c>
      <c r="R2" s="75" t="s">
        <v>22</v>
      </c>
      <c r="S2" s="75" t="s">
        <v>22</v>
      </c>
      <c r="T2" s="19" t="s">
        <v>23</v>
      </c>
      <c r="U2" s="79" t="s">
        <v>24</v>
      </c>
      <c r="V2" s="80"/>
      <c r="W2" s="80"/>
      <c r="X2" s="79"/>
      <c r="Y2" s="80"/>
      <c r="Z2" s="79"/>
      <c r="AA2" s="79"/>
      <c r="AB2" s="80"/>
      <c r="AC2" s="95"/>
      <c r="AD2" s="95"/>
    </row>
    <row r="3" spans="1:31">
      <c r="A3" s="11">
        <v>129</v>
      </c>
      <c r="B3" s="7">
        <v>2112</v>
      </c>
      <c r="C3" s="12">
        <v>241.087</v>
      </c>
      <c r="D3" s="12">
        <v>144.827</v>
      </c>
      <c r="E3" s="32">
        <f t="shared" si="0"/>
        <v>96.26</v>
      </c>
      <c r="F3" s="33">
        <v>1473</v>
      </c>
      <c r="G3" s="34">
        <v>148.563</v>
      </c>
      <c r="H3" s="34">
        <v>93.438</v>
      </c>
      <c r="I3" s="32">
        <f t="shared" si="1"/>
        <v>55.125</v>
      </c>
      <c r="J3" s="7">
        <v>13601</v>
      </c>
      <c r="K3" s="34">
        <v>1697.13</v>
      </c>
      <c r="L3" s="7">
        <v>749.214</v>
      </c>
      <c r="M3" s="32">
        <f t="shared" si="2"/>
        <v>947.916</v>
      </c>
      <c r="N3" s="59">
        <f t="shared" si="3"/>
        <v>8.46156956577539</v>
      </c>
      <c r="O3" s="60">
        <f t="shared" si="4"/>
        <v>5.01455015505307</v>
      </c>
      <c r="P3" s="61">
        <f t="shared" si="5"/>
        <v>1.68740351659437</v>
      </c>
      <c r="Q3" s="11" t="s">
        <v>25</v>
      </c>
      <c r="R3" s="11" t="s">
        <v>22</v>
      </c>
      <c r="S3" s="7"/>
      <c r="T3" s="7"/>
      <c r="U3" s="81" t="s">
        <v>24</v>
      </c>
      <c r="V3" s="82"/>
      <c r="W3" s="82"/>
      <c r="X3" s="81"/>
      <c r="Y3" s="82"/>
      <c r="Z3" s="81"/>
      <c r="AA3" s="81"/>
      <c r="AB3" s="82"/>
      <c r="AC3" s="96"/>
      <c r="AD3" s="96"/>
      <c r="AE3" s="95"/>
    </row>
    <row r="4" spans="1:30">
      <c r="A4" s="13">
        <v>134</v>
      </c>
      <c r="B4" s="7">
        <v>2106</v>
      </c>
      <c r="C4" s="12">
        <v>262.619</v>
      </c>
      <c r="D4" s="12">
        <v>149.134</v>
      </c>
      <c r="E4" s="32">
        <f t="shared" si="0"/>
        <v>113.485</v>
      </c>
      <c r="F4" s="33">
        <v>1538</v>
      </c>
      <c r="G4" s="34">
        <v>166.784</v>
      </c>
      <c r="H4" s="34">
        <v>105.252</v>
      </c>
      <c r="I4" s="32">
        <f t="shared" si="1"/>
        <v>61.532</v>
      </c>
      <c r="J4" s="7">
        <v>13852</v>
      </c>
      <c r="K4" s="34">
        <v>2000.252</v>
      </c>
      <c r="L4" s="7">
        <v>795.412</v>
      </c>
      <c r="M4" s="32">
        <f t="shared" si="2"/>
        <v>1204.84</v>
      </c>
      <c r="N4" s="62">
        <f t="shared" si="3"/>
        <v>7.971820280884</v>
      </c>
      <c r="O4" s="62">
        <f t="shared" si="4"/>
        <v>4.45930266687055</v>
      </c>
      <c r="P4" s="61">
        <f t="shared" si="5"/>
        <v>1.78768315954621</v>
      </c>
      <c r="Q4" s="13" t="s">
        <v>22</v>
      </c>
      <c r="R4" s="13" t="s">
        <v>22</v>
      </c>
      <c r="S4" s="13" t="s">
        <v>22</v>
      </c>
      <c r="T4" s="7"/>
      <c r="U4" s="79" t="s">
        <v>26</v>
      </c>
      <c r="V4" s="80" t="s">
        <v>22</v>
      </c>
      <c r="W4" s="80"/>
      <c r="X4" s="79"/>
      <c r="Y4" s="80"/>
      <c r="Z4" s="79"/>
      <c r="AA4" s="79"/>
      <c r="AB4" s="80"/>
      <c r="AC4" s="95"/>
      <c r="AD4" s="95"/>
    </row>
    <row r="5" spans="1:30">
      <c r="A5" s="11">
        <v>133</v>
      </c>
      <c r="B5" s="7">
        <v>944</v>
      </c>
      <c r="C5" s="12">
        <v>96.46</v>
      </c>
      <c r="D5" s="12">
        <v>50.83</v>
      </c>
      <c r="E5" s="32">
        <f t="shared" si="0"/>
        <v>45.63</v>
      </c>
      <c r="F5" s="33">
        <v>1245</v>
      </c>
      <c r="G5" s="34">
        <v>87.174</v>
      </c>
      <c r="H5" s="34">
        <v>70.368</v>
      </c>
      <c r="I5" s="32">
        <f t="shared" si="1"/>
        <v>16.806</v>
      </c>
      <c r="J5" s="7">
        <v>13081</v>
      </c>
      <c r="K5" s="34">
        <v>1725.015</v>
      </c>
      <c r="L5" s="7">
        <v>596.824</v>
      </c>
      <c r="M5" s="32">
        <f t="shared" si="2"/>
        <v>1128.191</v>
      </c>
      <c r="N5" s="63">
        <f t="shared" si="3"/>
        <v>3.6674492380177</v>
      </c>
      <c r="O5" s="63">
        <f t="shared" si="4"/>
        <v>1.41152518798919</v>
      </c>
      <c r="P5" s="61">
        <f t="shared" si="5"/>
        <v>2.5982173532746</v>
      </c>
      <c r="Q5" s="11" t="s">
        <v>25</v>
      </c>
      <c r="R5" s="11" t="s">
        <v>27</v>
      </c>
      <c r="S5" s="7"/>
      <c r="T5" s="7"/>
      <c r="U5" s="81" t="s">
        <v>26</v>
      </c>
      <c r="V5" s="82" t="s">
        <v>25</v>
      </c>
      <c r="W5" s="82"/>
      <c r="X5" s="81"/>
      <c r="Y5" s="82"/>
      <c r="Z5" s="81"/>
      <c r="AA5" s="81"/>
      <c r="AB5" s="82"/>
      <c r="AC5" s="96"/>
      <c r="AD5" s="96"/>
    </row>
    <row r="6" spans="1:30">
      <c r="A6" s="11">
        <v>136</v>
      </c>
      <c r="B6" s="7">
        <v>1940</v>
      </c>
      <c r="C6" s="12">
        <v>212.226</v>
      </c>
      <c r="D6" s="12">
        <v>93.871</v>
      </c>
      <c r="E6" s="32">
        <f t="shared" si="0"/>
        <v>118.355</v>
      </c>
      <c r="F6" s="33">
        <v>2293</v>
      </c>
      <c r="G6" s="34">
        <v>199.9</v>
      </c>
      <c r="H6" s="34">
        <v>118.823</v>
      </c>
      <c r="I6" s="32">
        <f t="shared" si="1"/>
        <v>81.077</v>
      </c>
      <c r="J6" s="7">
        <v>6974</v>
      </c>
      <c r="K6" s="34">
        <v>980.159</v>
      </c>
      <c r="L6" s="7">
        <v>350.823</v>
      </c>
      <c r="M6" s="32">
        <f t="shared" si="2"/>
        <v>629.336</v>
      </c>
      <c r="N6" s="62">
        <f t="shared" si="3"/>
        <v>13.6587521955791</v>
      </c>
      <c r="O6" s="62">
        <f t="shared" si="4"/>
        <v>9.78283427931581</v>
      </c>
      <c r="P6" s="61">
        <f t="shared" si="5"/>
        <v>1.39619580640942</v>
      </c>
      <c r="Q6" s="11" t="s">
        <v>22</v>
      </c>
      <c r="R6" s="11" t="s">
        <v>25</v>
      </c>
      <c r="S6" s="7"/>
      <c r="T6" s="7"/>
      <c r="U6" s="79" t="s">
        <v>26</v>
      </c>
      <c r="V6" s="80" t="s">
        <v>22</v>
      </c>
      <c r="W6" s="82"/>
      <c r="X6" s="81"/>
      <c r="Y6" s="82"/>
      <c r="Z6" s="81"/>
      <c r="AA6" s="81"/>
      <c r="AB6" s="82"/>
      <c r="AC6" s="96"/>
      <c r="AD6" s="96"/>
    </row>
    <row r="7" s="1" customFormat="1" spans="1:33">
      <c r="A7" s="14">
        <v>137</v>
      </c>
      <c r="B7" s="9">
        <v>1694</v>
      </c>
      <c r="C7" s="10">
        <v>140.048</v>
      </c>
      <c r="D7" s="10">
        <v>102.873</v>
      </c>
      <c r="E7" s="35">
        <f t="shared" si="0"/>
        <v>37.175</v>
      </c>
      <c r="F7" s="36">
        <v>1411</v>
      </c>
      <c r="G7" s="37">
        <v>85.925</v>
      </c>
      <c r="H7" s="37">
        <v>83.233</v>
      </c>
      <c r="I7" s="35">
        <f t="shared" si="1"/>
        <v>2.69199999999999</v>
      </c>
      <c r="J7" s="9">
        <v>2974</v>
      </c>
      <c r="K7" s="37">
        <v>341.279</v>
      </c>
      <c r="L7" s="9">
        <v>204.679</v>
      </c>
      <c r="M7" s="35">
        <f t="shared" si="2"/>
        <v>136.6</v>
      </c>
      <c r="N7" s="56">
        <f t="shared" si="3"/>
        <v>14.464530286995</v>
      </c>
      <c r="O7" s="57">
        <f t="shared" si="4"/>
        <v>1.52549768511959</v>
      </c>
      <c r="P7" s="58">
        <f t="shared" si="5"/>
        <v>9.48184348497454</v>
      </c>
      <c r="Q7" s="75" t="s">
        <v>25</v>
      </c>
      <c r="R7" s="75" t="s">
        <v>27</v>
      </c>
      <c r="S7" s="9"/>
      <c r="T7" s="9" t="s">
        <v>28</v>
      </c>
      <c r="U7" s="81" t="s">
        <v>24</v>
      </c>
      <c r="V7" s="82"/>
      <c r="W7" s="82"/>
      <c r="X7" s="81"/>
      <c r="Y7" s="82"/>
      <c r="Z7" s="81"/>
      <c r="AA7" s="81"/>
      <c r="AB7" s="82"/>
      <c r="AC7" s="96"/>
      <c r="AD7" s="96"/>
      <c r="AE7" s="95"/>
      <c r="AF7" s="97"/>
      <c r="AG7" s="97"/>
    </row>
    <row r="8" spans="1:31">
      <c r="A8" s="13">
        <v>138</v>
      </c>
      <c r="B8" s="7">
        <v>1668</v>
      </c>
      <c r="C8" s="12">
        <v>157.19</v>
      </c>
      <c r="D8" s="12">
        <v>84.993</v>
      </c>
      <c r="E8" s="32">
        <f t="shared" si="0"/>
        <v>72.197</v>
      </c>
      <c r="F8" s="33">
        <v>1622</v>
      </c>
      <c r="G8" s="34">
        <v>129.792</v>
      </c>
      <c r="H8" s="34">
        <v>89.808</v>
      </c>
      <c r="I8" s="32">
        <f t="shared" si="1"/>
        <v>39.984</v>
      </c>
      <c r="J8" s="7">
        <v>5627</v>
      </c>
      <c r="K8" s="34">
        <v>770.06</v>
      </c>
      <c r="L8" s="7">
        <v>296.556</v>
      </c>
      <c r="M8" s="32">
        <f t="shared" si="2"/>
        <v>473.504</v>
      </c>
      <c r="N8" s="62">
        <f t="shared" si="3"/>
        <v>11.3605000086545</v>
      </c>
      <c r="O8" s="62">
        <f t="shared" si="4"/>
        <v>6.82687792926231</v>
      </c>
      <c r="P8" s="61">
        <f t="shared" si="5"/>
        <v>1.66408424559044</v>
      </c>
      <c r="Q8" s="13" t="s">
        <v>22</v>
      </c>
      <c r="R8" s="13" t="s">
        <v>22</v>
      </c>
      <c r="S8" s="13" t="s">
        <v>22</v>
      </c>
      <c r="T8" s="7"/>
      <c r="U8" s="79" t="s">
        <v>26</v>
      </c>
      <c r="V8" s="80" t="s">
        <v>22</v>
      </c>
      <c r="W8" s="80"/>
      <c r="X8" s="79"/>
      <c r="Y8" s="80"/>
      <c r="Z8" s="79"/>
      <c r="AA8" s="79"/>
      <c r="AB8" s="80"/>
      <c r="AC8" s="95"/>
      <c r="AD8" s="95"/>
      <c r="AE8" s="98"/>
    </row>
    <row r="9" s="2" customFormat="1" spans="1:33">
      <c r="A9" s="15">
        <v>139</v>
      </c>
      <c r="B9" s="9">
        <v>2973</v>
      </c>
      <c r="C9" s="10">
        <v>379.943</v>
      </c>
      <c r="D9" s="10">
        <v>302.596</v>
      </c>
      <c r="E9" s="35">
        <f t="shared" si="0"/>
        <v>77.347</v>
      </c>
      <c r="F9" s="36">
        <v>1524</v>
      </c>
      <c r="G9" s="37">
        <v>160.554</v>
      </c>
      <c r="H9" s="37">
        <v>148.703</v>
      </c>
      <c r="I9" s="35">
        <f t="shared" si="1"/>
        <v>11.851</v>
      </c>
      <c r="J9" s="9">
        <v>4165</v>
      </c>
      <c r="K9" s="37">
        <v>523.039</v>
      </c>
      <c r="L9" s="9">
        <v>400.129</v>
      </c>
      <c r="M9" s="35">
        <f t="shared" si="2"/>
        <v>122.91</v>
      </c>
      <c r="N9" s="56">
        <f t="shared" si="3"/>
        <v>22.1650045850527</v>
      </c>
      <c r="O9" s="57">
        <f t="shared" si="4"/>
        <v>5.58724800573293</v>
      </c>
      <c r="P9" s="58">
        <f t="shared" si="5"/>
        <v>3.96707011435859</v>
      </c>
      <c r="Q9" s="75" t="s">
        <v>25</v>
      </c>
      <c r="R9" s="75" t="s">
        <v>29</v>
      </c>
      <c r="S9" s="75" t="s">
        <v>29</v>
      </c>
      <c r="T9" s="19" t="s">
        <v>23</v>
      </c>
      <c r="U9" s="83" t="s">
        <v>24</v>
      </c>
      <c r="V9" s="84"/>
      <c r="W9" s="84"/>
      <c r="X9" s="83"/>
      <c r="Y9" s="84"/>
      <c r="Z9" s="83"/>
      <c r="AA9" s="83"/>
      <c r="AB9" s="84"/>
      <c r="AC9" s="98"/>
      <c r="AD9" s="98"/>
      <c r="AE9" s="99"/>
      <c r="AF9" s="6"/>
      <c r="AG9" s="6"/>
    </row>
    <row r="10" spans="1:31">
      <c r="A10" s="16">
        <v>140</v>
      </c>
      <c r="B10" s="7">
        <v>2309</v>
      </c>
      <c r="C10" s="12">
        <v>268.847</v>
      </c>
      <c r="D10" s="12">
        <v>161.104</v>
      </c>
      <c r="E10" s="32">
        <f t="shared" si="0"/>
        <v>107.743</v>
      </c>
      <c r="F10" s="33">
        <v>2075</v>
      </c>
      <c r="G10" s="34">
        <v>205.237</v>
      </c>
      <c r="H10" s="34">
        <v>138.629</v>
      </c>
      <c r="I10" s="32">
        <f t="shared" si="1"/>
        <v>66.608</v>
      </c>
      <c r="J10" s="7">
        <v>11437</v>
      </c>
      <c r="K10" s="34">
        <v>1846.019</v>
      </c>
      <c r="L10" s="7">
        <v>755.869</v>
      </c>
      <c r="M10" s="32">
        <f t="shared" si="2"/>
        <v>1090.15</v>
      </c>
      <c r="N10" s="62">
        <f t="shared" si="3"/>
        <v>8.0614460517672</v>
      </c>
      <c r="O10" s="62">
        <f t="shared" si="4"/>
        <v>5.26753241001787</v>
      </c>
      <c r="P10" s="61">
        <f t="shared" si="5"/>
        <v>1.53040274350013</v>
      </c>
      <c r="Q10" s="16" t="s">
        <v>22</v>
      </c>
      <c r="R10" s="16" t="s">
        <v>29</v>
      </c>
      <c r="S10" s="16" t="s">
        <v>22</v>
      </c>
      <c r="T10" s="7"/>
      <c r="U10" s="79" t="s">
        <v>26</v>
      </c>
      <c r="V10" s="80" t="s">
        <v>22</v>
      </c>
      <c r="W10" s="85"/>
      <c r="X10" s="86"/>
      <c r="Y10" s="85"/>
      <c r="Z10" s="86"/>
      <c r="AA10" s="86"/>
      <c r="AB10" s="85"/>
      <c r="AC10" s="99"/>
      <c r="AD10" s="99"/>
      <c r="AE10" s="98"/>
    </row>
    <row r="11" spans="1:31">
      <c r="A11" s="17">
        <v>115</v>
      </c>
      <c r="B11" s="6">
        <v>1792</v>
      </c>
      <c r="C11" s="6">
        <v>112.176</v>
      </c>
      <c r="D11" s="6">
        <v>74.757</v>
      </c>
      <c r="E11" s="32">
        <f t="shared" si="0"/>
        <v>37.419</v>
      </c>
      <c r="F11" s="38">
        <v>1448</v>
      </c>
      <c r="G11" s="39">
        <v>72.253</v>
      </c>
      <c r="H11" s="39">
        <v>56.339</v>
      </c>
      <c r="I11" s="32">
        <f t="shared" si="1"/>
        <v>15.914</v>
      </c>
      <c r="J11" s="6">
        <v>8858</v>
      </c>
      <c r="K11" s="39">
        <v>1162.563</v>
      </c>
      <c r="L11" s="6">
        <v>460.053</v>
      </c>
      <c r="M11" s="32">
        <f t="shared" si="2"/>
        <v>702.51</v>
      </c>
      <c r="N11" s="63">
        <f t="shared" si="3"/>
        <v>4.69929722153848</v>
      </c>
      <c r="O11" s="63">
        <f t="shared" si="4"/>
        <v>2.10546370079501</v>
      </c>
      <c r="P11" s="61">
        <f t="shared" si="5"/>
        <v>2.23195356907082</v>
      </c>
      <c r="Q11" s="17" t="s">
        <v>25</v>
      </c>
      <c r="R11" s="17" t="s">
        <v>25</v>
      </c>
      <c r="S11" s="17" t="s">
        <v>25</v>
      </c>
      <c r="T11" s="7"/>
      <c r="U11" s="83" t="s">
        <v>26</v>
      </c>
      <c r="V11" s="84" t="s">
        <v>25</v>
      </c>
      <c r="W11" s="84"/>
      <c r="X11" s="83"/>
      <c r="Y11" s="84"/>
      <c r="Z11" s="83"/>
      <c r="AA11" s="83"/>
      <c r="AB11" s="84"/>
      <c r="AC11" s="98"/>
      <c r="AD11" s="98"/>
      <c r="AE11" s="95"/>
    </row>
    <row r="12" spans="1:31">
      <c r="A12" s="18">
        <v>116</v>
      </c>
      <c r="B12" s="6">
        <v>2156</v>
      </c>
      <c r="C12" s="6">
        <v>218.335</v>
      </c>
      <c r="D12" s="6">
        <v>116.857</v>
      </c>
      <c r="E12" s="32">
        <f t="shared" si="0"/>
        <v>101.478</v>
      </c>
      <c r="F12" s="40">
        <v>2129</v>
      </c>
      <c r="G12" s="41">
        <v>175.089</v>
      </c>
      <c r="H12" s="41">
        <v>95.673</v>
      </c>
      <c r="I12" s="32">
        <f t="shared" si="1"/>
        <v>79.416</v>
      </c>
      <c r="J12" s="53">
        <v>9080</v>
      </c>
      <c r="K12" s="41">
        <v>1321.611</v>
      </c>
      <c r="L12" s="53">
        <v>461.586</v>
      </c>
      <c r="M12" s="32">
        <f t="shared" si="2"/>
        <v>860.025</v>
      </c>
      <c r="N12" s="62">
        <f t="shared" si="3"/>
        <v>9.59896932961021</v>
      </c>
      <c r="O12" s="62">
        <f t="shared" si="4"/>
        <v>7.62941208681943</v>
      </c>
      <c r="P12" s="61">
        <f t="shared" si="5"/>
        <v>1.25815321290527</v>
      </c>
      <c r="Q12" s="18" t="s">
        <v>22</v>
      </c>
      <c r="R12" s="18" t="s">
        <v>22</v>
      </c>
      <c r="S12" s="18" t="s">
        <v>22</v>
      </c>
      <c r="U12" s="79" t="s">
        <v>26</v>
      </c>
      <c r="V12" s="80" t="s">
        <v>22</v>
      </c>
      <c r="W12" s="80"/>
      <c r="X12" s="79"/>
      <c r="Y12" s="80"/>
      <c r="Z12" s="79"/>
      <c r="AA12" s="79"/>
      <c r="AB12" s="80"/>
      <c r="AC12" s="95"/>
      <c r="AD12" s="95"/>
      <c r="AE12" s="98"/>
    </row>
    <row r="13" spans="1:31">
      <c r="A13" s="15">
        <v>117</v>
      </c>
      <c r="B13" s="19">
        <v>2393</v>
      </c>
      <c r="C13" s="19">
        <v>154.895</v>
      </c>
      <c r="D13" s="19">
        <v>121.029</v>
      </c>
      <c r="E13" s="42">
        <f t="shared" si="0"/>
        <v>33.866</v>
      </c>
      <c r="F13" s="43">
        <v>2393</v>
      </c>
      <c r="G13" s="44">
        <v>120.806</v>
      </c>
      <c r="H13" s="44">
        <v>114.208</v>
      </c>
      <c r="I13" s="42">
        <f t="shared" si="1"/>
        <v>6.598</v>
      </c>
      <c r="J13" s="19">
        <v>4807</v>
      </c>
      <c r="K13" s="44">
        <v>361.266</v>
      </c>
      <c r="L13" s="19">
        <v>263.031</v>
      </c>
      <c r="M13" s="42">
        <f t="shared" si="2"/>
        <v>98.235</v>
      </c>
      <c r="N13" s="57">
        <f t="shared" si="3"/>
        <v>13.7493960837809</v>
      </c>
      <c r="O13" s="57">
        <f t="shared" si="4"/>
        <v>4.75706385770625</v>
      </c>
      <c r="P13" s="64">
        <f t="shared" si="5"/>
        <v>2.89031143895777</v>
      </c>
      <c r="Q13" s="14" t="s">
        <v>25</v>
      </c>
      <c r="R13" s="14" t="s">
        <v>25</v>
      </c>
      <c r="S13" s="14" t="s">
        <v>25</v>
      </c>
      <c r="T13" s="19" t="s">
        <v>23</v>
      </c>
      <c r="U13" s="83" t="s">
        <v>24</v>
      </c>
      <c r="V13" s="84"/>
      <c r="W13" s="84"/>
      <c r="X13" s="83"/>
      <c r="Y13" s="84"/>
      <c r="Z13" s="83"/>
      <c r="AA13" s="83"/>
      <c r="AB13" s="84"/>
      <c r="AC13" s="98"/>
      <c r="AD13" s="98"/>
      <c r="AE13" s="95"/>
    </row>
    <row r="14" spans="1:31">
      <c r="A14" s="13">
        <v>118</v>
      </c>
      <c r="B14" s="7">
        <v>2482</v>
      </c>
      <c r="C14" s="7">
        <v>243.078</v>
      </c>
      <c r="D14" s="7">
        <v>110.404</v>
      </c>
      <c r="E14" s="32">
        <f t="shared" si="0"/>
        <v>132.674</v>
      </c>
      <c r="F14" s="33">
        <v>1785</v>
      </c>
      <c r="G14" s="34">
        <v>155.117</v>
      </c>
      <c r="H14" s="34">
        <v>67.899</v>
      </c>
      <c r="I14" s="32">
        <f t="shared" si="1"/>
        <v>87.218</v>
      </c>
      <c r="J14" s="7">
        <v>8882</v>
      </c>
      <c r="K14" s="34">
        <v>1205.239</v>
      </c>
      <c r="L14" s="7">
        <v>371.965</v>
      </c>
      <c r="M14" s="32">
        <f t="shared" si="2"/>
        <v>833.274</v>
      </c>
      <c r="N14" s="62">
        <f t="shared" si="3"/>
        <v>12.8330400920059</v>
      </c>
      <c r="O14" s="62">
        <f t="shared" si="4"/>
        <v>8.28150547966797</v>
      </c>
      <c r="P14" s="61">
        <f t="shared" si="5"/>
        <v>1.54960231850506</v>
      </c>
      <c r="Q14" s="13" t="s">
        <v>22</v>
      </c>
      <c r="R14" s="13" t="s">
        <v>22</v>
      </c>
      <c r="S14" s="13" t="s">
        <v>22</v>
      </c>
      <c r="T14" s="7"/>
      <c r="U14" s="79" t="s">
        <v>26</v>
      </c>
      <c r="V14" s="80" t="s">
        <v>22</v>
      </c>
      <c r="W14" s="80"/>
      <c r="X14" s="79"/>
      <c r="Y14" s="80"/>
      <c r="Z14" s="79"/>
      <c r="AA14" s="79"/>
      <c r="AB14" s="80"/>
      <c r="AC14" s="95"/>
      <c r="AD14" s="95"/>
      <c r="AE14" s="98"/>
    </row>
    <row r="15" spans="1:31">
      <c r="A15" s="15">
        <v>99</v>
      </c>
      <c r="B15" s="19"/>
      <c r="C15" s="19"/>
      <c r="D15" s="19"/>
      <c r="E15" s="45"/>
      <c r="F15" s="43"/>
      <c r="G15" s="44"/>
      <c r="H15" s="44"/>
      <c r="I15" s="42"/>
      <c r="J15" s="19"/>
      <c r="K15" s="44"/>
      <c r="L15" s="19"/>
      <c r="M15" s="19"/>
      <c r="N15" s="65"/>
      <c r="O15" s="65"/>
      <c r="P15" s="19"/>
      <c r="Q15" s="15" t="s">
        <v>25</v>
      </c>
      <c r="R15" s="15" t="s">
        <v>25</v>
      </c>
      <c r="S15" s="15" t="s">
        <v>25</v>
      </c>
      <c r="T15" s="19" t="s">
        <v>30</v>
      </c>
      <c r="U15" s="83" t="s">
        <v>24</v>
      </c>
      <c r="V15" s="84"/>
      <c r="W15" s="84"/>
      <c r="X15" s="83"/>
      <c r="Y15" s="84"/>
      <c r="Z15" s="83"/>
      <c r="AA15" s="83"/>
      <c r="AB15" s="84"/>
      <c r="AC15" s="98"/>
      <c r="AD15" s="98"/>
      <c r="AE15" s="95"/>
    </row>
    <row r="16" spans="1:30">
      <c r="A16" s="13">
        <v>96</v>
      </c>
      <c r="B16" s="7">
        <v>2337</v>
      </c>
      <c r="C16" s="7">
        <v>208.531</v>
      </c>
      <c r="D16" s="7">
        <v>86.121</v>
      </c>
      <c r="E16" s="32">
        <f t="shared" ref="E16:E23" si="6">C16-D16</f>
        <v>122.41</v>
      </c>
      <c r="F16" s="33">
        <v>2392</v>
      </c>
      <c r="G16" s="34">
        <v>186.338</v>
      </c>
      <c r="H16" s="34">
        <v>88.018</v>
      </c>
      <c r="I16" s="32">
        <f t="shared" ref="I16:I23" si="7">G16-H16</f>
        <v>98.32</v>
      </c>
      <c r="J16" s="7">
        <v>12068</v>
      </c>
      <c r="K16" s="34">
        <v>1643.834</v>
      </c>
      <c r="L16" s="12">
        <v>394.22</v>
      </c>
      <c r="M16" s="32">
        <f t="shared" ref="M16:M36" si="8">K16-L16</f>
        <v>1249.614</v>
      </c>
      <c r="N16" s="62">
        <f t="shared" ref="N16:N36" si="9">E16/(E16+M16+H16)*100</f>
        <v>8.38400539162572</v>
      </c>
      <c r="O16" s="62">
        <f t="shared" ref="O16:O36" si="10">I16/(M16+E16+I16)*100</f>
        <v>6.68687055546185</v>
      </c>
      <c r="P16" s="61">
        <f t="shared" ref="P16:P36" si="11">N16/O16</f>
        <v>1.25380106016523</v>
      </c>
      <c r="Q16" s="13" t="s">
        <v>22</v>
      </c>
      <c r="R16" s="13" t="s">
        <v>22</v>
      </c>
      <c r="S16" s="13" t="s">
        <v>22</v>
      </c>
      <c r="T16" s="7"/>
      <c r="U16" s="79" t="s">
        <v>26</v>
      </c>
      <c r="V16" s="80" t="s">
        <v>22</v>
      </c>
      <c r="W16" s="80"/>
      <c r="X16" s="79"/>
      <c r="Y16" s="80"/>
      <c r="Z16" s="79"/>
      <c r="AA16" s="79"/>
      <c r="AB16" s="80"/>
      <c r="AC16" s="95"/>
      <c r="AD16" s="95"/>
    </row>
    <row r="17" spans="1:30">
      <c r="A17" s="14">
        <v>121</v>
      </c>
      <c r="B17" s="19"/>
      <c r="C17" s="19"/>
      <c r="D17" s="19"/>
      <c r="E17" s="42"/>
      <c r="F17" s="43"/>
      <c r="G17" s="44"/>
      <c r="H17" s="44"/>
      <c r="I17" s="42"/>
      <c r="J17" s="19"/>
      <c r="K17" s="44"/>
      <c r="L17" s="54"/>
      <c r="M17" s="19"/>
      <c r="N17" s="65"/>
      <c r="O17" s="65"/>
      <c r="P17" s="19"/>
      <c r="Q17" s="14" t="s">
        <v>25</v>
      </c>
      <c r="R17" s="14" t="s">
        <v>25</v>
      </c>
      <c r="S17" s="19"/>
      <c r="T17" s="19" t="s">
        <v>30</v>
      </c>
      <c r="U17" s="81" t="s">
        <v>24</v>
      </c>
      <c r="V17" s="82"/>
      <c r="W17" s="82"/>
      <c r="X17" s="81"/>
      <c r="Y17" s="82"/>
      <c r="Z17" s="81"/>
      <c r="AA17" s="81"/>
      <c r="AB17" s="81"/>
      <c r="AC17" s="96"/>
      <c r="AD17" s="96"/>
    </row>
    <row r="18" spans="1:30">
      <c r="A18" s="14">
        <v>122</v>
      </c>
      <c r="B18" s="19"/>
      <c r="C18" s="19"/>
      <c r="D18" s="19"/>
      <c r="E18" s="45"/>
      <c r="F18" s="43"/>
      <c r="G18" s="44"/>
      <c r="H18" s="44"/>
      <c r="I18" s="42"/>
      <c r="J18" s="19"/>
      <c r="K18" s="44"/>
      <c r="L18" s="19"/>
      <c r="M18" s="19"/>
      <c r="N18" s="65"/>
      <c r="O18" s="65"/>
      <c r="P18" s="19"/>
      <c r="Q18" s="14" t="s">
        <v>22</v>
      </c>
      <c r="R18" s="14" t="s">
        <v>22</v>
      </c>
      <c r="S18" s="19"/>
      <c r="T18" s="19" t="s">
        <v>30</v>
      </c>
      <c r="U18" s="81" t="s">
        <v>24</v>
      </c>
      <c r="V18" s="82"/>
      <c r="W18" s="82"/>
      <c r="X18" s="81"/>
      <c r="Y18" s="82"/>
      <c r="Z18" s="81"/>
      <c r="AA18" s="81"/>
      <c r="AB18" s="82"/>
      <c r="AC18" s="96"/>
      <c r="AD18" s="96"/>
    </row>
    <row r="19" spans="1:31">
      <c r="A19" s="20">
        <v>125</v>
      </c>
      <c r="B19" s="7">
        <v>1367</v>
      </c>
      <c r="C19" s="7">
        <v>68.431</v>
      </c>
      <c r="D19" s="7">
        <v>44.686</v>
      </c>
      <c r="E19" s="32">
        <f t="shared" si="6"/>
        <v>23.745</v>
      </c>
      <c r="F19" s="33">
        <v>875</v>
      </c>
      <c r="G19" s="34">
        <v>29.271</v>
      </c>
      <c r="H19" s="34">
        <v>26.464</v>
      </c>
      <c r="I19" s="32">
        <f t="shared" si="7"/>
        <v>2.807</v>
      </c>
      <c r="J19" s="7">
        <v>11940</v>
      </c>
      <c r="K19" s="34">
        <v>1355.581</v>
      </c>
      <c r="L19" s="7">
        <f>278.512*8461/11940</f>
        <v>197.360974204355</v>
      </c>
      <c r="M19" s="32">
        <f t="shared" si="8"/>
        <v>1158.22002579564</v>
      </c>
      <c r="N19" s="63">
        <f t="shared" si="9"/>
        <v>1.96494783666471</v>
      </c>
      <c r="O19" s="63">
        <f t="shared" si="10"/>
        <v>0.236923217199945</v>
      </c>
      <c r="P19" s="61">
        <f t="shared" si="11"/>
        <v>8.29360608845039</v>
      </c>
      <c r="Q19" s="76" t="s">
        <v>25</v>
      </c>
      <c r="R19" s="76" t="s">
        <v>25</v>
      </c>
      <c r="S19" s="7"/>
      <c r="T19" s="7"/>
      <c r="U19" s="87" t="s">
        <v>26</v>
      </c>
      <c r="V19" s="88" t="s">
        <v>25</v>
      </c>
      <c r="W19" s="82"/>
      <c r="X19" s="81"/>
      <c r="Y19" s="82"/>
      <c r="Z19" s="81"/>
      <c r="AA19" s="81"/>
      <c r="AB19" s="82"/>
      <c r="AC19" s="96"/>
      <c r="AD19" s="96"/>
      <c r="AE19" s="96"/>
    </row>
    <row r="20" spans="1:31">
      <c r="A20" s="21">
        <v>127</v>
      </c>
      <c r="B20" s="22">
        <v>1379</v>
      </c>
      <c r="C20" s="23">
        <v>87.119</v>
      </c>
      <c r="D20" s="23">
        <v>70.532</v>
      </c>
      <c r="E20" s="46">
        <f t="shared" si="6"/>
        <v>16.587</v>
      </c>
      <c r="F20" s="47">
        <v>1620</v>
      </c>
      <c r="G20" s="48">
        <v>88.688</v>
      </c>
      <c r="H20" s="48">
        <v>67.775</v>
      </c>
      <c r="I20" s="46">
        <f t="shared" si="7"/>
        <v>20.913</v>
      </c>
      <c r="J20" s="23">
        <v>8291</v>
      </c>
      <c r="K20" s="48">
        <v>673.285</v>
      </c>
      <c r="L20" s="55">
        <v>427.038</v>
      </c>
      <c r="M20" s="46">
        <f t="shared" si="8"/>
        <v>246.247</v>
      </c>
      <c r="N20" s="66">
        <f t="shared" si="9"/>
        <v>5.01710479751005</v>
      </c>
      <c r="O20" s="66">
        <f t="shared" si="10"/>
        <v>7.37029818817468</v>
      </c>
      <c r="P20" s="67">
        <f t="shared" si="11"/>
        <v>0.680719377888913</v>
      </c>
      <c r="Q20" s="21" t="s">
        <v>25</v>
      </c>
      <c r="R20" s="21" t="s">
        <v>27</v>
      </c>
      <c r="S20" s="21" t="s">
        <v>27</v>
      </c>
      <c r="T20" s="23" t="s">
        <v>31</v>
      </c>
      <c r="U20" s="81" t="s">
        <v>24</v>
      </c>
      <c r="V20" s="82"/>
      <c r="W20" s="82"/>
      <c r="X20" s="81"/>
      <c r="Y20" s="82"/>
      <c r="Z20" s="81"/>
      <c r="AA20" s="81"/>
      <c r="AB20" s="82"/>
      <c r="AC20" s="96"/>
      <c r="AD20" s="96"/>
      <c r="AE20" s="99"/>
    </row>
    <row r="21" spans="1:31">
      <c r="A21" s="13">
        <v>168</v>
      </c>
      <c r="B21" s="7">
        <v>2542</v>
      </c>
      <c r="C21" s="7">
        <v>141.719</v>
      </c>
      <c r="D21" s="7">
        <v>49.74</v>
      </c>
      <c r="E21" s="32">
        <f t="shared" si="6"/>
        <v>91.979</v>
      </c>
      <c r="F21" s="33">
        <v>2730</v>
      </c>
      <c r="G21" s="34">
        <v>138.165</v>
      </c>
      <c r="H21" s="34">
        <v>71.875</v>
      </c>
      <c r="I21" s="32">
        <f t="shared" si="7"/>
        <v>66.29</v>
      </c>
      <c r="J21" s="7">
        <v>10074</v>
      </c>
      <c r="K21" s="34">
        <v>1014.094</v>
      </c>
      <c r="L21" s="7">
        <v>197.303</v>
      </c>
      <c r="M21" s="32">
        <f t="shared" si="8"/>
        <v>816.791</v>
      </c>
      <c r="N21" s="62">
        <f t="shared" si="9"/>
        <v>9.37943904267089</v>
      </c>
      <c r="O21" s="62">
        <f t="shared" si="10"/>
        <v>6.79855598629828</v>
      </c>
      <c r="P21" s="61">
        <f t="shared" si="11"/>
        <v>1.3796222406014</v>
      </c>
      <c r="Q21" s="16" t="s">
        <v>22</v>
      </c>
      <c r="R21" s="16" t="s">
        <v>25</v>
      </c>
      <c r="S21" s="16" t="s">
        <v>22</v>
      </c>
      <c r="T21" s="7"/>
      <c r="U21" s="86" t="s">
        <v>26</v>
      </c>
      <c r="V21" s="85" t="s">
        <v>22</v>
      </c>
      <c r="W21" s="85"/>
      <c r="X21" s="86"/>
      <c r="Y21" s="85"/>
      <c r="Z21" s="86"/>
      <c r="AA21" s="86"/>
      <c r="AB21" s="85"/>
      <c r="AC21" s="99"/>
      <c r="AD21" s="99"/>
      <c r="AE21" s="96"/>
    </row>
    <row r="22" spans="1:31">
      <c r="A22" s="24">
        <v>172</v>
      </c>
      <c r="B22" s="7">
        <v>966</v>
      </c>
      <c r="C22" s="7">
        <v>25.39</v>
      </c>
      <c r="D22" s="7">
        <v>15.95</v>
      </c>
      <c r="E22" s="32">
        <f t="shared" si="6"/>
        <v>9.44</v>
      </c>
      <c r="F22" s="33">
        <v>966</v>
      </c>
      <c r="G22" s="34">
        <v>26.667</v>
      </c>
      <c r="H22" s="34">
        <v>20.074</v>
      </c>
      <c r="I22" s="32">
        <f t="shared" si="7"/>
        <v>6.593</v>
      </c>
      <c r="J22" s="7">
        <v>2618</v>
      </c>
      <c r="K22" s="34">
        <v>139.243</v>
      </c>
      <c r="L22" s="7">
        <v>46.461</v>
      </c>
      <c r="M22" s="32">
        <f t="shared" si="8"/>
        <v>92.782</v>
      </c>
      <c r="N22" s="62">
        <f t="shared" si="9"/>
        <v>7.71897690848433</v>
      </c>
      <c r="O22" s="62">
        <f t="shared" si="10"/>
        <v>6.0589073197629</v>
      </c>
      <c r="P22" s="61">
        <f t="shared" si="11"/>
        <v>1.27398827892723</v>
      </c>
      <c r="Q22" s="77" t="s">
        <v>22</v>
      </c>
      <c r="R22" s="77" t="s">
        <v>32</v>
      </c>
      <c r="S22" s="77" t="s">
        <v>22</v>
      </c>
      <c r="T22" s="7" t="s">
        <v>33</v>
      </c>
      <c r="U22" s="89" t="s">
        <v>26</v>
      </c>
      <c r="V22" s="90" t="s">
        <v>22</v>
      </c>
      <c r="W22" s="90"/>
      <c r="X22" s="89"/>
      <c r="Y22" s="90"/>
      <c r="Z22" s="89"/>
      <c r="AA22" s="89"/>
      <c r="AB22" s="90"/>
      <c r="AC22" s="96"/>
      <c r="AD22" s="96"/>
      <c r="AE22" s="98"/>
    </row>
    <row r="23" spans="1:31">
      <c r="A23" s="25">
        <v>189</v>
      </c>
      <c r="B23">
        <v>2807</v>
      </c>
      <c r="C23">
        <v>132.056</v>
      </c>
      <c r="D23">
        <v>102.217</v>
      </c>
      <c r="E23" s="32">
        <f t="shared" si="6"/>
        <v>29.839</v>
      </c>
      <c r="F23" s="4">
        <v>2939</v>
      </c>
      <c r="G23" s="5">
        <v>108.807</v>
      </c>
      <c r="H23" s="5">
        <v>88.336</v>
      </c>
      <c r="I23" s="32">
        <f t="shared" si="7"/>
        <v>20.471</v>
      </c>
      <c r="J23">
        <v>12114</v>
      </c>
      <c r="K23" s="5">
        <v>1053.59</v>
      </c>
      <c r="L23">
        <v>277.965</v>
      </c>
      <c r="M23" s="32">
        <f t="shared" si="8"/>
        <v>775.625</v>
      </c>
      <c r="N23" s="63">
        <f t="shared" si="9"/>
        <v>3.33844260460953</v>
      </c>
      <c r="O23" s="63">
        <f t="shared" si="10"/>
        <v>2.47852433908237</v>
      </c>
      <c r="P23" s="61">
        <f t="shared" si="11"/>
        <v>1.34694767849063</v>
      </c>
      <c r="Q23" s="25" t="s">
        <v>25</v>
      </c>
      <c r="R23" s="25" t="s">
        <v>25</v>
      </c>
      <c r="S23" s="25" t="s">
        <v>25</v>
      </c>
      <c r="T23" s="7"/>
      <c r="U23" s="83" t="s">
        <v>26</v>
      </c>
      <c r="V23" s="84" t="s">
        <v>25</v>
      </c>
      <c r="W23" s="84"/>
      <c r="X23" s="83"/>
      <c r="Y23" s="84"/>
      <c r="Z23" s="83"/>
      <c r="AA23" s="83"/>
      <c r="AB23" s="84"/>
      <c r="AC23" s="98"/>
      <c r="AD23" s="98"/>
      <c r="AE23" s="100"/>
    </row>
    <row r="24" spans="1:31">
      <c r="A24" s="26" t="s">
        <v>34</v>
      </c>
      <c r="B24" s="27">
        <v>1566</v>
      </c>
      <c r="C24" s="28">
        <v>323.375</v>
      </c>
      <c r="D24" s="28">
        <v>189.331</v>
      </c>
      <c r="E24" s="49">
        <f>C24-D24</f>
        <v>134.044</v>
      </c>
      <c r="F24" s="50">
        <v>740</v>
      </c>
      <c r="G24" s="51">
        <v>168.325</v>
      </c>
      <c r="H24" s="51">
        <v>100.69</v>
      </c>
      <c r="I24" s="49">
        <f>G24-H24</f>
        <v>67.635</v>
      </c>
      <c r="J24" s="27">
        <v>44103</v>
      </c>
      <c r="K24" s="51">
        <v>11467.102</v>
      </c>
      <c r="L24" s="27">
        <v>5891.348</v>
      </c>
      <c r="M24" s="49">
        <f t="shared" si="8"/>
        <v>5575.754</v>
      </c>
      <c r="N24" s="68">
        <f t="shared" si="9"/>
        <v>2.30693187904355</v>
      </c>
      <c r="O24" s="68">
        <f t="shared" si="10"/>
        <v>1.17067562704751</v>
      </c>
      <c r="P24" s="69">
        <f t="shared" si="11"/>
        <v>1.97059870876591</v>
      </c>
      <c r="Q24" s="78" t="s">
        <v>22</v>
      </c>
      <c r="R24" s="78" t="s">
        <v>22</v>
      </c>
      <c r="S24" s="78" t="s">
        <v>22</v>
      </c>
      <c r="T24" s="27"/>
      <c r="U24" s="91" t="s">
        <v>35</v>
      </c>
      <c r="V24" s="92"/>
      <c r="W24" s="92"/>
      <c r="X24" s="91"/>
      <c r="Y24" s="92"/>
      <c r="Z24" s="91"/>
      <c r="AA24" s="91"/>
      <c r="AB24" s="92"/>
      <c r="AC24" s="100"/>
      <c r="AD24" s="100"/>
      <c r="AE24" s="101"/>
    </row>
    <row r="25" spans="1:30">
      <c r="A25" s="29" t="s">
        <v>36</v>
      </c>
      <c r="B25" s="27">
        <v>524</v>
      </c>
      <c r="C25" s="27">
        <v>101.002</v>
      </c>
      <c r="D25" s="27">
        <v>61.97</v>
      </c>
      <c r="E25" s="49">
        <f>C25-D25</f>
        <v>39.032</v>
      </c>
      <c r="F25" s="50">
        <v>610</v>
      </c>
      <c r="G25" s="51">
        <v>106.177</v>
      </c>
      <c r="H25" s="51">
        <v>77.792</v>
      </c>
      <c r="I25" s="49">
        <f>G25-H25</f>
        <v>28.385</v>
      </c>
      <c r="J25" s="27">
        <v>34259</v>
      </c>
      <c r="K25" s="51">
        <v>9012.436</v>
      </c>
      <c r="L25" s="27">
        <v>4279.398</v>
      </c>
      <c r="M25" s="49">
        <f t="shared" si="8"/>
        <v>4733.038</v>
      </c>
      <c r="N25" s="70">
        <f t="shared" si="9"/>
        <v>0.804806404800796</v>
      </c>
      <c r="O25" s="70">
        <f t="shared" si="10"/>
        <v>0.591298116532704</v>
      </c>
      <c r="P25" s="69">
        <f t="shared" si="11"/>
        <v>1.36108399857601</v>
      </c>
      <c r="Q25" s="29" t="s">
        <v>25</v>
      </c>
      <c r="R25" s="29" t="s">
        <v>25</v>
      </c>
      <c r="S25" s="29" t="s">
        <v>25</v>
      </c>
      <c r="T25" s="27"/>
      <c r="U25" s="93" t="s">
        <v>35</v>
      </c>
      <c r="V25" s="94"/>
      <c r="W25" s="94"/>
      <c r="X25" s="93"/>
      <c r="Y25" s="94"/>
      <c r="Z25" s="93"/>
      <c r="AA25" s="93"/>
      <c r="AB25" s="93"/>
      <c r="AC25" s="101"/>
      <c r="AD25" s="101"/>
    </row>
    <row r="26" spans="1:21">
      <c r="A26" s="30" t="s">
        <v>37</v>
      </c>
      <c r="B26" s="30">
        <v>5080</v>
      </c>
      <c r="C26" s="31">
        <v>330.107</v>
      </c>
      <c r="D26" s="31">
        <v>262.502</v>
      </c>
      <c r="E26" s="52">
        <f>C26-D26</f>
        <v>67.605</v>
      </c>
      <c r="F26" s="31">
        <v>121</v>
      </c>
      <c r="G26" s="31">
        <v>56.132</v>
      </c>
      <c r="H26" s="31">
        <v>30.114</v>
      </c>
      <c r="I26" s="52">
        <f>G26-H26</f>
        <v>26.018</v>
      </c>
      <c r="J26" s="30">
        <v>155054</v>
      </c>
      <c r="K26" s="31">
        <v>31639.729</v>
      </c>
      <c r="L26" s="31">
        <v>11797.807</v>
      </c>
      <c r="M26" s="52">
        <f>K26-L26</f>
        <v>19841.922</v>
      </c>
      <c r="N26" s="71">
        <f>E26/(E26+M26+H26)*100</f>
        <v>0.339048230607562</v>
      </c>
      <c r="O26" s="71">
        <f>I26/(M26+E26+I26)*100</f>
        <v>0.130510603045966</v>
      </c>
      <c r="P26" s="72">
        <f>N26/O26</f>
        <v>2.5978596581011</v>
      </c>
      <c r="Q26" s="30" t="s">
        <v>38</v>
      </c>
      <c r="R26" s="30"/>
      <c r="S26" s="30"/>
      <c r="T26" s="30"/>
      <c r="U26" s="6" t="s">
        <v>24</v>
      </c>
    </row>
    <row r="27" spans="1:21">
      <c r="A27" s="30" t="s">
        <v>39</v>
      </c>
      <c r="B27" s="30">
        <v>13277</v>
      </c>
      <c r="C27" s="31">
        <v>2014.585</v>
      </c>
      <c r="D27" s="31">
        <v>995.007</v>
      </c>
      <c r="E27" s="52">
        <f>C27-D27</f>
        <v>1019.578</v>
      </c>
      <c r="F27" s="31">
        <v>4330</v>
      </c>
      <c r="G27" s="31">
        <v>730.258</v>
      </c>
      <c r="H27" s="31">
        <v>526.666</v>
      </c>
      <c r="I27" s="52">
        <f>G27-H27</f>
        <v>203.592</v>
      </c>
      <c r="J27" s="30">
        <v>120651</v>
      </c>
      <c r="K27" s="31">
        <v>23887.609</v>
      </c>
      <c r="L27" s="31">
        <v>3774.923</v>
      </c>
      <c r="M27" s="52">
        <f>K27-L27</f>
        <v>20112.686</v>
      </c>
      <c r="N27" s="73">
        <f>E27/(E27+M27+H27)*100</f>
        <v>4.70742552840791</v>
      </c>
      <c r="O27" s="73">
        <f>I27/(M27+E27+I27)*100</f>
        <v>0.954224662933608</v>
      </c>
      <c r="P27" s="74">
        <f>N27/O27</f>
        <v>4.93324655216488</v>
      </c>
      <c r="Q27" s="30" t="s">
        <v>40</v>
      </c>
      <c r="R27" s="30"/>
      <c r="S27" s="30"/>
      <c r="T27" s="30"/>
      <c r="U27" s="6" t="s">
        <v>24</v>
      </c>
    </row>
    <row r="28" spans="7:8">
      <c r="G28" s="4"/>
      <c r="H28" s="4"/>
    </row>
    <row r="29" spans="7:8">
      <c r="G29" s="4"/>
      <c r="H29" s="4"/>
    </row>
    <row r="30" spans="7:8">
      <c r="G30" s="4"/>
      <c r="H30" s="4"/>
    </row>
    <row r="31" spans="7:8">
      <c r="G31" s="4"/>
      <c r="H31" s="4"/>
    </row>
    <row r="32" spans="7:8">
      <c r="G32" s="4"/>
      <c r="H32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drozdovapb</dc:creator>
  <cp:lastModifiedBy>drozdovapb</cp:lastModifiedBy>
  <dcterms:created xsi:type="dcterms:W3CDTF">2019-12-04T18:53:00Z</dcterms:created>
  <dcterms:modified xsi:type="dcterms:W3CDTF">2020-02-20T17:18:09Z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1033-11.1.0.8722</vt:lpwstr>
  </property>
</Properties>
</file>