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cenyu\Desktop\肥料文章2年数据\PeerJ返修2\PeerJ返修岑宇\提交\"/>
    </mc:Choice>
  </mc:AlternateContent>
  <xr:revisionPtr revIDLastSave="0" documentId="13_ncr:1_{188C786F-0DD8-4AA3-9B73-D708329A1A7F}" xr6:coauthVersionLast="45" xr6:coauthVersionMax="45" xr10:uidLastSave="{00000000-0000-0000-0000-000000000000}"/>
  <bookViews>
    <workbookView xWindow="-110" yWindow="-110" windowWidth="19420" windowHeight="10420" activeTab="8" xr2:uid="{00000000-000D-0000-FFFF-FFFF00000000}"/>
  </bookViews>
  <sheets>
    <sheet name="Figure1" sheetId="22" r:id="rId1"/>
    <sheet name="Figure2" sheetId="23" r:id="rId2"/>
    <sheet name="Figure3" sheetId="25" r:id="rId3"/>
    <sheet name="Figure4" sheetId="33" r:id="rId4"/>
    <sheet name="Table1" sheetId="27" r:id="rId5"/>
    <sheet name="Table2" sheetId="29" r:id="rId6"/>
    <sheet name="Table3" sheetId="30" r:id="rId7"/>
    <sheet name="Table4" sheetId="34" r:id="rId8"/>
    <sheet name="Table5" sheetId="35" r:id="rId9"/>
  </sheets>
  <definedNames>
    <definedName name="_Hlk33542755" localSheetId="5">Table2!#REF!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3" l="1"/>
  <c r="K16" i="29" l="1"/>
  <c r="J16" i="29"/>
  <c r="I16" i="29"/>
  <c r="H16" i="29"/>
  <c r="K15" i="29"/>
  <c r="K17" i="29" s="1"/>
  <c r="J15" i="29"/>
  <c r="J17" i="29" s="1"/>
  <c r="I15" i="29"/>
  <c r="I17" i="29" s="1"/>
  <c r="H15" i="29"/>
  <c r="H17" i="29" s="1"/>
  <c r="K13" i="29"/>
  <c r="J13" i="29"/>
  <c r="I13" i="29"/>
  <c r="H13" i="29"/>
  <c r="K12" i="29"/>
  <c r="K14" i="29" s="1"/>
  <c r="K18" i="29" s="1"/>
  <c r="J12" i="29"/>
  <c r="J14" i="29" s="1"/>
  <c r="J18" i="29" s="1"/>
  <c r="I12" i="29"/>
  <c r="I14" i="29" s="1"/>
  <c r="I18" i="29" s="1"/>
  <c r="H12" i="29"/>
  <c r="H14" i="29" s="1"/>
  <c r="H18" i="29" s="1"/>
  <c r="K10" i="29"/>
  <c r="J10" i="29"/>
  <c r="I10" i="29"/>
  <c r="H10" i="29"/>
  <c r="K9" i="29"/>
  <c r="J9" i="29"/>
  <c r="I9" i="29"/>
  <c r="H9" i="29"/>
  <c r="H11" i="29" s="1"/>
  <c r="K2" i="29"/>
  <c r="K11" i="29" s="1"/>
  <c r="J2" i="29"/>
  <c r="J11" i="29" s="1"/>
  <c r="I2" i="29"/>
  <c r="I11" i="29" s="1"/>
  <c r="G26" i="33"/>
  <c r="G25" i="33"/>
  <c r="E14" i="33"/>
  <c r="D14" i="33"/>
  <c r="E13" i="33"/>
  <c r="D13" i="33"/>
  <c r="E12" i="33"/>
  <c r="D12" i="33"/>
  <c r="E11" i="33"/>
  <c r="D11" i="33"/>
  <c r="E10" i="33"/>
  <c r="D10" i="33"/>
  <c r="E9" i="33"/>
  <c r="D9" i="33"/>
  <c r="E8" i="33"/>
  <c r="D8" i="33"/>
  <c r="E7" i="33"/>
  <c r="D7" i="33"/>
  <c r="E6" i="33"/>
  <c r="D6" i="33"/>
  <c r="E5" i="33"/>
  <c r="D5" i="33"/>
  <c r="E4" i="33"/>
  <c r="D4" i="33"/>
  <c r="E3" i="33"/>
  <c r="D3" i="33"/>
  <c r="J22" i="29" l="1"/>
  <c r="J23" i="29"/>
  <c r="H23" i="29"/>
  <c r="H22" i="29"/>
  <c r="I22" i="29"/>
  <c r="I23" i="29"/>
  <c r="K23" i="29"/>
  <c r="K22" i="29"/>
  <c r="C19" i="33"/>
  <c r="C21" i="33"/>
  <c r="C23" i="33"/>
  <c r="C25" i="33"/>
  <c r="C27" i="33"/>
  <c r="C29" i="33"/>
  <c r="C18" i="33"/>
  <c r="C20" i="33"/>
  <c r="C22" i="33"/>
  <c r="C24" i="33"/>
  <c r="C26" i="33"/>
  <c r="C28" i="33"/>
  <c r="H19" i="29"/>
  <c r="I19" i="29"/>
  <c r="J19" i="29"/>
  <c r="K19" i="29"/>
</calcChain>
</file>

<file path=xl/sharedStrings.xml><?xml version="1.0" encoding="utf-8"?>
<sst xmlns="http://schemas.openxmlformats.org/spreadsheetml/2006/main" count="389" uniqueCount="200">
  <si>
    <t>Date</t>
  </si>
  <si>
    <t>Daily precipitation (mm)</t>
  </si>
  <si>
    <r>
      <rPr>
        <sz val="11"/>
        <color theme="1"/>
        <rFont val="Times New Roman"/>
        <family val="1"/>
      </rPr>
      <t>Mean air temperature (</t>
    </r>
    <r>
      <rPr>
        <sz val="11"/>
        <color theme="1"/>
        <rFont val="等线"/>
        <charset val="134"/>
      </rPr>
      <t>℃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</si>
  <si>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>wheat (kg ha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</si>
  <si>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>maize (kg ha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</si>
  <si>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t>year</t>
  </si>
  <si>
    <t>CK1</t>
  </si>
  <si>
    <t>CK2</t>
  </si>
  <si>
    <t>CK3</t>
  </si>
  <si>
    <t>RSM1</t>
  </si>
  <si>
    <t>RSM2</t>
  </si>
  <si>
    <t>RSM3</t>
  </si>
  <si>
    <t>SBM1</t>
  </si>
  <si>
    <t>SBM2</t>
  </si>
  <si>
    <t>SBM3</t>
  </si>
  <si>
    <t>CM1</t>
  </si>
  <si>
    <t>CM2</t>
  </si>
  <si>
    <t>CM3</t>
  </si>
  <si>
    <t>CK</t>
  </si>
  <si>
    <t>Peak Name</t>
  </si>
  <si>
    <t>18:2 w6c</t>
  </si>
  <si>
    <t>18:3 w6c</t>
  </si>
  <si>
    <t>20:1 w9c</t>
  </si>
  <si>
    <t>15:1 iso w6c</t>
  </si>
  <si>
    <t>16:1 w7c</t>
  </si>
  <si>
    <t>16:1 w9c</t>
  </si>
  <si>
    <t>17:0 cyclo w7c</t>
  </si>
  <si>
    <t>17:1 w8c</t>
  </si>
  <si>
    <t>18:1 w7c</t>
  </si>
  <si>
    <t>18:1 w9c</t>
  </si>
  <si>
    <t>19:0 cyclo w7c</t>
  </si>
  <si>
    <t>14:0 iso</t>
  </si>
  <si>
    <t>14:1 w5c</t>
  </si>
  <si>
    <t>15:0 iso</t>
  </si>
  <si>
    <t>16:0 anteiso</t>
  </si>
  <si>
    <t>16:0 iso</t>
  </si>
  <si>
    <t>17:0 anteiso</t>
  </si>
  <si>
    <t>17:0 iso</t>
  </si>
  <si>
    <t>16:0 10-methyl</t>
  </si>
  <si>
    <t>17:0 10-methyl</t>
  </si>
  <si>
    <t>18:0 10-methyl</t>
  </si>
  <si>
    <t>16:1 w5c</t>
  </si>
  <si>
    <t>15:0 anteiso</t>
  </si>
  <si>
    <t>MDS indicators</t>
  </si>
  <si>
    <t>Scores</t>
  </si>
  <si>
    <t>scores on SOM</t>
  </si>
  <si>
    <t>scores on Actinomycetes</t>
  </si>
  <si>
    <t>SOM</t>
  </si>
  <si>
    <t>SQI</t>
  </si>
  <si>
    <t xml:space="preserve">eigenvalue and variance </t>
  </si>
  <si>
    <t>Total Variance Explained</t>
  </si>
  <si>
    <t>Component</t>
  </si>
  <si>
    <t>Initial Eigenvalues</t>
  </si>
  <si>
    <t>Extraction Sums of Squared Loadings</t>
  </si>
  <si>
    <t>Total</t>
  </si>
  <si>
    <t>% of Variance</t>
  </si>
  <si>
    <t>Cumulative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</si>
  <si>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</si>
  <si>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</si>
  <si>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</si>
  <si>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</si>
  <si>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</si>
  <si>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</si>
  <si>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</si>
  <si>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</si>
  <si>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</si>
  <si>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</si>
  <si>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</si>
  <si>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</si>
  <si>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</si>
  <si>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</si>
  <si>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</si>
  <si>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</si>
  <si>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</si>
  <si>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</si>
  <si>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water content (%)</t>
  </si>
  <si>
    <r>
      <rPr>
        <sz val="11"/>
        <color theme="1"/>
        <rFont val="Times New Roman"/>
        <family val="1"/>
      </rPr>
      <t>OM (g kg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</si>
  <si>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>TN (g kg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</si>
  <si>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>TP (g kg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</si>
  <si>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>TK (g kg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</si>
  <si>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t>pH</t>
  </si>
  <si>
    <t>TN</t>
  </si>
  <si>
    <t>TP</t>
  </si>
  <si>
    <t>TK</t>
  </si>
  <si>
    <t>soil2</t>
  </si>
  <si>
    <t>soil3</t>
  </si>
  <si>
    <t>Details</t>
  </si>
  <si>
    <t>Input</t>
  </si>
  <si>
    <t>Materials</t>
  </si>
  <si>
    <t>Fertilizers</t>
  </si>
  <si>
    <t>Seed</t>
  </si>
  <si>
    <t>Water</t>
  </si>
  <si>
    <t>Equipment</t>
  </si>
  <si>
    <t>Ploughing</t>
  </si>
  <si>
    <t>Seeding</t>
  </si>
  <si>
    <t>wheat, 66.6 $/ha; maize, 66.6 $/ha</t>
  </si>
  <si>
    <t>Harvesting</t>
  </si>
  <si>
    <t>wheat, 155.4 $/ha; maize, 222.0 $/ha</t>
  </si>
  <si>
    <t>Labor</t>
  </si>
  <si>
    <t>Fertilization</t>
  </si>
  <si>
    <t xml:space="preserve"> Irrigation</t>
  </si>
  <si>
    <t>Weed control</t>
  </si>
  <si>
    <t>Total input</t>
  </si>
  <si>
    <t>Output</t>
  </si>
  <si>
    <t>Wheat</t>
  </si>
  <si>
    <t>Maize</t>
  </si>
  <si>
    <t>Soil aggregate fractions</t>
  </si>
  <si>
    <t>Macroaggregate</t>
  </si>
  <si>
    <t>Microaggregate</t>
  </si>
  <si>
    <t>Silt + Clay</t>
  </si>
  <si>
    <t>AN</t>
  </si>
  <si>
    <t>AP</t>
  </si>
  <si>
    <t>AK</t>
  </si>
  <si>
    <t>MBC</t>
  </si>
  <si>
    <t>MBN</t>
  </si>
  <si>
    <t>Fungi</t>
  </si>
  <si>
    <t>Loading</t>
  </si>
  <si>
    <t/>
  </si>
  <si>
    <t>M</t>
  </si>
  <si>
    <t>m</t>
  </si>
  <si>
    <t>S+C</t>
  </si>
  <si>
    <t>Extraction Method: Principal Component Analysis.</t>
  </si>
  <si>
    <t>Correlation</t>
  </si>
  <si>
    <t>Bacteria</t>
    <phoneticPr fontId="9" type="noConversion"/>
  </si>
  <si>
    <t>Actinomycetes</t>
    <phoneticPr fontId="9" type="noConversion"/>
  </si>
  <si>
    <t>AMF</t>
    <phoneticPr fontId="9" type="noConversion"/>
  </si>
  <si>
    <r>
      <t>SOM (g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</si>
  <si>
    <r>
      <t>TN (g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</si>
  <si>
    <r>
      <t>TP (g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</si>
  <si>
    <r>
      <t>TK (g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</si>
  <si>
    <r>
      <t>AN (mg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</si>
  <si>
    <r>
      <t>AP (mg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</si>
  <si>
    <r>
      <t>AK (mg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</si>
  <si>
    <r>
      <t>MBC (mg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</si>
  <si>
    <r>
      <t>MBN (mg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</si>
  <si>
    <r>
      <t>Bacteria (nmol 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 xml:space="preserve">) </t>
    </r>
  </si>
  <si>
    <r>
      <t>Fungi (nmol 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 xml:space="preserve">) </t>
    </r>
  </si>
  <si>
    <r>
      <t>Actinomycetes (nmol 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 xml:space="preserve">) </t>
    </r>
  </si>
  <si>
    <r>
      <t>Arbuscular mycorrhizae fungi (nmol 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 xml:space="preserve">) </t>
    </r>
  </si>
  <si>
    <r>
      <t>Total PLFA (nmol 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 xml:space="preserve">) </t>
    </r>
  </si>
  <si>
    <t>Annual total output</t>
    <phoneticPr fontId="9" type="noConversion"/>
  </si>
  <si>
    <t>Annual net income</t>
    <phoneticPr fontId="9" type="noConversion"/>
  </si>
  <si>
    <t xml:space="preserve"> </t>
    <phoneticPr fontId="9" type="noConversion"/>
  </si>
  <si>
    <r>
      <t>SOM (g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9" type="noConversion"/>
  </si>
  <si>
    <r>
      <t>Actinomycetes (nmol g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>)</t>
    </r>
    <phoneticPr fontId="9" type="noConversion"/>
  </si>
  <si>
    <t>Loading, eigenvalue and variance explained of principal component analysis (PCA) using eighteen soil properties.</t>
  </si>
  <si>
    <t>Explained variance (%)</t>
  </si>
  <si>
    <t>Cumulative variance (%)</t>
  </si>
  <si>
    <t xml:space="preserve">weight of each indicator </t>
    <phoneticPr fontId="9" type="noConversion"/>
  </si>
  <si>
    <t>soil1</t>
    <phoneticPr fontId="9" type="noConversion"/>
  </si>
  <si>
    <r>
      <t>CK ($ ha</t>
    </r>
    <r>
      <rPr>
        <b/>
        <vertAlign val="superscript"/>
        <sz val="9"/>
        <rFont val="Times New Roman"/>
        <family val="1"/>
      </rPr>
      <t>-1</t>
    </r>
    <r>
      <rPr>
        <b/>
        <sz val="9"/>
        <rFont val="Times New Roman"/>
        <family val="1"/>
      </rPr>
      <t>)</t>
    </r>
  </si>
  <si>
    <r>
      <t>1212 kg, 0.59 $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</si>
  <si>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1125 kg, 0.53 $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</si>
  <si>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10215 kg, 0.89*10</t>
    </r>
    <r>
      <rPr>
        <vertAlign val="superscript"/>
        <sz val="11"/>
        <rFont val="Times New Roman"/>
        <family val="1"/>
      </rPr>
      <t>-2</t>
    </r>
    <r>
      <rPr>
        <sz val="11"/>
        <rFont val="Times New Roman"/>
        <family val="1"/>
      </rPr>
      <t xml:space="preserve"> 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</si>
  <si>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wheat 0.74 $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, 172.5 kg ha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; maize 1.776 $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, 37.5 kg ha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</si>
  <si>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111 kg ha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*2</t>
    </r>
    <phoneticPr fontId="9" type="noConversion"/>
  </si>
  <si>
    <r>
      <t>177.6 $ ha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</si>
  <si>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transportation, 10.4 $; fertilization, 10.4 $ ha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</si>
  <si>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transportation, 52 $; fertilization, 62 $ ha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</si>
  <si>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twice, 62.2 $ ha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*2</t>
    </r>
    <phoneticPr fontId="9" type="noConversion"/>
  </si>
  <si>
    <r>
      <t>three times, 155.4 $ ha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*3</t>
    </r>
    <phoneticPr fontId="9" type="noConversion"/>
  </si>
  <si>
    <r>
      <t>3301 kg, 0.89 $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</si>
  <si>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6368 kg, 0.89 $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</si>
  <si>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7565 kg, 0.89 $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</si>
  <si>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7454 kg, 0.89 $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</si>
  <si>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3805 kg, 0.59 $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</si>
  <si>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7352 kg, 0.59 $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</si>
  <si>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8300 kg, 0.59 $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</si>
  <si>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8228 kg, 0.59 $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</si>
  <si>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1950 kg, 0.89 $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</si>
  <si>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4986 kg, 0.89 $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</si>
  <si>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7680 kg, 0.89 $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</si>
  <si>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6927 kg, 0.89 $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</si>
  <si>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2013 kg, 0.59 $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</si>
  <si>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5345 kg, 0.59$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</si>
  <si>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8128 kg, 0.59 $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</si>
  <si>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7187 kg, 0.59 $ kg</t>
    </r>
    <r>
      <rPr>
        <vertAlign val="superscript"/>
        <sz val="11"/>
        <rFont val="Times New Roman"/>
        <family val="1"/>
      </rPr>
      <t>-1</t>
    </r>
    <phoneticPr fontId="9" type="noConversion"/>
  </si>
  <si>
    <r>
      <t>Annual yield (kg ha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9" type="noConversion"/>
  </si>
  <si>
    <r>
      <t>Production cost ($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9" type="noConversion"/>
  </si>
  <si>
    <r>
      <t>Average production cost ($ kg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9" type="noConversion"/>
  </si>
  <si>
    <t>Person correlation coefficients for measured 18 soil indicators.</t>
    <phoneticPr fontId="9" type="noConversion"/>
  </si>
  <si>
    <t>PC1</t>
    <phoneticPr fontId="9" type="noConversion"/>
  </si>
  <si>
    <t>PC2</t>
    <phoneticPr fontId="9" type="noConversion"/>
  </si>
  <si>
    <r>
      <t>Component Matrix</t>
    </r>
    <r>
      <rPr>
        <b/>
        <vertAlign val="superscript"/>
        <sz val="11"/>
        <color indexed="8"/>
        <rFont val="PMingLiU"/>
        <family val="1"/>
        <charset val="136"/>
      </rPr>
      <t>a</t>
    </r>
  </si>
  <si>
    <t>Total PLFA</t>
    <phoneticPr fontId="9" type="noConversion"/>
  </si>
  <si>
    <t>RSMT1</t>
    <phoneticPr fontId="9" type="noConversion"/>
  </si>
  <si>
    <t>RSMT2</t>
    <phoneticPr fontId="9" type="noConversion"/>
  </si>
  <si>
    <t>RSMT3</t>
    <phoneticPr fontId="9" type="noConversion"/>
  </si>
  <si>
    <t>SBMT1</t>
    <phoneticPr fontId="9" type="noConversion"/>
  </si>
  <si>
    <t>SBMT2</t>
    <phoneticPr fontId="9" type="noConversion"/>
  </si>
  <si>
    <t>SBMT3</t>
    <phoneticPr fontId="9" type="noConversion"/>
  </si>
  <si>
    <t>CMT1</t>
    <phoneticPr fontId="9" type="noConversion"/>
  </si>
  <si>
    <t>CMT2</t>
    <phoneticPr fontId="9" type="noConversion"/>
  </si>
  <si>
    <t>CMT3</t>
    <phoneticPr fontId="9" type="noConversion"/>
  </si>
  <si>
    <t>RSMT</t>
    <phoneticPr fontId="9" type="noConversion"/>
  </si>
  <si>
    <t>SBMT</t>
    <phoneticPr fontId="9" type="noConversion"/>
  </si>
  <si>
    <t>CMT</t>
    <phoneticPr fontId="9" type="noConversion"/>
  </si>
  <si>
    <r>
      <t>RSMT ($ ha</t>
    </r>
    <r>
      <rPr>
        <b/>
        <vertAlign val="superscript"/>
        <sz val="9"/>
        <rFont val="Times New Roman"/>
        <family val="1"/>
      </rPr>
      <t>-1</t>
    </r>
    <r>
      <rPr>
        <b/>
        <sz val="9"/>
        <rFont val="Times New Roman"/>
        <family val="1"/>
      </rPr>
      <t>)</t>
    </r>
    <phoneticPr fontId="9" type="noConversion"/>
  </si>
  <si>
    <r>
      <t>SBMT ($ ha</t>
    </r>
    <r>
      <rPr>
        <b/>
        <vertAlign val="superscript"/>
        <sz val="9"/>
        <rFont val="Times New Roman"/>
        <family val="1"/>
      </rPr>
      <t>-1</t>
    </r>
    <r>
      <rPr>
        <b/>
        <sz val="9"/>
        <rFont val="Times New Roman"/>
        <family val="1"/>
      </rPr>
      <t>)</t>
    </r>
    <phoneticPr fontId="9" type="noConversion"/>
  </si>
  <si>
    <r>
      <t>CMT ($ ha</t>
    </r>
    <r>
      <rPr>
        <b/>
        <vertAlign val="superscript"/>
        <sz val="9"/>
        <rFont val="Times New Roman"/>
        <family val="1"/>
      </rPr>
      <t>-1</t>
    </r>
    <r>
      <rPr>
        <b/>
        <sz val="9"/>
        <rFont val="Times New Roman"/>
        <family val="1"/>
      </rPr>
      <t>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</si>
</sst>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###.000"/>
    <numFmt numFmtId="177" formatCode="0.000E+00"/>
    <numFmt numFmtId="178" formatCode="0.0_ "/>
    <numFmt numFmtId="179" formatCode="###0.000"/>
    <numFmt numFmtId="180" formatCode="0.00_);[Red]\(0.00\)"/>
    <numFmt numFmtId="181" formatCode="0_);[Red]\(0\)"/>
    <numFmt numFmtId="182" formatCode="0.00_ "/>
    <numFmt numFmtId="183" formatCode="yyyy/m/d;@"/>
    <numFmt numFmtId="184" formatCode="0.000_ "/>
    <numFmt numFmtId="185" formatCode="0.0000_ "/>
  </numFmts>
  <fonts count="22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0.5"/>
      <color rgb="FF000000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等线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Times New Roman"/>
      <family val="1"/>
    </font>
    <font>
      <sz val="11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vertAlign val="superscript"/>
      <sz val="11"/>
      <color rgb="FF000000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PMingLiU"/>
      <family val="1"/>
      <charset val="136"/>
    </font>
    <font>
      <b/>
      <vertAlign val="superscript"/>
      <sz val="11"/>
      <color indexed="8"/>
      <name val="PMingLiU"/>
      <family val="1"/>
      <charset val="136"/>
    </font>
    <font>
      <b/>
      <u/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9">
    <xf numFmtId="0" fontId="0" fillId="0" borderId="0" xfId="0"/>
    <xf numFmtId="0" fontId="1" fillId="0" borderId="18" xfId="0" applyFont="1" applyBorder="1"/>
    <xf numFmtId="0" fontId="1" fillId="0" borderId="0" xfId="0" applyFont="1"/>
    <xf numFmtId="182" fontId="1" fillId="0" borderId="18" xfId="0" applyNumberFormat="1" applyFont="1" applyBorder="1"/>
    <xf numFmtId="0" fontId="1" fillId="0" borderId="0" xfId="0" applyFont="1" applyAlignment="1">
      <alignment horizontal="left"/>
    </xf>
    <xf numFmtId="182" fontId="1" fillId="0" borderId="0" xfId="0" applyNumberFormat="1" applyFont="1" applyBorder="1"/>
    <xf numFmtId="0" fontId="10" fillId="0" borderId="0" xfId="0" applyFont="1" applyFill="1"/>
    <xf numFmtId="0" fontId="2" fillId="0" borderId="0" xfId="0" applyFont="1" applyFill="1"/>
    <xf numFmtId="0" fontId="13" fillId="0" borderId="0" xfId="0" applyFont="1"/>
    <xf numFmtId="0" fontId="1" fillId="0" borderId="18" xfId="0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10" fillId="0" borderId="0" xfId="0" applyFont="1"/>
    <xf numFmtId="185" fontId="1" fillId="0" borderId="0" xfId="0" applyNumberFormat="1" applyFont="1" applyBorder="1"/>
    <xf numFmtId="0" fontId="4" fillId="0" borderId="0" xfId="0" applyFont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183" fontId="1" fillId="0" borderId="18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/>
    </xf>
    <xf numFmtId="182" fontId="1" fillId="0" borderId="1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0" fillId="0" borderId="0" xfId="0" applyFont="1" applyAlignment="1">
      <alignment horizontal="left"/>
    </xf>
    <xf numFmtId="14" fontId="1" fillId="0" borderId="18" xfId="0" applyNumberFormat="1" applyFont="1" applyBorder="1" applyAlignment="1">
      <alignment horizontal="left"/>
    </xf>
    <xf numFmtId="31" fontId="2" fillId="0" borderId="18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182" fontId="1" fillId="0" borderId="0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3" fillId="0" borderId="0" xfId="0" applyFont="1" applyAlignment="1">
      <alignment horizontal="left"/>
    </xf>
    <xf numFmtId="31" fontId="1" fillId="0" borderId="18" xfId="0" applyNumberFormat="1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0" fontId="2" fillId="0" borderId="0" xfId="0" applyFont="1"/>
    <xf numFmtId="180" fontId="2" fillId="0" borderId="18" xfId="0" applyNumberFormat="1" applyFont="1" applyBorder="1"/>
    <xf numFmtId="0" fontId="2" fillId="0" borderId="18" xfId="0" applyFont="1" applyBorder="1" applyAlignment="1">
      <alignment horizontal="center" vertical="center"/>
    </xf>
    <xf numFmtId="181" fontId="2" fillId="0" borderId="18" xfId="0" applyNumberFormat="1" applyFont="1" applyBorder="1"/>
    <xf numFmtId="0" fontId="2" fillId="0" borderId="19" xfId="0" applyFont="1" applyBorder="1"/>
    <xf numFmtId="0" fontId="2" fillId="0" borderId="27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27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left"/>
    </xf>
    <xf numFmtId="178" fontId="2" fillId="0" borderId="0" xfId="0" applyNumberFormat="1" applyFont="1"/>
    <xf numFmtId="178" fontId="2" fillId="0" borderId="0" xfId="0" applyNumberFormat="1" applyFont="1" applyAlignment="1">
      <alignment horizontal="left"/>
    </xf>
    <xf numFmtId="182" fontId="2" fillId="0" borderId="0" xfId="0" applyNumberFormat="1" applyFont="1" applyBorder="1" applyAlignment="1">
      <alignment horizontal="left" vertical="center"/>
    </xf>
    <xf numFmtId="182" fontId="2" fillId="0" borderId="18" xfId="0" applyNumberFormat="1" applyFont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182" fontId="2" fillId="0" borderId="18" xfId="0" applyNumberFormat="1" applyFont="1" applyFill="1" applyBorder="1" applyAlignment="1">
      <alignment horizontal="left"/>
    </xf>
    <xf numFmtId="182" fontId="2" fillId="0" borderId="19" xfId="0" applyNumberFormat="1" applyFont="1" applyFill="1" applyBorder="1" applyAlignment="1">
      <alignment horizontal="left"/>
    </xf>
    <xf numFmtId="10" fontId="2" fillId="0" borderId="18" xfId="0" applyNumberFormat="1" applyFont="1" applyFill="1" applyBorder="1" applyAlignment="1">
      <alignment horizontal="left"/>
    </xf>
    <xf numFmtId="182" fontId="1" fillId="0" borderId="19" xfId="0" applyNumberFormat="1" applyFont="1" applyBorder="1" applyAlignment="1">
      <alignment horizontal="left"/>
    </xf>
    <xf numFmtId="185" fontId="1" fillId="0" borderId="18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 vertical="center" wrapText="1"/>
    </xf>
    <xf numFmtId="20" fontId="1" fillId="0" borderId="27" xfId="0" applyNumberFormat="1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wrapText="1"/>
    </xf>
    <xf numFmtId="0" fontId="17" fillId="0" borderId="4" xfId="2" applyFont="1" applyBorder="1" applyAlignment="1">
      <alignment horizontal="left" wrapText="1"/>
    </xf>
    <xf numFmtId="0" fontId="17" fillId="0" borderId="5" xfId="2" applyFont="1" applyBorder="1" applyAlignment="1">
      <alignment horizontal="left" wrapText="1"/>
    </xf>
    <xf numFmtId="0" fontId="17" fillId="0" borderId="1" xfId="2" applyFont="1" applyBorder="1" applyAlignment="1">
      <alignment horizontal="left" vertical="top"/>
    </xf>
    <xf numFmtId="179" fontId="17" fillId="0" borderId="6" xfId="2" applyNumberFormat="1" applyFont="1" applyBorder="1" applyAlignment="1">
      <alignment horizontal="left" vertical="center"/>
    </xf>
    <xf numFmtId="179" fontId="17" fillId="0" borderId="7" xfId="2" applyNumberFormat="1" applyFont="1" applyBorder="1" applyAlignment="1">
      <alignment horizontal="left" vertical="center"/>
    </xf>
    <xf numFmtId="179" fontId="17" fillId="0" borderId="8" xfId="2" applyNumberFormat="1" applyFont="1" applyBorder="1" applyAlignment="1">
      <alignment horizontal="left" vertical="center"/>
    </xf>
    <xf numFmtId="0" fontId="17" fillId="0" borderId="9" xfId="2" applyFont="1" applyBorder="1" applyAlignment="1">
      <alignment horizontal="left" vertical="top"/>
    </xf>
    <xf numFmtId="179" fontId="17" fillId="0" borderId="10" xfId="2" applyNumberFormat="1" applyFont="1" applyBorder="1" applyAlignment="1">
      <alignment horizontal="left" vertical="center"/>
    </xf>
    <xf numFmtId="179" fontId="17" fillId="0" borderId="11" xfId="2" applyNumberFormat="1" applyFont="1" applyBorder="1" applyAlignment="1">
      <alignment horizontal="left" vertical="center"/>
    </xf>
    <xf numFmtId="179" fontId="17" fillId="0" borderId="12" xfId="2" applyNumberFormat="1" applyFont="1" applyBorder="1" applyAlignment="1">
      <alignment horizontal="left" vertical="center"/>
    </xf>
    <xf numFmtId="176" fontId="17" fillId="0" borderId="10" xfId="2" applyNumberFormat="1" applyFont="1" applyBorder="1" applyAlignment="1">
      <alignment horizontal="left" vertical="center"/>
    </xf>
    <xf numFmtId="0" fontId="17" fillId="0" borderId="11" xfId="2" applyFont="1" applyBorder="1" applyAlignment="1">
      <alignment horizontal="left" vertical="center" wrapText="1"/>
    </xf>
    <xf numFmtId="0" fontId="17" fillId="0" borderId="12" xfId="2" applyFont="1" applyBorder="1" applyAlignment="1">
      <alignment horizontal="left" vertical="center" wrapText="1"/>
    </xf>
    <xf numFmtId="176" fontId="17" fillId="0" borderId="11" xfId="2" applyNumberFormat="1" applyFont="1" applyBorder="1" applyAlignment="1">
      <alignment horizontal="left" vertical="center"/>
    </xf>
    <xf numFmtId="177" fontId="17" fillId="0" borderId="10" xfId="2" applyNumberFormat="1" applyFont="1" applyBorder="1" applyAlignment="1">
      <alignment horizontal="left" vertical="center"/>
    </xf>
    <xf numFmtId="177" fontId="17" fillId="0" borderId="11" xfId="2" applyNumberFormat="1" applyFont="1" applyBorder="1" applyAlignment="1">
      <alignment horizontal="left" vertical="center"/>
    </xf>
    <xf numFmtId="0" fontId="17" fillId="0" borderId="2" xfId="2" applyFont="1" applyBorder="1" applyAlignment="1">
      <alignment horizontal="left" vertical="top"/>
    </xf>
    <xf numFmtId="177" fontId="17" fillId="0" borderId="13" xfId="2" applyNumberFormat="1" applyFont="1" applyBorder="1" applyAlignment="1">
      <alignment horizontal="left" vertical="center"/>
    </xf>
    <xf numFmtId="177" fontId="17" fillId="0" borderId="14" xfId="2" applyNumberFormat="1" applyFont="1" applyBorder="1" applyAlignment="1">
      <alignment horizontal="left" vertical="center"/>
    </xf>
    <xf numFmtId="179" fontId="17" fillId="0" borderId="14" xfId="2" applyNumberFormat="1" applyFont="1" applyBorder="1" applyAlignment="1">
      <alignment horizontal="left" vertical="center"/>
    </xf>
    <xf numFmtId="0" fontId="17" fillId="0" borderId="14" xfId="2" applyFont="1" applyBorder="1" applyAlignment="1">
      <alignment horizontal="left" vertical="center" wrapText="1"/>
    </xf>
    <xf numFmtId="0" fontId="17" fillId="0" borderId="15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center" vertical="center" wrapText="1"/>
    </xf>
    <xf numFmtId="0" fontId="17" fillId="0" borderId="27" xfId="2" applyFont="1" applyBorder="1" applyAlignment="1">
      <alignment horizontal="left" wrapText="1"/>
    </xf>
    <xf numFmtId="0" fontId="2" fillId="0" borderId="27" xfId="1" applyFont="1" applyBorder="1" applyAlignment="1">
      <alignment horizontal="left"/>
    </xf>
    <xf numFmtId="0" fontId="17" fillId="0" borderId="27" xfId="2" applyFont="1" applyBorder="1" applyAlignment="1">
      <alignment horizontal="left" vertical="top"/>
    </xf>
    <xf numFmtId="179" fontId="17" fillId="0" borderId="27" xfId="2" applyNumberFormat="1" applyFont="1" applyBorder="1" applyAlignment="1">
      <alignment horizontal="left" vertical="center"/>
    </xf>
    <xf numFmtId="0" fontId="17" fillId="0" borderId="27" xfId="1" applyFont="1" applyBorder="1" applyAlignment="1">
      <alignment horizontal="left" vertical="top" wrapText="1"/>
    </xf>
    <xf numFmtId="176" fontId="2" fillId="0" borderId="27" xfId="2" applyNumberFormat="1" applyFont="1" applyBorder="1" applyAlignment="1">
      <alignment horizontal="left" vertical="center"/>
    </xf>
    <xf numFmtId="176" fontId="20" fillId="0" borderId="27" xfId="2" applyNumberFormat="1" applyFont="1" applyFill="1" applyBorder="1" applyAlignment="1">
      <alignment horizontal="left" vertical="center"/>
    </xf>
    <xf numFmtId="176" fontId="17" fillId="0" borderId="27" xfId="2" applyNumberFormat="1" applyFont="1" applyBorder="1" applyAlignment="1">
      <alignment horizontal="left" vertical="center"/>
    </xf>
    <xf numFmtId="0" fontId="17" fillId="0" borderId="27" xfId="2" applyFont="1" applyBorder="1" applyAlignment="1">
      <alignment horizontal="left" vertical="center" wrapText="1"/>
    </xf>
    <xf numFmtId="176" fontId="21" fillId="0" borderId="27" xfId="2" applyNumberFormat="1" applyFont="1" applyBorder="1" applyAlignment="1">
      <alignment horizontal="left" vertical="center"/>
    </xf>
    <xf numFmtId="177" fontId="17" fillId="0" borderId="27" xfId="2" applyNumberFormat="1" applyFont="1" applyBorder="1" applyAlignment="1">
      <alignment horizontal="left" vertical="center"/>
    </xf>
    <xf numFmtId="0" fontId="13" fillId="0" borderId="0" xfId="0" applyFont="1" applyBorder="1"/>
    <xf numFmtId="184" fontId="1" fillId="0" borderId="33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84" fontId="17" fillId="0" borderId="27" xfId="2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79" fontId="17" fillId="0" borderId="27" xfId="1" applyNumberFormat="1" applyFont="1" applyBorder="1" applyAlignment="1">
      <alignment horizontal="left" vertical="center"/>
    </xf>
    <xf numFmtId="180" fontId="2" fillId="0" borderId="18" xfId="0" applyNumberFormat="1" applyFont="1" applyBorder="1" applyAlignment="1">
      <alignment horizontal="left"/>
    </xf>
    <xf numFmtId="180" fontId="2" fillId="0" borderId="27" xfId="0" applyNumberFormat="1" applyFont="1" applyBorder="1" applyAlignment="1">
      <alignment horizontal="left"/>
    </xf>
    <xf numFmtId="182" fontId="0" fillId="0" borderId="0" xfId="0" applyNumberFormat="1"/>
    <xf numFmtId="182" fontId="2" fillId="0" borderId="19" xfId="0" applyNumberFormat="1" applyFont="1" applyFill="1" applyBorder="1" applyAlignment="1"/>
    <xf numFmtId="0" fontId="2" fillId="0" borderId="0" xfId="0" applyFont="1" applyFill="1" applyAlignment="1"/>
    <xf numFmtId="31" fontId="2" fillId="0" borderId="19" xfId="0" applyNumberFormat="1" applyFont="1" applyFill="1" applyBorder="1" applyAlignment="1"/>
    <xf numFmtId="0" fontId="2" fillId="0" borderId="21" xfId="0" applyFont="1" applyFill="1" applyBorder="1" applyAlignment="1"/>
    <xf numFmtId="0" fontId="2" fillId="0" borderId="19" xfId="0" applyFont="1" applyFill="1" applyBorder="1" applyAlignment="1"/>
    <xf numFmtId="57" fontId="2" fillId="0" borderId="21" xfId="0" applyNumberFormat="1" applyFont="1" applyFill="1" applyBorder="1" applyAlignment="1"/>
    <xf numFmtId="14" fontId="2" fillId="0" borderId="34" xfId="0" applyNumberFormat="1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1" fillId="0" borderId="34" xfId="0" applyFont="1" applyBorder="1"/>
    <xf numFmtId="0" fontId="12" fillId="0" borderId="19" xfId="0" applyFont="1" applyFill="1" applyBorder="1"/>
    <xf numFmtId="0" fontId="1" fillId="0" borderId="18" xfId="0" applyFont="1" applyBorder="1" applyAlignment="1">
      <alignment horizontal="center"/>
    </xf>
    <xf numFmtId="0" fontId="17" fillId="0" borderId="1" xfId="2" applyFont="1" applyBorder="1" applyAlignment="1">
      <alignment horizontal="left" wrapText="1"/>
    </xf>
    <xf numFmtId="0" fontId="17" fillId="0" borderId="2" xfId="2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7" fillId="0" borderId="16" xfId="1" applyFont="1" applyBorder="1" applyAlignment="1">
      <alignment horizontal="center" vertical="center" wrapText="1"/>
    </xf>
    <xf numFmtId="0" fontId="17" fillId="0" borderId="17" xfId="2" applyFont="1" applyBorder="1" applyAlignment="1">
      <alignment horizontal="left" wrapText="1"/>
    </xf>
    <xf numFmtId="0" fontId="17" fillId="0" borderId="29" xfId="2" applyFont="1" applyBorder="1" applyAlignment="1">
      <alignment horizontal="left" wrapText="1"/>
    </xf>
    <xf numFmtId="0" fontId="17" fillId="0" borderId="31" xfId="2" applyFont="1" applyBorder="1" applyAlignment="1">
      <alignment horizontal="left" wrapText="1"/>
    </xf>
    <xf numFmtId="0" fontId="17" fillId="0" borderId="28" xfId="2" applyFont="1" applyBorder="1" applyAlignment="1">
      <alignment horizontal="left" wrapText="1"/>
    </xf>
    <xf numFmtId="0" fontId="17" fillId="0" borderId="30" xfId="2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31" fontId="2" fillId="0" borderId="34" xfId="0" applyNumberFormat="1" applyFont="1" applyFill="1" applyBorder="1" applyAlignment="1">
      <alignment horizontal="center"/>
    </xf>
    <xf numFmtId="57" fontId="2" fillId="0" borderId="34" xfId="0" applyNumberFormat="1" applyFont="1" applyFill="1" applyBorder="1" applyAlignment="1">
      <alignment horizontal="center"/>
    </xf>
    <xf numFmtId="182" fontId="2" fillId="0" borderId="34" xfId="0" applyNumberFormat="1" applyFont="1" applyFill="1" applyBorder="1" applyAlignment="1">
      <alignment horizontal="center"/>
    </xf>
    <xf numFmtId="0" fontId="17" fillId="0" borderId="0" xfId="2" applyFont="1" applyBorder="1" applyAlignment="1">
      <alignment horizontal="left" vertical="top" wrapText="1"/>
    </xf>
    <xf numFmtId="0" fontId="17" fillId="0" borderId="27" xfId="2" applyFont="1" applyBorder="1" applyAlignment="1">
      <alignment horizontal="left" wrapText="1"/>
    </xf>
    <xf numFmtId="0" fontId="17" fillId="0" borderId="27" xfId="1" applyFont="1" applyBorder="1" applyAlignment="1">
      <alignment horizontal="left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wrapText="1"/>
    </xf>
    <xf numFmtId="0" fontId="17" fillId="0" borderId="27" xfId="1" applyFont="1" applyBorder="1" applyAlignment="1">
      <alignment horizontal="center" wrapText="1"/>
    </xf>
    <xf numFmtId="0" fontId="17" fillId="0" borderId="27" xfId="1" applyFont="1" applyBorder="1" applyAlignment="1">
      <alignment horizontal="left" vertical="top" wrapText="1"/>
    </xf>
    <xf numFmtId="0" fontId="2" fillId="0" borderId="32" xfId="0" applyFont="1" applyBorder="1" applyAlignment="1">
      <alignment horizontal="left"/>
    </xf>
  </cellXfs>
  <cellStyles count="3">
    <cellStyle name="常规" xfId="0" builtinId="0"/>
    <cellStyle name="常规_Table4 and Table5" xfId="2" xr:uid="{FDECA2A7-A751-404A-AC42-229CF7FAC2EF}"/>
    <cellStyle name="常规_定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2"/>
  <sheetViews>
    <sheetView workbookViewId="0"/>
  </sheetViews>
  <sheetFormatPr defaultColWidth="9" defaultRowHeight="14" x14ac:dyDescent="0.3"/>
  <cols>
    <col min="1" max="3" width="18.08203125" style="4" customWidth="1"/>
  </cols>
  <sheetData>
    <row r="1" spans="1:3" x14ac:dyDescent="0.3">
      <c r="A1" s="15" t="s">
        <v>0</v>
      </c>
      <c r="B1" s="15" t="s">
        <v>1</v>
      </c>
      <c r="C1" s="16" t="s">
        <v>2</v>
      </c>
    </row>
    <row r="2" spans="1:3" x14ac:dyDescent="0.3">
      <c r="A2" s="17">
        <v>43009</v>
      </c>
      <c r="B2" s="16">
        <v>22.5</v>
      </c>
      <c r="C2" s="16">
        <v>20.100000000000001</v>
      </c>
    </row>
    <row r="3" spans="1:3" x14ac:dyDescent="0.3">
      <c r="A3" s="17">
        <v>43010</v>
      </c>
      <c r="B3" s="16">
        <v>0</v>
      </c>
      <c r="C3" s="16">
        <v>20.9</v>
      </c>
    </row>
    <row r="4" spans="1:3" x14ac:dyDescent="0.3">
      <c r="A4" s="17">
        <v>43011</v>
      </c>
      <c r="B4" s="16">
        <v>0.1</v>
      </c>
      <c r="C4" s="16">
        <v>14.9</v>
      </c>
    </row>
    <row r="5" spans="1:3" x14ac:dyDescent="0.3">
      <c r="A5" s="17">
        <v>43012</v>
      </c>
      <c r="B5" s="16">
        <v>0.1</v>
      </c>
      <c r="C5" s="16">
        <v>13.6</v>
      </c>
    </row>
    <row r="6" spans="1:3" x14ac:dyDescent="0.3">
      <c r="A6" s="17">
        <v>43013</v>
      </c>
      <c r="B6" s="16">
        <v>0</v>
      </c>
      <c r="C6" s="16">
        <v>14.9</v>
      </c>
    </row>
    <row r="7" spans="1:3" x14ac:dyDescent="0.3">
      <c r="A7" s="17">
        <v>43014</v>
      </c>
      <c r="B7" s="16">
        <v>0</v>
      </c>
      <c r="C7" s="16">
        <v>16</v>
      </c>
    </row>
    <row r="8" spans="1:3" x14ac:dyDescent="0.3">
      <c r="A8" s="17">
        <v>43015</v>
      </c>
      <c r="B8" s="16">
        <v>0</v>
      </c>
      <c r="C8" s="16">
        <v>17.600000000000001</v>
      </c>
    </row>
    <row r="9" spans="1:3" x14ac:dyDescent="0.3">
      <c r="A9" s="17">
        <v>43016</v>
      </c>
      <c r="B9" s="16">
        <v>0</v>
      </c>
      <c r="C9" s="16">
        <v>21.7</v>
      </c>
    </row>
    <row r="10" spans="1:3" x14ac:dyDescent="0.3">
      <c r="A10" s="17">
        <v>43017</v>
      </c>
      <c r="B10" s="16">
        <v>0</v>
      </c>
      <c r="C10" s="16">
        <v>22.2</v>
      </c>
    </row>
    <row r="11" spans="1:3" x14ac:dyDescent="0.3">
      <c r="A11" s="17">
        <v>43018</v>
      </c>
      <c r="B11" s="16">
        <v>7.4</v>
      </c>
      <c r="C11" s="16">
        <v>18</v>
      </c>
    </row>
    <row r="12" spans="1:3" x14ac:dyDescent="0.3">
      <c r="A12" s="17">
        <v>43019</v>
      </c>
      <c r="B12" s="16">
        <v>8.8000000000000007</v>
      </c>
      <c r="C12" s="16">
        <v>14</v>
      </c>
    </row>
    <row r="13" spans="1:3" x14ac:dyDescent="0.3">
      <c r="A13" s="17">
        <v>43020</v>
      </c>
      <c r="B13" s="16">
        <v>8.9</v>
      </c>
      <c r="C13" s="16">
        <v>13.1</v>
      </c>
    </row>
    <row r="14" spans="1:3" x14ac:dyDescent="0.3">
      <c r="A14" s="17">
        <v>43021</v>
      </c>
      <c r="B14" s="16">
        <v>0</v>
      </c>
      <c r="C14" s="16">
        <v>13.1</v>
      </c>
    </row>
    <row r="15" spans="1:3" x14ac:dyDescent="0.3">
      <c r="A15" s="17">
        <v>43022</v>
      </c>
      <c r="B15" s="16">
        <v>0</v>
      </c>
      <c r="C15" s="16">
        <v>14.7</v>
      </c>
    </row>
    <row r="16" spans="1:3" x14ac:dyDescent="0.3">
      <c r="A16" s="17">
        <v>43023</v>
      </c>
      <c r="B16" s="16">
        <v>0</v>
      </c>
      <c r="C16" s="16">
        <v>15.7</v>
      </c>
    </row>
    <row r="17" spans="1:3" x14ac:dyDescent="0.3">
      <c r="A17" s="17">
        <v>43024</v>
      </c>
      <c r="B17" s="16">
        <v>0</v>
      </c>
      <c r="C17" s="16">
        <v>17</v>
      </c>
    </row>
    <row r="18" spans="1:3" x14ac:dyDescent="0.3">
      <c r="A18" s="17">
        <v>43025</v>
      </c>
      <c r="B18" s="16">
        <v>0.2</v>
      </c>
      <c r="C18" s="16">
        <v>15.4</v>
      </c>
    </row>
    <row r="19" spans="1:3" x14ac:dyDescent="0.3">
      <c r="A19" s="17">
        <v>43026</v>
      </c>
      <c r="B19" s="16">
        <v>0.9</v>
      </c>
      <c r="C19" s="16">
        <v>13.8</v>
      </c>
    </row>
    <row r="20" spans="1:3" x14ac:dyDescent="0.3">
      <c r="A20" s="17">
        <v>43027</v>
      </c>
      <c r="B20" s="16">
        <v>0</v>
      </c>
      <c r="C20" s="16">
        <v>14.2</v>
      </c>
    </row>
    <row r="21" spans="1:3" x14ac:dyDescent="0.3">
      <c r="A21" s="17">
        <v>43028</v>
      </c>
      <c r="B21" s="16">
        <v>0</v>
      </c>
      <c r="C21" s="16">
        <v>14.2</v>
      </c>
    </row>
    <row r="22" spans="1:3" x14ac:dyDescent="0.3">
      <c r="A22" s="17">
        <v>43029</v>
      </c>
      <c r="B22" s="16">
        <v>0</v>
      </c>
      <c r="C22" s="16">
        <v>14.9</v>
      </c>
    </row>
    <row r="23" spans="1:3" x14ac:dyDescent="0.3">
      <c r="A23" s="17">
        <v>43030</v>
      </c>
      <c r="B23" s="16">
        <v>0</v>
      </c>
      <c r="C23" s="16">
        <v>14.8</v>
      </c>
    </row>
    <row r="24" spans="1:3" x14ac:dyDescent="0.3">
      <c r="A24" s="17">
        <v>43031</v>
      </c>
      <c r="B24" s="16">
        <v>0</v>
      </c>
      <c r="C24" s="16">
        <v>12.8</v>
      </c>
    </row>
    <row r="25" spans="1:3" x14ac:dyDescent="0.3">
      <c r="A25" s="17">
        <v>43032</v>
      </c>
      <c r="B25" s="16">
        <v>0</v>
      </c>
      <c r="C25" s="16">
        <v>11.6</v>
      </c>
    </row>
    <row r="26" spans="1:3" x14ac:dyDescent="0.3">
      <c r="A26" s="17">
        <v>43033</v>
      </c>
      <c r="B26" s="16">
        <v>0</v>
      </c>
      <c r="C26" s="16">
        <v>11.3</v>
      </c>
    </row>
    <row r="27" spans="1:3" x14ac:dyDescent="0.3">
      <c r="A27" s="17">
        <v>43034</v>
      </c>
      <c r="B27" s="16">
        <v>0</v>
      </c>
      <c r="C27" s="16">
        <v>14.6</v>
      </c>
    </row>
    <row r="28" spans="1:3" x14ac:dyDescent="0.3">
      <c r="A28" s="17">
        <v>43035</v>
      </c>
      <c r="B28" s="16">
        <v>0</v>
      </c>
      <c r="C28" s="16">
        <v>14.2</v>
      </c>
    </row>
    <row r="29" spans="1:3" x14ac:dyDescent="0.3">
      <c r="A29" s="17">
        <v>43036</v>
      </c>
      <c r="B29" s="16">
        <v>0</v>
      </c>
      <c r="C29" s="16">
        <v>15.3</v>
      </c>
    </row>
    <row r="30" spans="1:3" x14ac:dyDescent="0.3">
      <c r="A30" s="17">
        <v>43037</v>
      </c>
      <c r="B30" s="16">
        <v>0</v>
      </c>
      <c r="C30" s="16">
        <v>11.6</v>
      </c>
    </row>
    <row r="31" spans="1:3" x14ac:dyDescent="0.3">
      <c r="A31" s="17">
        <v>43038</v>
      </c>
      <c r="B31" s="16">
        <v>0</v>
      </c>
      <c r="C31" s="16">
        <v>8.5</v>
      </c>
    </row>
    <row r="32" spans="1:3" x14ac:dyDescent="0.3">
      <c r="A32" s="17">
        <v>43039</v>
      </c>
      <c r="B32" s="16">
        <v>0</v>
      </c>
      <c r="C32" s="16">
        <v>10.199999999999999</v>
      </c>
    </row>
    <row r="33" spans="1:3" x14ac:dyDescent="0.3">
      <c r="A33" s="17">
        <v>43040</v>
      </c>
      <c r="B33" s="16">
        <v>0</v>
      </c>
      <c r="C33" s="16">
        <v>13</v>
      </c>
    </row>
    <row r="34" spans="1:3" x14ac:dyDescent="0.3">
      <c r="A34" s="17">
        <v>43041</v>
      </c>
      <c r="B34" s="16">
        <v>0</v>
      </c>
      <c r="C34" s="16">
        <v>14.5</v>
      </c>
    </row>
    <row r="35" spans="1:3" x14ac:dyDescent="0.3">
      <c r="A35" s="17">
        <v>43042</v>
      </c>
      <c r="B35" s="16">
        <v>0</v>
      </c>
      <c r="C35" s="16">
        <v>13</v>
      </c>
    </row>
    <row r="36" spans="1:3" x14ac:dyDescent="0.3">
      <c r="A36" s="17">
        <v>43043</v>
      </c>
      <c r="B36" s="16">
        <v>0</v>
      </c>
      <c r="C36" s="16">
        <v>8.1</v>
      </c>
    </row>
    <row r="37" spans="1:3" x14ac:dyDescent="0.3">
      <c r="A37" s="17">
        <v>43044</v>
      </c>
      <c r="B37" s="16">
        <v>0</v>
      </c>
      <c r="C37" s="16">
        <v>8.6999999999999993</v>
      </c>
    </row>
    <row r="38" spans="1:3" x14ac:dyDescent="0.3">
      <c r="A38" s="17">
        <v>43045</v>
      </c>
      <c r="B38" s="16">
        <v>0</v>
      </c>
      <c r="C38" s="16">
        <v>11.3</v>
      </c>
    </row>
    <row r="39" spans="1:3" x14ac:dyDescent="0.3">
      <c r="A39" s="17">
        <v>43046</v>
      </c>
      <c r="B39" s="16">
        <v>0</v>
      </c>
      <c r="C39" s="16">
        <v>12.9</v>
      </c>
    </row>
    <row r="40" spans="1:3" x14ac:dyDescent="0.3">
      <c r="A40" s="17">
        <v>43047</v>
      </c>
      <c r="B40" s="16">
        <v>0</v>
      </c>
      <c r="C40" s="16">
        <v>11.7</v>
      </c>
    </row>
    <row r="41" spans="1:3" x14ac:dyDescent="0.3">
      <c r="A41" s="17">
        <v>43048</v>
      </c>
      <c r="B41" s="16">
        <v>0</v>
      </c>
      <c r="C41" s="16">
        <v>13.5</v>
      </c>
    </row>
    <row r="42" spans="1:3" x14ac:dyDescent="0.3">
      <c r="A42" s="17">
        <v>43049</v>
      </c>
      <c r="B42" s="16">
        <v>0</v>
      </c>
      <c r="C42" s="16">
        <v>12.5</v>
      </c>
    </row>
    <row r="43" spans="1:3" x14ac:dyDescent="0.3">
      <c r="A43" s="17">
        <v>43050</v>
      </c>
      <c r="B43" s="16">
        <v>0</v>
      </c>
      <c r="C43" s="16">
        <v>7.8</v>
      </c>
    </row>
    <row r="44" spans="1:3" x14ac:dyDescent="0.3">
      <c r="A44" s="17">
        <v>43051</v>
      </c>
      <c r="B44" s="16">
        <v>0</v>
      </c>
      <c r="C44" s="16">
        <v>9.8000000000000007</v>
      </c>
    </row>
    <row r="45" spans="1:3" x14ac:dyDescent="0.3">
      <c r="A45" s="17">
        <v>43052</v>
      </c>
      <c r="B45" s="16">
        <v>0</v>
      </c>
      <c r="C45" s="16">
        <v>11.5</v>
      </c>
    </row>
    <row r="46" spans="1:3" x14ac:dyDescent="0.3">
      <c r="A46" s="17">
        <v>43053</v>
      </c>
      <c r="B46" s="16">
        <v>0</v>
      </c>
      <c r="C46" s="16">
        <v>8.9</v>
      </c>
    </row>
    <row r="47" spans="1:3" x14ac:dyDescent="0.3">
      <c r="A47" s="17">
        <v>43054</v>
      </c>
      <c r="B47" s="16">
        <v>0</v>
      </c>
      <c r="C47" s="16">
        <v>7.4</v>
      </c>
    </row>
    <row r="48" spans="1:3" x14ac:dyDescent="0.3">
      <c r="A48" s="17">
        <v>43055</v>
      </c>
      <c r="B48" s="16">
        <v>0</v>
      </c>
      <c r="C48" s="16">
        <v>7.9</v>
      </c>
    </row>
    <row r="49" spans="1:3" x14ac:dyDescent="0.3">
      <c r="A49" s="17">
        <v>43056</v>
      </c>
      <c r="B49" s="16">
        <v>0</v>
      </c>
      <c r="C49" s="16">
        <v>10.9</v>
      </c>
    </row>
    <row r="50" spans="1:3" x14ac:dyDescent="0.3">
      <c r="A50" s="17">
        <v>43057</v>
      </c>
      <c r="B50" s="16">
        <v>0</v>
      </c>
      <c r="C50" s="16">
        <v>3.3</v>
      </c>
    </row>
    <row r="51" spans="1:3" x14ac:dyDescent="0.3">
      <c r="A51" s="17">
        <v>43058</v>
      </c>
      <c r="B51" s="16">
        <v>0</v>
      </c>
      <c r="C51" s="16">
        <v>1.7</v>
      </c>
    </row>
    <row r="52" spans="1:3" x14ac:dyDescent="0.3">
      <c r="A52" s="17">
        <v>43059</v>
      </c>
      <c r="B52" s="16">
        <v>0</v>
      </c>
      <c r="C52" s="16">
        <v>6</v>
      </c>
    </row>
    <row r="53" spans="1:3" x14ac:dyDescent="0.3">
      <c r="A53" s="17">
        <v>43060</v>
      </c>
      <c r="B53" s="16">
        <v>0</v>
      </c>
      <c r="C53" s="16">
        <v>5.0999999999999996</v>
      </c>
    </row>
    <row r="54" spans="1:3" x14ac:dyDescent="0.3">
      <c r="A54" s="17">
        <v>43061</v>
      </c>
      <c r="B54" s="16">
        <v>0</v>
      </c>
      <c r="C54" s="16">
        <v>6.4</v>
      </c>
    </row>
    <row r="55" spans="1:3" x14ac:dyDescent="0.3">
      <c r="A55" s="17">
        <v>43062</v>
      </c>
      <c r="B55" s="16">
        <v>0</v>
      </c>
      <c r="C55" s="16">
        <v>3.6</v>
      </c>
    </row>
    <row r="56" spans="1:3" x14ac:dyDescent="0.3">
      <c r="A56" s="17">
        <v>43063</v>
      </c>
      <c r="B56" s="16">
        <v>0</v>
      </c>
      <c r="C56" s="16">
        <v>3.6</v>
      </c>
    </row>
    <row r="57" spans="1:3" x14ac:dyDescent="0.3">
      <c r="A57" s="17">
        <v>43064</v>
      </c>
      <c r="B57" s="16">
        <v>0</v>
      </c>
      <c r="C57" s="16">
        <v>6.2</v>
      </c>
    </row>
    <row r="58" spans="1:3" x14ac:dyDescent="0.3">
      <c r="A58" s="17">
        <v>43065</v>
      </c>
      <c r="B58" s="16">
        <v>0</v>
      </c>
      <c r="C58" s="16">
        <v>7.4</v>
      </c>
    </row>
    <row r="59" spans="1:3" x14ac:dyDescent="0.3">
      <c r="A59" s="17">
        <v>43066</v>
      </c>
      <c r="B59" s="16">
        <v>0</v>
      </c>
      <c r="C59" s="16">
        <v>5.6</v>
      </c>
    </row>
    <row r="60" spans="1:3" x14ac:dyDescent="0.3">
      <c r="A60" s="17">
        <v>43067</v>
      </c>
      <c r="B60" s="16">
        <v>0</v>
      </c>
      <c r="C60" s="16">
        <v>9.4</v>
      </c>
    </row>
    <row r="61" spans="1:3" x14ac:dyDescent="0.3">
      <c r="A61" s="17">
        <v>43068</v>
      </c>
      <c r="B61" s="16">
        <v>0</v>
      </c>
      <c r="C61" s="16">
        <v>4.9000000000000004</v>
      </c>
    </row>
    <row r="62" spans="1:3" x14ac:dyDescent="0.3">
      <c r="A62" s="17">
        <v>43069</v>
      </c>
      <c r="B62" s="16">
        <v>0</v>
      </c>
      <c r="C62" s="16">
        <v>3.2</v>
      </c>
    </row>
    <row r="63" spans="1:3" x14ac:dyDescent="0.3">
      <c r="A63" s="17">
        <v>43070</v>
      </c>
      <c r="B63" s="16">
        <v>0</v>
      </c>
      <c r="C63" s="16">
        <v>1.9</v>
      </c>
    </row>
    <row r="64" spans="1:3" x14ac:dyDescent="0.3">
      <c r="A64" s="17">
        <v>43071</v>
      </c>
      <c r="B64" s="16">
        <v>0</v>
      </c>
      <c r="C64" s="16">
        <v>5.0999999999999996</v>
      </c>
    </row>
    <row r="65" spans="1:3" x14ac:dyDescent="0.3">
      <c r="A65" s="17">
        <v>43072</v>
      </c>
      <c r="B65" s="16">
        <v>0</v>
      </c>
      <c r="C65" s="16">
        <v>4.3</v>
      </c>
    </row>
    <row r="66" spans="1:3" x14ac:dyDescent="0.3">
      <c r="A66" s="17">
        <v>43073</v>
      </c>
      <c r="B66" s="16">
        <v>0</v>
      </c>
      <c r="C66" s="16">
        <v>2.9</v>
      </c>
    </row>
    <row r="67" spans="1:3" x14ac:dyDescent="0.3">
      <c r="A67" s="17">
        <v>43074</v>
      </c>
      <c r="B67" s="16">
        <v>0</v>
      </c>
      <c r="C67" s="16">
        <v>0.6</v>
      </c>
    </row>
    <row r="68" spans="1:3" x14ac:dyDescent="0.3">
      <c r="A68" s="17">
        <v>43075</v>
      </c>
      <c r="B68" s="16">
        <v>0</v>
      </c>
      <c r="C68" s="16">
        <v>1.8</v>
      </c>
    </row>
    <row r="69" spans="1:3" x14ac:dyDescent="0.3">
      <c r="A69" s="17">
        <v>43076</v>
      </c>
      <c r="B69" s="16">
        <v>0</v>
      </c>
      <c r="C69" s="16">
        <v>2.7</v>
      </c>
    </row>
    <row r="70" spans="1:3" x14ac:dyDescent="0.3">
      <c r="A70" s="17">
        <v>43077</v>
      </c>
      <c r="B70" s="16">
        <v>0</v>
      </c>
      <c r="C70" s="16">
        <v>2</v>
      </c>
    </row>
    <row r="71" spans="1:3" x14ac:dyDescent="0.3">
      <c r="A71" s="17">
        <v>43078</v>
      </c>
      <c r="B71" s="16">
        <v>0</v>
      </c>
      <c r="C71" s="16">
        <v>3.1</v>
      </c>
    </row>
    <row r="72" spans="1:3" x14ac:dyDescent="0.3">
      <c r="A72" s="17">
        <v>43079</v>
      </c>
      <c r="B72" s="16">
        <v>0</v>
      </c>
      <c r="C72" s="16">
        <v>4.0999999999999996</v>
      </c>
    </row>
    <row r="73" spans="1:3" x14ac:dyDescent="0.3">
      <c r="A73" s="17">
        <v>43080</v>
      </c>
      <c r="B73" s="16">
        <v>0</v>
      </c>
      <c r="C73" s="16">
        <v>1.3</v>
      </c>
    </row>
    <row r="74" spans="1:3" x14ac:dyDescent="0.3">
      <c r="A74" s="17">
        <v>43081</v>
      </c>
      <c r="B74" s="16">
        <v>0</v>
      </c>
      <c r="C74" s="16">
        <v>-1.4</v>
      </c>
    </row>
    <row r="75" spans="1:3" x14ac:dyDescent="0.3">
      <c r="A75" s="17">
        <v>43082</v>
      </c>
      <c r="B75" s="16">
        <v>0</v>
      </c>
      <c r="C75" s="16">
        <v>1.1000000000000001</v>
      </c>
    </row>
    <row r="76" spans="1:3" x14ac:dyDescent="0.3">
      <c r="A76" s="17">
        <v>43083</v>
      </c>
      <c r="B76" s="16">
        <v>0.5</v>
      </c>
      <c r="C76" s="16">
        <v>0.2</v>
      </c>
    </row>
    <row r="77" spans="1:3" x14ac:dyDescent="0.3">
      <c r="A77" s="17">
        <v>43084</v>
      </c>
      <c r="B77" s="16">
        <v>0</v>
      </c>
      <c r="C77" s="16">
        <v>2.5</v>
      </c>
    </row>
    <row r="78" spans="1:3" x14ac:dyDescent="0.3">
      <c r="A78" s="17">
        <v>43085</v>
      </c>
      <c r="B78" s="16">
        <v>0</v>
      </c>
      <c r="C78" s="16">
        <v>-0.7</v>
      </c>
    </row>
    <row r="79" spans="1:3" x14ac:dyDescent="0.3">
      <c r="A79" s="17">
        <v>43086</v>
      </c>
      <c r="B79" s="16">
        <v>0</v>
      </c>
      <c r="C79" s="16">
        <v>-1.9</v>
      </c>
    </row>
    <row r="80" spans="1:3" x14ac:dyDescent="0.3">
      <c r="A80" s="17">
        <v>43087</v>
      </c>
      <c r="B80" s="16">
        <v>0</v>
      </c>
      <c r="C80" s="16">
        <v>0.7</v>
      </c>
    </row>
    <row r="81" spans="1:3" x14ac:dyDescent="0.3">
      <c r="A81" s="17">
        <v>43088</v>
      </c>
      <c r="B81" s="16">
        <v>0</v>
      </c>
      <c r="C81" s="16">
        <v>0.3</v>
      </c>
    </row>
    <row r="82" spans="1:3" x14ac:dyDescent="0.3">
      <c r="A82" s="17">
        <v>43089</v>
      </c>
      <c r="B82" s="16">
        <v>0</v>
      </c>
      <c r="C82" s="16">
        <v>0.8</v>
      </c>
    </row>
    <row r="83" spans="1:3" x14ac:dyDescent="0.3">
      <c r="A83" s="17">
        <v>43090</v>
      </c>
      <c r="B83" s="16">
        <v>0</v>
      </c>
      <c r="C83" s="16">
        <v>2.1</v>
      </c>
    </row>
    <row r="84" spans="1:3" x14ac:dyDescent="0.3">
      <c r="A84" s="17">
        <v>43091</v>
      </c>
      <c r="B84" s="16">
        <v>0</v>
      </c>
      <c r="C84" s="16">
        <v>3.3</v>
      </c>
    </row>
    <row r="85" spans="1:3" x14ac:dyDescent="0.3">
      <c r="A85" s="17">
        <v>43092</v>
      </c>
      <c r="B85" s="16">
        <v>0</v>
      </c>
      <c r="C85" s="16">
        <v>6.1</v>
      </c>
    </row>
    <row r="86" spans="1:3" x14ac:dyDescent="0.3">
      <c r="A86" s="17">
        <v>43093</v>
      </c>
      <c r="B86" s="16">
        <v>0</v>
      </c>
      <c r="C86" s="16">
        <v>4.5999999999999996</v>
      </c>
    </row>
    <row r="87" spans="1:3" x14ac:dyDescent="0.3">
      <c r="A87" s="17">
        <v>43094</v>
      </c>
      <c r="B87" s="16">
        <v>0</v>
      </c>
      <c r="C87" s="16">
        <v>1.4</v>
      </c>
    </row>
    <row r="88" spans="1:3" x14ac:dyDescent="0.3">
      <c r="A88" s="17">
        <v>43095</v>
      </c>
      <c r="B88" s="16">
        <v>0</v>
      </c>
      <c r="C88" s="16">
        <v>1.6</v>
      </c>
    </row>
    <row r="89" spans="1:3" x14ac:dyDescent="0.3">
      <c r="A89" s="17">
        <v>43096</v>
      </c>
      <c r="B89" s="16">
        <v>0</v>
      </c>
      <c r="C89" s="16">
        <v>3.2</v>
      </c>
    </row>
    <row r="90" spans="1:3" x14ac:dyDescent="0.3">
      <c r="A90" s="17">
        <v>43097</v>
      </c>
      <c r="B90" s="16">
        <v>0</v>
      </c>
      <c r="C90" s="16">
        <v>4.4000000000000004</v>
      </c>
    </row>
    <row r="91" spans="1:3" x14ac:dyDescent="0.3">
      <c r="A91" s="17">
        <v>43098</v>
      </c>
      <c r="B91" s="16">
        <v>0</v>
      </c>
      <c r="C91" s="16">
        <v>3</v>
      </c>
    </row>
    <row r="92" spans="1:3" x14ac:dyDescent="0.3">
      <c r="A92" s="17">
        <v>43099</v>
      </c>
      <c r="B92" s="16">
        <v>0.6</v>
      </c>
      <c r="C92" s="16">
        <v>5.2</v>
      </c>
    </row>
    <row r="93" spans="1:3" x14ac:dyDescent="0.3">
      <c r="A93" s="17">
        <v>43100</v>
      </c>
      <c r="B93" s="16">
        <v>0</v>
      </c>
      <c r="C93" s="16">
        <v>2</v>
      </c>
    </row>
    <row r="94" spans="1:3" x14ac:dyDescent="0.3">
      <c r="A94" s="17">
        <v>43101</v>
      </c>
      <c r="B94" s="16">
        <v>0</v>
      </c>
      <c r="C94" s="16">
        <v>1.3</v>
      </c>
    </row>
    <row r="95" spans="1:3" x14ac:dyDescent="0.3">
      <c r="A95" s="17">
        <v>43102</v>
      </c>
      <c r="B95" s="16">
        <v>0</v>
      </c>
      <c r="C95" s="16">
        <v>3.3</v>
      </c>
    </row>
    <row r="96" spans="1:3" x14ac:dyDescent="0.3">
      <c r="A96" s="17">
        <v>43103</v>
      </c>
      <c r="B96" s="16">
        <v>0</v>
      </c>
      <c r="C96" s="16">
        <v>0.8</v>
      </c>
    </row>
    <row r="97" spans="1:3" x14ac:dyDescent="0.3">
      <c r="A97" s="17">
        <v>43104</v>
      </c>
      <c r="B97" s="16">
        <v>2.8</v>
      </c>
      <c r="C97" s="16">
        <v>-1.7</v>
      </c>
    </row>
    <row r="98" spans="1:3" x14ac:dyDescent="0.3">
      <c r="A98" s="17">
        <v>43105</v>
      </c>
      <c r="B98" s="16">
        <v>0.5</v>
      </c>
      <c r="C98" s="16">
        <v>-2.5</v>
      </c>
    </row>
    <row r="99" spans="1:3" x14ac:dyDescent="0.3">
      <c r="A99" s="17">
        <v>43106</v>
      </c>
      <c r="B99" s="16">
        <v>0</v>
      </c>
      <c r="C99" s="16">
        <v>-1.4</v>
      </c>
    </row>
    <row r="100" spans="1:3" x14ac:dyDescent="0.3">
      <c r="A100" s="17">
        <v>43107</v>
      </c>
      <c r="B100" s="16">
        <v>2.4</v>
      </c>
      <c r="C100" s="16">
        <v>0.4</v>
      </c>
    </row>
    <row r="101" spans="1:3" x14ac:dyDescent="0.3">
      <c r="A101" s="17">
        <v>43108</v>
      </c>
      <c r="B101" s="16">
        <v>0.5</v>
      </c>
      <c r="C101" s="16">
        <v>0.1</v>
      </c>
    </row>
    <row r="102" spans="1:3" x14ac:dyDescent="0.3">
      <c r="A102" s="17">
        <v>43109</v>
      </c>
      <c r="B102" s="16">
        <v>0</v>
      </c>
      <c r="C102" s="16">
        <v>-0.9</v>
      </c>
    </row>
    <row r="103" spans="1:3" x14ac:dyDescent="0.3">
      <c r="A103" s="17">
        <v>43110</v>
      </c>
      <c r="B103" s="16">
        <v>0</v>
      </c>
      <c r="C103" s="16">
        <v>-2.1</v>
      </c>
    </row>
    <row r="104" spans="1:3" x14ac:dyDescent="0.3">
      <c r="A104" s="17">
        <v>43111</v>
      </c>
      <c r="B104" s="16">
        <v>0</v>
      </c>
      <c r="C104" s="16">
        <v>-4.7</v>
      </c>
    </row>
    <row r="105" spans="1:3" x14ac:dyDescent="0.3">
      <c r="A105" s="17">
        <v>43112</v>
      </c>
      <c r="B105" s="16">
        <v>0</v>
      </c>
      <c r="C105" s="16">
        <v>-5.4</v>
      </c>
    </row>
    <row r="106" spans="1:3" x14ac:dyDescent="0.3">
      <c r="A106" s="17">
        <v>43113</v>
      </c>
      <c r="B106" s="16">
        <v>0</v>
      </c>
      <c r="C106" s="16">
        <v>-1.3</v>
      </c>
    </row>
    <row r="107" spans="1:3" x14ac:dyDescent="0.3">
      <c r="A107" s="17">
        <v>43114</v>
      </c>
      <c r="B107" s="16">
        <v>0</v>
      </c>
      <c r="C107" s="16">
        <v>3</v>
      </c>
    </row>
    <row r="108" spans="1:3" x14ac:dyDescent="0.3">
      <c r="A108" s="17">
        <v>43115</v>
      </c>
      <c r="B108" s="16">
        <v>0</v>
      </c>
      <c r="C108" s="16">
        <v>3.1</v>
      </c>
    </row>
    <row r="109" spans="1:3" x14ac:dyDescent="0.3">
      <c r="A109" s="17">
        <v>43116</v>
      </c>
      <c r="B109" s="16">
        <v>2.1</v>
      </c>
      <c r="C109" s="16">
        <v>4.0999999999999996</v>
      </c>
    </row>
    <row r="110" spans="1:3" x14ac:dyDescent="0.3">
      <c r="A110" s="17">
        <v>43117</v>
      </c>
      <c r="B110" s="16">
        <v>0</v>
      </c>
      <c r="C110" s="16">
        <v>4.0999999999999996</v>
      </c>
    </row>
    <row r="111" spans="1:3" x14ac:dyDescent="0.3">
      <c r="A111" s="17">
        <v>43118</v>
      </c>
      <c r="B111" s="16">
        <v>0</v>
      </c>
      <c r="C111" s="16">
        <v>3.7</v>
      </c>
    </row>
    <row r="112" spans="1:3" x14ac:dyDescent="0.3">
      <c r="A112" s="17">
        <v>43119</v>
      </c>
      <c r="B112" s="16">
        <v>0</v>
      </c>
      <c r="C112" s="16">
        <v>2.9</v>
      </c>
    </row>
    <row r="113" spans="1:3" x14ac:dyDescent="0.3">
      <c r="A113" s="17">
        <v>43120</v>
      </c>
      <c r="B113" s="16">
        <v>0</v>
      </c>
      <c r="C113" s="16">
        <v>1.9</v>
      </c>
    </row>
    <row r="114" spans="1:3" x14ac:dyDescent="0.3">
      <c r="A114" s="17">
        <v>43121</v>
      </c>
      <c r="B114" s="16">
        <v>0</v>
      </c>
      <c r="C114" s="16">
        <v>2.4</v>
      </c>
    </row>
    <row r="115" spans="1:3" x14ac:dyDescent="0.3">
      <c r="A115" s="17">
        <v>43122</v>
      </c>
      <c r="B115" s="16">
        <v>0</v>
      </c>
      <c r="C115" s="16">
        <v>2</v>
      </c>
    </row>
    <row r="116" spans="1:3" x14ac:dyDescent="0.3">
      <c r="A116" s="17">
        <v>43123</v>
      </c>
      <c r="B116" s="16">
        <v>0</v>
      </c>
      <c r="C116" s="16">
        <v>-2.9</v>
      </c>
    </row>
    <row r="117" spans="1:3" x14ac:dyDescent="0.3">
      <c r="A117" s="17">
        <v>43124</v>
      </c>
      <c r="B117" s="16">
        <v>0</v>
      </c>
      <c r="C117" s="16">
        <v>-4.9000000000000004</v>
      </c>
    </row>
    <row r="118" spans="1:3" x14ac:dyDescent="0.3">
      <c r="A118" s="17">
        <v>43125</v>
      </c>
      <c r="B118" s="16">
        <v>0</v>
      </c>
      <c r="C118" s="16">
        <v>-4.0999999999999996</v>
      </c>
    </row>
    <row r="119" spans="1:3" x14ac:dyDescent="0.3">
      <c r="A119" s="17">
        <v>43126</v>
      </c>
      <c r="B119" s="16">
        <v>0</v>
      </c>
      <c r="C119" s="16">
        <v>-5.9</v>
      </c>
    </row>
    <row r="120" spans="1:3" x14ac:dyDescent="0.3">
      <c r="A120" s="17">
        <v>43127</v>
      </c>
      <c r="B120" s="16">
        <v>0.4</v>
      </c>
      <c r="C120" s="16">
        <v>-5.6</v>
      </c>
    </row>
    <row r="121" spans="1:3" x14ac:dyDescent="0.3">
      <c r="A121" s="17">
        <v>43128</v>
      </c>
      <c r="B121" s="16">
        <v>0.4</v>
      </c>
      <c r="C121" s="16">
        <v>-4.9000000000000004</v>
      </c>
    </row>
    <row r="122" spans="1:3" x14ac:dyDescent="0.3">
      <c r="A122" s="17">
        <v>43129</v>
      </c>
      <c r="B122" s="16">
        <v>0</v>
      </c>
      <c r="C122" s="16">
        <v>-4.5999999999999996</v>
      </c>
    </row>
    <row r="123" spans="1:3" x14ac:dyDescent="0.3">
      <c r="A123" s="17">
        <v>43130</v>
      </c>
      <c r="B123" s="16">
        <v>0</v>
      </c>
      <c r="C123" s="16">
        <v>-1.6</v>
      </c>
    </row>
    <row r="124" spans="1:3" x14ac:dyDescent="0.3">
      <c r="A124" s="17">
        <v>43131</v>
      </c>
      <c r="B124" s="16">
        <v>0</v>
      </c>
      <c r="C124" s="16">
        <v>0.8</v>
      </c>
    </row>
    <row r="125" spans="1:3" x14ac:dyDescent="0.3">
      <c r="A125" s="17">
        <v>43132</v>
      </c>
      <c r="B125" s="16">
        <v>0</v>
      </c>
      <c r="C125" s="16">
        <v>-0.8</v>
      </c>
    </row>
    <row r="126" spans="1:3" x14ac:dyDescent="0.3">
      <c r="A126" s="17">
        <v>43133</v>
      </c>
      <c r="B126" s="16">
        <v>0</v>
      </c>
      <c r="C126" s="16">
        <v>-2</v>
      </c>
    </row>
    <row r="127" spans="1:3" x14ac:dyDescent="0.3">
      <c r="A127" s="17">
        <v>43134</v>
      </c>
      <c r="B127" s="16">
        <v>0</v>
      </c>
      <c r="C127" s="16">
        <v>-4.5</v>
      </c>
    </row>
    <row r="128" spans="1:3" x14ac:dyDescent="0.3">
      <c r="A128" s="17">
        <v>43135</v>
      </c>
      <c r="B128" s="16">
        <v>0</v>
      </c>
      <c r="C128" s="16">
        <v>-3.7</v>
      </c>
    </row>
    <row r="129" spans="1:3" x14ac:dyDescent="0.3">
      <c r="A129" s="17">
        <v>43136</v>
      </c>
      <c r="B129" s="16">
        <v>0</v>
      </c>
      <c r="C129" s="16">
        <v>-1.8</v>
      </c>
    </row>
    <row r="130" spans="1:3" x14ac:dyDescent="0.3">
      <c r="A130" s="17">
        <v>43137</v>
      </c>
      <c r="B130" s="16">
        <v>0</v>
      </c>
      <c r="C130" s="16">
        <v>-3.8</v>
      </c>
    </row>
    <row r="131" spans="1:3" x14ac:dyDescent="0.3">
      <c r="A131" s="17">
        <v>43138</v>
      </c>
      <c r="B131" s="16">
        <v>0</v>
      </c>
      <c r="C131" s="16">
        <v>-1.5</v>
      </c>
    </row>
    <row r="132" spans="1:3" x14ac:dyDescent="0.3">
      <c r="A132" s="17">
        <v>43139</v>
      </c>
      <c r="B132" s="16">
        <v>0</v>
      </c>
      <c r="C132" s="16">
        <v>-2.1</v>
      </c>
    </row>
    <row r="133" spans="1:3" x14ac:dyDescent="0.3">
      <c r="A133" s="17">
        <v>43140</v>
      </c>
      <c r="B133" s="16">
        <v>0</v>
      </c>
      <c r="C133" s="16">
        <v>2.6</v>
      </c>
    </row>
    <row r="134" spans="1:3" x14ac:dyDescent="0.3">
      <c r="A134" s="17">
        <v>43141</v>
      </c>
      <c r="B134" s="16">
        <v>0</v>
      </c>
      <c r="C134" s="16">
        <v>1.5</v>
      </c>
    </row>
    <row r="135" spans="1:3" x14ac:dyDescent="0.3">
      <c r="A135" s="17">
        <v>43142</v>
      </c>
      <c r="B135" s="16">
        <v>0</v>
      </c>
      <c r="C135" s="16">
        <v>-2.1</v>
      </c>
    </row>
    <row r="136" spans="1:3" x14ac:dyDescent="0.3">
      <c r="A136" s="17">
        <v>43143</v>
      </c>
      <c r="B136" s="16">
        <v>0</v>
      </c>
      <c r="C136" s="16">
        <v>-0.9</v>
      </c>
    </row>
    <row r="137" spans="1:3" x14ac:dyDescent="0.3">
      <c r="A137" s="17">
        <v>43144</v>
      </c>
      <c r="B137" s="16">
        <v>0</v>
      </c>
      <c r="C137" s="16">
        <v>4</v>
      </c>
    </row>
    <row r="138" spans="1:3" x14ac:dyDescent="0.3">
      <c r="A138" s="17">
        <v>43145</v>
      </c>
      <c r="B138" s="16">
        <v>0</v>
      </c>
      <c r="C138" s="16">
        <v>5.9</v>
      </c>
    </row>
    <row r="139" spans="1:3" x14ac:dyDescent="0.3">
      <c r="A139" s="17">
        <v>43146</v>
      </c>
      <c r="B139" s="16">
        <v>0</v>
      </c>
      <c r="C139" s="16">
        <v>2.4</v>
      </c>
    </row>
    <row r="140" spans="1:3" x14ac:dyDescent="0.3">
      <c r="A140" s="17">
        <v>43147</v>
      </c>
      <c r="B140" s="16">
        <v>0</v>
      </c>
      <c r="C140" s="16">
        <v>2.8</v>
      </c>
    </row>
    <row r="141" spans="1:3" x14ac:dyDescent="0.3">
      <c r="A141" s="17">
        <v>43148</v>
      </c>
      <c r="B141" s="16">
        <v>0</v>
      </c>
      <c r="C141" s="16">
        <v>3</v>
      </c>
    </row>
    <row r="142" spans="1:3" x14ac:dyDescent="0.3">
      <c r="A142" s="17">
        <v>43149</v>
      </c>
      <c r="B142" s="16">
        <v>0</v>
      </c>
      <c r="C142" s="16">
        <v>4.3</v>
      </c>
    </row>
    <row r="143" spans="1:3" x14ac:dyDescent="0.3">
      <c r="A143" s="17">
        <v>43150</v>
      </c>
      <c r="B143" s="16">
        <v>0</v>
      </c>
      <c r="C143" s="16">
        <v>4.4000000000000004</v>
      </c>
    </row>
    <row r="144" spans="1:3" x14ac:dyDescent="0.3">
      <c r="A144" s="17">
        <v>43151</v>
      </c>
      <c r="B144" s="16">
        <v>0</v>
      </c>
      <c r="C144" s="16">
        <v>3.7</v>
      </c>
    </row>
    <row r="145" spans="1:3" x14ac:dyDescent="0.3">
      <c r="A145" s="17">
        <v>43152</v>
      </c>
      <c r="B145" s="16">
        <v>2.8</v>
      </c>
      <c r="C145" s="16">
        <v>2.1</v>
      </c>
    </row>
    <row r="146" spans="1:3" x14ac:dyDescent="0.3">
      <c r="A146" s="17">
        <v>43153</v>
      </c>
      <c r="B146" s="16">
        <v>0</v>
      </c>
      <c r="C146" s="16">
        <v>4.9000000000000004</v>
      </c>
    </row>
    <row r="147" spans="1:3" x14ac:dyDescent="0.3">
      <c r="A147" s="17">
        <v>43154</v>
      </c>
      <c r="B147" s="16">
        <v>0</v>
      </c>
      <c r="C147" s="16">
        <v>8.4</v>
      </c>
    </row>
    <row r="148" spans="1:3" x14ac:dyDescent="0.3">
      <c r="A148" s="17">
        <v>43155</v>
      </c>
      <c r="B148" s="16">
        <v>0</v>
      </c>
      <c r="C148" s="16">
        <v>4.3</v>
      </c>
    </row>
    <row r="149" spans="1:3" x14ac:dyDescent="0.3">
      <c r="A149" s="17">
        <v>43156</v>
      </c>
      <c r="B149" s="16">
        <v>0</v>
      </c>
      <c r="C149" s="16">
        <v>4.3</v>
      </c>
    </row>
    <row r="150" spans="1:3" x14ac:dyDescent="0.3">
      <c r="A150" s="17">
        <v>43157</v>
      </c>
      <c r="B150" s="16">
        <v>0</v>
      </c>
      <c r="C150" s="16">
        <v>7.3</v>
      </c>
    </row>
    <row r="151" spans="1:3" x14ac:dyDescent="0.3">
      <c r="A151" s="17">
        <v>43158</v>
      </c>
      <c r="B151" s="16">
        <v>0</v>
      </c>
      <c r="C151" s="16">
        <v>9.8000000000000007</v>
      </c>
    </row>
    <row r="152" spans="1:3" x14ac:dyDescent="0.3">
      <c r="A152" s="17">
        <v>43159</v>
      </c>
      <c r="B152" s="16">
        <v>0.5</v>
      </c>
      <c r="C152" s="16">
        <v>9.5</v>
      </c>
    </row>
    <row r="153" spans="1:3" x14ac:dyDescent="0.3">
      <c r="A153" s="17">
        <v>43160</v>
      </c>
      <c r="B153" s="16">
        <v>0</v>
      </c>
      <c r="C153" s="16">
        <v>6.8</v>
      </c>
    </row>
    <row r="154" spans="1:3" x14ac:dyDescent="0.3">
      <c r="A154" s="17">
        <v>43161</v>
      </c>
      <c r="B154" s="16">
        <v>0</v>
      </c>
      <c r="C154" s="16">
        <v>7.4</v>
      </c>
    </row>
    <row r="155" spans="1:3" x14ac:dyDescent="0.3">
      <c r="A155" s="17">
        <v>43162</v>
      </c>
      <c r="B155" s="16">
        <v>0</v>
      </c>
      <c r="C155" s="16">
        <v>9.9</v>
      </c>
    </row>
    <row r="156" spans="1:3" x14ac:dyDescent="0.3">
      <c r="A156" s="17">
        <v>43163</v>
      </c>
      <c r="B156" s="16">
        <v>37.5</v>
      </c>
      <c r="C156" s="16">
        <v>9</v>
      </c>
    </row>
    <row r="157" spans="1:3" x14ac:dyDescent="0.3">
      <c r="A157" s="17">
        <v>43164</v>
      </c>
      <c r="B157" s="16">
        <v>0</v>
      </c>
      <c r="C157" s="16">
        <v>4.9000000000000004</v>
      </c>
    </row>
    <row r="158" spans="1:3" x14ac:dyDescent="0.3">
      <c r="A158" s="17">
        <v>43165</v>
      </c>
      <c r="B158" s="16">
        <v>0</v>
      </c>
      <c r="C158" s="16">
        <v>4</v>
      </c>
    </row>
    <row r="159" spans="1:3" x14ac:dyDescent="0.3">
      <c r="A159" s="17">
        <v>43166</v>
      </c>
      <c r="B159" s="16">
        <v>0</v>
      </c>
      <c r="C159" s="16">
        <v>4.4000000000000004</v>
      </c>
    </row>
    <row r="160" spans="1:3" x14ac:dyDescent="0.3">
      <c r="A160" s="17">
        <v>43167</v>
      </c>
      <c r="B160" s="16">
        <v>0</v>
      </c>
      <c r="C160" s="16">
        <v>4.4000000000000004</v>
      </c>
    </row>
    <row r="161" spans="1:3" x14ac:dyDescent="0.3">
      <c r="A161" s="17">
        <v>43168</v>
      </c>
      <c r="B161" s="16">
        <v>0</v>
      </c>
      <c r="C161" s="16">
        <v>3.7</v>
      </c>
    </row>
    <row r="162" spans="1:3" x14ac:dyDescent="0.3">
      <c r="A162" s="17">
        <v>43169</v>
      </c>
      <c r="B162" s="16">
        <v>0</v>
      </c>
      <c r="C162" s="16">
        <v>9.5</v>
      </c>
    </row>
    <row r="163" spans="1:3" x14ac:dyDescent="0.3">
      <c r="A163" s="17">
        <v>43170</v>
      </c>
      <c r="B163" s="16">
        <v>0</v>
      </c>
      <c r="C163" s="16">
        <v>12.5</v>
      </c>
    </row>
    <row r="164" spans="1:3" x14ac:dyDescent="0.3">
      <c r="A164" s="17">
        <v>43171</v>
      </c>
      <c r="B164" s="16">
        <v>0</v>
      </c>
      <c r="C164" s="16">
        <v>15</v>
      </c>
    </row>
    <row r="165" spans="1:3" x14ac:dyDescent="0.3">
      <c r="A165" s="17">
        <v>43172</v>
      </c>
      <c r="B165" s="16">
        <v>0</v>
      </c>
      <c r="C165" s="16">
        <v>17.8</v>
      </c>
    </row>
    <row r="166" spans="1:3" x14ac:dyDescent="0.3">
      <c r="A166" s="17">
        <v>43173</v>
      </c>
      <c r="B166" s="16">
        <v>0</v>
      </c>
      <c r="C166" s="16">
        <v>18.3</v>
      </c>
    </row>
    <row r="167" spans="1:3" x14ac:dyDescent="0.3">
      <c r="A167" s="17">
        <v>43174</v>
      </c>
      <c r="B167" s="16">
        <v>0</v>
      </c>
      <c r="C167" s="16">
        <v>11</v>
      </c>
    </row>
    <row r="168" spans="1:3" x14ac:dyDescent="0.3">
      <c r="A168" s="17">
        <v>43175</v>
      </c>
      <c r="B168" s="16">
        <v>0</v>
      </c>
      <c r="C168" s="16">
        <v>6</v>
      </c>
    </row>
    <row r="169" spans="1:3" x14ac:dyDescent="0.3">
      <c r="A169" s="17">
        <v>43176</v>
      </c>
      <c r="B169" s="16">
        <v>0</v>
      </c>
      <c r="C169" s="16">
        <v>5.5</v>
      </c>
    </row>
    <row r="170" spans="1:3" x14ac:dyDescent="0.3">
      <c r="A170" s="17">
        <v>43177</v>
      </c>
      <c r="B170" s="16">
        <v>8.4</v>
      </c>
      <c r="C170" s="16">
        <v>7</v>
      </c>
    </row>
    <row r="171" spans="1:3" x14ac:dyDescent="0.3">
      <c r="A171" s="17">
        <v>43178</v>
      </c>
      <c r="B171" s="16">
        <v>0</v>
      </c>
      <c r="C171" s="16">
        <v>8.5</v>
      </c>
    </row>
    <row r="172" spans="1:3" x14ac:dyDescent="0.3">
      <c r="A172" s="17">
        <v>43179</v>
      </c>
      <c r="B172" s="16">
        <v>0</v>
      </c>
      <c r="C172" s="16">
        <v>5.8</v>
      </c>
    </row>
    <row r="173" spans="1:3" x14ac:dyDescent="0.3">
      <c r="A173" s="17">
        <v>43180</v>
      </c>
      <c r="B173" s="16">
        <v>0</v>
      </c>
      <c r="C173" s="16">
        <v>7.5</v>
      </c>
    </row>
    <row r="174" spans="1:3" x14ac:dyDescent="0.3">
      <c r="A174" s="17">
        <v>43181</v>
      </c>
      <c r="B174" s="16">
        <v>0</v>
      </c>
      <c r="C174" s="16">
        <v>8.4</v>
      </c>
    </row>
    <row r="175" spans="1:3" x14ac:dyDescent="0.3">
      <c r="A175" s="17">
        <v>43182</v>
      </c>
      <c r="B175" s="16">
        <v>0</v>
      </c>
      <c r="C175" s="16">
        <v>13</v>
      </c>
    </row>
    <row r="176" spans="1:3" x14ac:dyDescent="0.3">
      <c r="A176" s="17">
        <v>43183</v>
      </c>
      <c r="B176" s="16">
        <v>3.9</v>
      </c>
      <c r="C176" s="16">
        <v>15</v>
      </c>
    </row>
    <row r="177" spans="1:3" x14ac:dyDescent="0.3">
      <c r="A177" s="17">
        <v>43184</v>
      </c>
      <c r="B177" s="16">
        <v>0</v>
      </c>
      <c r="C177" s="16">
        <v>15.7</v>
      </c>
    </row>
    <row r="178" spans="1:3" x14ac:dyDescent="0.3">
      <c r="A178" s="17">
        <v>43185</v>
      </c>
      <c r="B178" s="16">
        <v>0</v>
      </c>
      <c r="C178" s="16">
        <v>17.5</v>
      </c>
    </row>
    <row r="179" spans="1:3" x14ac:dyDescent="0.3">
      <c r="A179" s="17">
        <v>43186</v>
      </c>
      <c r="B179" s="16">
        <v>0</v>
      </c>
      <c r="C179" s="16">
        <v>19.7</v>
      </c>
    </row>
    <row r="180" spans="1:3" x14ac:dyDescent="0.3">
      <c r="A180" s="17">
        <v>43187</v>
      </c>
      <c r="B180" s="16">
        <v>0</v>
      </c>
      <c r="C180" s="16">
        <v>21.7</v>
      </c>
    </row>
    <row r="181" spans="1:3" x14ac:dyDescent="0.3">
      <c r="A181" s="17">
        <v>43188</v>
      </c>
      <c r="B181" s="16">
        <v>0</v>
      </c>
      <c r="C181" s="16">
        <v>18.100000000000001</v>
      </c>
    </row>
    <row r="182" spans="1:3" x14ac:dyDescent="0.3">
      <c r="A182" s="17">
        <v>43189</v>
      </c>
      <c r="B182" s="16">
        <v>0</v>
      </c>
      <c r="C182" s="16">
        <v>15.4</v>
      </c>
    </row>
    <row r="183" spans="1:3" x14ac:dyDescent="0.3">
      <c r="A183" s="17">
        <v>43190</v>
      </c>
      <c r="B183" s="16">
        <v>0</v>
      </c>
      <c r="C183" s="16">
        <v>16.5</v>
      </c>
    </row>
    <row r="184" spans="1:3" x14ac:dyDescent="0.3">
      <c r="A184" s="17">
        <v>43191</v>
      </c>
      <c r="B184" s="16">
        <v>0</v>
      </c>
      <c r="C184" s="16">
        <v>19.100000000000001</v>
      </c>
    </row>
    <row r="185" spans="1:3" x14ac:dyDescent="0.3">
      <c r="A185" s="17">
        <v>43192</v>
      </c>
      <c r="B185" s="16">
        <v>0</v>
      </c>
      <c r="C185" s="16">
        <v>21.9</v>
      </c>
    </row>
    <row r="186" spans="1:3" x14ac:dyDescent="0.3">
      <c r="A186" s="17">
        <v>43193</v>
      </c>
      <c r="B186" s="16">
        <v>0</v>
      </c>
      <c r="C186" s="16">
        <v>17.100000000000001</v>
      </c>
    </row>
    <row r="187" spans="1:3" x14ac:dyDescent="0.3">
      <c r="A187" s="17">
        <v>43194</v>
      </c>
      <c r="B187" s="16">
        <v>0</v>
      </c>
      <c r="C187" s="16">
        <v>9.1</v>
      </c>
    </row>
    <row r="188" spans="1:3" x14ac:dyDescent="0.3">
      <c r="A188" s="17">
        <v>43195</v>
      </c>
      <c r="B188" s="16">
        <v>1.8</v>
      </c>
      <c r="C188" s="16">
        <v>6.5</v>
      </c>
    </row>
    <row r="189" spans="1:3" x14ac:dyDescent="0.3">
      <c r="A189" s="17">
        <v>43196</v>
      </c>
      <c r="B189" s="16">
        <v>0</v>
      </c>
      <c r="C189" s="16">
        <v>8.1</v>
      </c>
    </row>
    <row r="190" spans="1:3" x14ac:dyDescent="0.3">
      <c r="A190" s="17">
        <v>43197</v>
      </c>
      <c r="B190" s="16">
        <v>0</v>
      </c>
      <c r="C190" s="16">
        <v>9.1</v>
      </c>
    </row>
    <row r="191" spans="1:3" x14ac:dyDescent="0.3">
      <c r="A191" s="17">
        <v>43198</v>
      </c>
      <c r="B191" s="16">
        <v>0</v>
      </c>
      <c r="C191" s="16">
        <v>15.2</v>
      </c>
    </row>
    <row r="192" spans="1:3" x14ac:dyDescent="0.3">
      <c r="A192" s="17">
        <v>43199</v>
      </c>
      <c r="B192" s="16">
        <v>0</v>
      </c>
      <c r="C192" s="16">
        <v>17.7</v>
      </c>
    </row>
    <row r="193" spans="1:3" x14ac:dyDescent="0.3">
      <c r="A193" s="17">
        <v>43200</v>
      </c>
      <c r="B193" s="16">
        <v>0</v>
      </c>
      <c r="C193" s="16">
        <v>21.1</v>
      </c>
    </row>
    <row r="194" spans="1:3" x14ac:dyDescent="0.3">
      <c r="A194" s="17">
        <v>43201</v>
      </c>
      <c r="B194" s="16">
        <v>0</v>
      </c>
      <c r="C194" s="16">
        <v>20.100000000000001</v>
      </c>
    </row>
    <row r="195" spans="1:3" x14ac:dyDescent="0.3">
      <c r="A195" s="17">
        <v>43202</v>
      </c>
      <c r="B195" s="16">
        <v>7.4</v>
      </c>
      <c r="C195" s="16">
        <v>13.7</v>
      </c>
    </row>
    <row r="196" spans="1:3" x14ac:dyDescent="0.3">
      <c r="A196" s="17">
        <v>43203</v>
      </c>
      <c r="B196" s="16">
        <v>2.2999999999999998</v>
      </c>
      <c r="C196" s="16">
        <v>12.2</v>
      </c>
    </row>
    <row r="197" spans="1:3" x14ac:dyDescent="0.3">
      <c r="A197" s="17">
        <v>43204</v>
      </c>
      <c r="B197" s="16">
        <v>2.1</v>
      </c>
      <c r="C197" s="16">
        <v>11.2</v>
      </c>
    </row>
    <row r="198" spans="1:3" x14ac:dyDescent="0.3">
      <c r="A198" s="17">
        <v>43205</v>
      </c>
      <c r="B198" s="16">
        <v>0</v>
      </c>
      <c r="C198" s="16">
        <v>13.7</v>
      </c>
    </row>
    <row r="199" spans="1:3" x14ac:dyDescent="0.3">
      <c r="A199" s="17">
        <v>43206</v>
      </c>
      <c r="B199" s="16">
        <v>0</v>
      </c>
      <c r="C199" s="16">
        <v>14.8</v>
      </c>
    </row>
    <row r="200" spans="1:3" x14ac:dyDescent="0.3">
      <c r="A200" s="17">
        <v>43207</v>
      </c>
      <c r="B200" s="16">
        <v>0</v>
      </c>
      <c r="C200" s="16">
        <v>15.8</v>
      </c>
    </row>
    <row r="201" spans="1:3" x14ac:dyDescent="0.3">
      <c r="A201" s="17">
        <v>43208</v>
      </c>
      <c r="B201" s="16">
        <v>0</v>
      </c>
      <c r="C201" s="16">
        <v>18.600000000000001</v>
      </c>
    </row>
    <row r="202" spans="1:3" x14ac:dyDescent="0.3">
      <c r="A202" s="17">
        <v>43209</v>
      </c>
      <c r="B202" s="16">
        <v>0</v>
      </c>
      <c r="C202" s="16">
        <v>22.3</v>
      </c>
    </row>
    <row r="203" spans="1:3" x14ac:dyDescent="0.3">
      <c r="A203" s="17">
        <v>43210</v>
      </c>
      <c r="B203" s="16">
        <v>0</v>
      </c>
      <c r="C203" s="16">
        <v>21.9</v>
      </c>
    </row>
    <row r="204" spans="1:3" x14ac:dyDescent="0.3">
      <c r="A204" s="17">
        <v>43211</v>
      </c>
      <c r="B204" s="16">
        <v>0</v>
      </c>
      <c r="C204" s="16"/>
    </row>
    <row r="205" spans="1:3" x14ac:dyDescent="0.3">
      <c r="A205" s="17">
        <v>43212</v>
      </c>
      <c r="B205" s="16">
        <v>0.3</v>
      </c>
      <c r="C205" s="16">
        <v>17.899999999999999</v>
      </c>
    </row>
    <row r="206" spans="1:3" x14ac:dyDescent="0.3">
      <c r="A206" s="17">
        <v>43213</v>
      </c>
      <c r="B206" s="16">
        <v>0</v>
      </c>
      <c r="C206" s="16">
        <v>15.3</v>
      </c>
    </row>
    <row r="207" spans="1:3" x14ac:dyDescent="0.3">
      <c r="A207" s="17">
        <v>43214</v>
      </c>
      <c r="B207" s="16">
        <v>0</v>
      </c>
      <c r="C207" s="16">
        <v>17.2</v>
      </c>
    </row>
    <row r="208" spans="1:3" x14ac:dyDescent="0.3">
      <c r="A208" s="17">
        <v>43215</v>
      </c>
      <c r="B208" s="16">
        <v>0</v>
      </c>
      <c r="C208" s="16">
        <v>18</v>
      </c>
    </row>
    <row r="209" spans="1:3" x14ac:dyDescent="0.3">
      <c r="A209" s="17">
        <v>43216</v>
      </c>
      <c r="B209" s="16">
        <v>0</v>
      </c>
      <c r="C209" s="16">
        <v>19.8</v>
      </c>
    </row>
    <row r="210" spans="1:3" x14ac:dyDescent="0.3">
      <c r="A210" s="17">
        <v>43217</v>
      </c>
      <c r="B210" s="16">
        <v>0</v>
      </c>
      <c r="C210" s="16">
        <v>22.2</v>
      </c>
    </row>
    <row r="211" spans="1:3" x14ac:dyDescent="0.3">
      <c r="A211" s="17">
        <v>43218</v>
      </c>
      <c r="B211" s="16">
        <v>0</v>
      </c>
      <c r="C211" s="16">
        <v>23.2</v>
      </c>
    </row>
    <row r="212" spans="1:3" x14ac:dyDescent="0.3">
      <c r="A212" s="17">
        <v>43219</v>
      </c>
      <c r="B212" s="16">
        <v>0</v>
      </c>
      <c r="C212" s="16">
        <v>23.4</v>
      </c>
    </row>
    <row r="213" spans="1:3" x14ac:dyDescent="0.3">
      <c r="A213" s="17">
        <v>43220</v>
      </c>
      <c r="B213" s="16">
        <v>0</v>
      </c>
      <c r="C213" s="16">
        <v>24.8</v>
      </c>
    </row>
    <row r="214" spans="1:3" x14ac:dyDescent="0.3">
      <c r="A214" s="17">
        <v>43221</v>
      </c>
      <c r="B214" s="16">
        <v>8</v>
      </c>
      <c r="C214" s="16">
        <v>20.6</v>
      </c>
    </row>
    <row r="215" spans="1:3" x14ac:dyDescent="0.3">
      <c r="A215" s="17">
        <v>43222</v>
      </c>
      <c r="B215" s="16">
        <v>0</v>
      </c>
      <c r="C215" s="16">
        <v>18.399999999999999</v>
      </c>
    </row>
    <row r="216" spans="1:3" x14ac:dyDescent="0.3">
      <c r="A216" s="17">
        <v>43223</v>
      </c>
      <c r="B216" s="16">
        <v>0</v>
      </c>
      <c r="C216" s="16">
        <v>18.8</v>
      </c>
    </row>
    <row r="217" spans="1:3" x14ac:dyDescent="0.3">
      <c r="A217" s="17">
        <v>43224</v>
      </c>
      <c r="B217" s="16">
        <v>0</v>
      </c>
      <c r="C217" s="16">
        <v>20.9</v>
      </c>
    </row>
    <row r="218" spans="1:3" x14ac:dyDescent="0.3">
      <c r="A218" s="17">
        <v>43225</v>
      </c>
      <c r="B218" s="16">
        <v>4.7</v>
      </c>
      <c r="C218" s="16">
        <v>18.899999999999999</v>
      </c>
    </row>
    <row r="219" spans="1:3" x14ac:dyDescent="0.3">
      <c r="A219" s="17">
        <v>43226</v>
      </c>
      <c r="B219" s="16">
        <v>1.1000000000000001</v>
      </c>
      <c r="C219" s="16">
        <v>18.3</v>
      </c>
    </row>
    <row r="220" spans="1:3" x14ac:dyDescent="0.3">
      <c r="A220" s="17">
        <v>43227</v>
      </c>
      <c r="B220" s="16">
        <v>0</v>
      </c>
      <c r="C220" s="16"/>
    </row>
    <row r="221" spans="1:3" x14ac:dyDescent="0.3">
      <c r="A221" s="17">
        <v>43228</v>
      </c>
      <c r="B221" s="16">
        <v>0</v>
      </c>
      <c r="C221" s="16">
        <v>22.2</v>
      </c>
    </row>
    <row r="222" spans="1:3" x14ac:dyDescent="0.3">
      <c r="A222" s="17">
        <v>43229</v>
      </c>
      <c r="B222" s="16">
        <v>0</v>
      </c>
      <c r="C222" s="16">
        <v>19.899999999999999</v>
      </c>
    </row>
    <row r="223" spans="1:3" x14ac:dyDescent="0.3">
      <c r="A223" s="17">
        <v>43230</v>
      </c>
      <c r="B223" s="16">
        <v>0</v>
      </c>
      <c r="C223" s="16">
        <v>18.100000000000001</v>
      </c>
    </row>
    <row r="224" spans="1:3" x14ac:dyDescent="0.3">
      <c r="A224" s="17">
        <v>43231</v>
      </c>
      <c r="B224" s="16">
        <v>0</v>
      </c>
      <c r="C224" s="16">
        <v>16.2</v>
      </c>
    </row>
    <row r="225" spans="1:3" x14ac:dyDescent="0.3">
      <c r="A225" s="17">
        <v>43232</v>
      </c>
      <c r="B225" s="16">
        <v>0</v>
      </c>
      <c r="C225" s="16">
        <v>19.399999999999999</v>
      </c>
    </row>
    <row r="226" spans="1:3" x14ac:dyDescent="0.3">
      <c r="A226" s="17">
        <v>43233</v>
      </c>
      <c r="B226" s="16">
        <v>0</v>
      </c>
      <c r="C226" s="16">
        <v>24.2</v>
      </c>
    </row>
    <row r="227" spans="1:3" x14ac:dyDescent="0.3">
      <c r="A227" s="17">
        <v>43234</v>
      </c>
      <c r="B227" s="16">
        <v>0</v>
      </c>
      <c r="C227" s="16">
        <v>26.2</v>
      </c>
    </row>
    <row r="228" spans="1:3" x14ac:dyDescent="0.3">
      <c r="A228" s="17">
        <v>43235</v>
      </c>
      <c r="B228" s="16">
        <v>0</v>
      </c>
      <c r="C228" s="16">
        <v>27.6</v>
      </c>
    </row>
    <row r="229" spans="1:3" x14ac:dyDescent="0.3">
      <c r="A229" s="17">
        <v>43236</v>
      </c>
      <c r="B229" s="16">
        <v>0</v>
      </c>
      <c r="C229" s="16">
        <v>25.9</v>
      </c>
    </row>
    <row r="230" spans="1:3" x14ac:dyDescent="0.3">
      <c r="A230" s="17">
        <v>43237</v>
      </c>
      <c r="B230" s="16">
        <v>5.2</v>
      </c>
      <c r="C230" s="16">
        <v>25.6</v>
      </c>
    </row>
    <row r="231" spans="1:3" x14ac:dyDescent="0.3">
      <c r="A231" s="17">
        <v>43238</v>
      </c>
      <c r="B231" s="16">
        <v>0</v>
      </c>
      <c r="C231" s="16">
        <v>23.6</v>
      </c>
    </row>
    <row r="232" spans="1:3" x14ac:dyDescent="0.3">
      <c r="A232" s="17">
        <v>43239</v>
      </c>
      <c r="B232" s="16">
        <v>0</v>
      </c>
      <c r="C232" s="16">
        <v>21.7</v>
      </c>
    </row>
    <row r="233" spans="1:3" x14ac:dyDescent="0.3">
      <c r="A233" s="17">
        <v>43240</v>
      </c>
      <c r="B233" s="16">
        <v>2.2000000000000002</v>
      </c>
      <c r="C233" s="16">
        <v>16.8</v>
      </c>
    </row>
    <row r="234" spans="1:3" x14ac:dyDescent="0.3">
      <c r="A234" s="17">
        <v>43241</v>
      </c>
      <c r="B234" s="16">
        <v>0</v>
      </c>
      <c r="C234" s="16">
        <v>17.399999999999999</v>
      </c>
    </row>
    <row r="235" spans="1:3" x14ac:dyDescent="0.3">
      <c r="A235" s="17">
        <v>43242</v>
      </c>
      <c r="B235" s="16">
        <v>12.6</v>
      </c>
      <c r="C235" s="16">
        <v>17</v>
      </c>
    </row>
    <row r="236" spans="1:3" x14ac:dyDescent="0.3">
      <c r="A236" s="17">
        <v>43243</v>
      </c>
      <c r="B236" s="16">
        <v>0</v>
      </c>
      <c r="C236" s="16">
        <v>20.9</v>
      </c>
    </row>
    <row r="237" spans="1:3" x14ac:dyDescent="0.3">
      <c r="A237" s="17">
        <v>43244</v>
      </c>
      <c r="B237" s="16">
        <v>0</v>
      </c>
      <c r="C237" s="16">
        <v>21.6</v>
      </c>
    </row>
    <row r="238" spans="1:3" x14ac:dyDescent="0.3">
      <c r="A238" s="17">
        <v>43245</v>
      </c>
      <c r="B238" s="16">
        <v>0</v>
      </c>
      <c r="C238" s="16">
        <v>20.5</v>
      </c>
    </row>
    <row r="239" spans="1:3" x14ac:dyDescent="0.3">
      <c r="A239" s="17">
        <v>43246</v>
      </c>
      <c r="B239" s="16">
        <v>0</v>
      </c>
      <c r="C239" s="16">
        <v>21.6</v>
      </c>
    </row>
    <row r="240" spans="1:3" x14ac:dyDescent="0.3">
      <c r="A240" s="17">
        <v>43247</v>
      </c>
      <c r="B240" s="16">
        <v>0</v>
      </c>
      <c r="C240" s="16">
        <v>24.3</v>
      </c>
    </row>
    <row r="241" spans="1:3" x14ac:dyDescent="0.3">
      <c r="A241" s="17">
        <v>43248</v>
      </c>
      <c r="B241" s="16">
        <v>0</v>
      </c>
      <c r="C241" s="16">
        <v>27.4</v>
      </c>
    </row>
    <row r="242" spans="1:3" x14ac:dyDescent="0.3">
      <c r="A242" s="17">
        <v>43249</v>
      </c>
      <c r="B242" s="16">
        <v>0</v>
      </c>
      <c r="C242" s="16">
        <v>26.4</v>
      </c>
    </row>
    <row r="243" spans="1:3" x14ac:dyDescent="0.3">
      <c r="A243" s="17">
        <v>43250</v>
      </c>
      <c r="B243" s="16">
        <v>0</v>
      </c>
      <c r="C243" s="16">
        <v>25.9</v>
      </c>
    </row>
    <row r="244" spans="1:3" x14ac:dyDescent="0.3">
      <c r="A244" s="17">
        <v>43251</v>
      </c>
      <c r="B244" s="16">
        <v>0</v>
      </c>
      <c r="C244" s="16">
        <v>27</v>
      </c>
    </row>
    <row r="245" spans="1:3" x14ac:dyDescent="0.3">
      <c r="A245" s="17">
        <v>43252</v>
      </c>
      <c r="B245" s="16">
        <v>0</v>
      </c>
      <c r="C245" s="16">
        <v>25.5</v>
      </c>
    </row>
    <row r="246" spans="1:3" x14ac:dyDescent="0.3">
      <c r="A246" s="17">
        <v>43253</v>
      </c>
      <c r="B246" s="16">
        <v>0</v>
      </c>
      <c r="C246" s="16">
        <v>24</v>
      </c>
    </row>
    <row r="247" spans="1:3" x14ac:dyDescent="0.3">
      <c r="A247" s="17">
        <v>43254</v>
      </c>
      <c r="B247" s="16">
        <v>0</v>
      </c>
      <c r="C247" s="16">
        <v>25.6</v>
      </c>
    </row>
    <row r="248" spans="1:3" x14ac:dyDescent="0.3">
      <c r="A248" s="17">
        <v>43255</v>
      </c>
      <c r="B248" s="16">
        <v>4.5999999999999996</v>
      </c>
      <c r="C248" s="16">
        <v>24.4</v>
      </c>
    </row>
    <row r="249" spans="1:3" x14ac:dyDescent="0.3">
      <c r="A249" s="17">
        <v>43256</v>
      </c>
      <c r="B249" s="16">
        <v>0</v>
      </c>
      <c r="C249" s="16">
        <v>27.7</v>
      </c>
    </row>
    <row r="250" spans="1:3" x14ac:dyDescent="0.3">
      <c r="A250" s="17">
        <v>43257</v>
      </c>
      <c r="B250" s="16">
        <v>0</v>
      </c>
      <c r="C250" s="16">
        <v>28.8</v>
      </c>
    </row>
    <row r="251" spans="1:3" x14ac:dyDescent="0.3">
      <c r="A251" s="17">
        <v>43258</v>
      </c>
      <c r="B251" s="16">
        <v>0</v>
      </c>
      <c r="C251" s="16">
        <v>29.2</v>
      </c>
    </row>
    <row r="252" spans="1:3" x14ac:dyDescent="0.3">
      <c r="A252" s="17">
        <v>43259</v>
      </c>
      <c r="B252" s="16">
        <v>0</v>
      </c>
      <c r="C252" s="16">
        <v>28.5</v>
      </c>
    </row>
    <row r="253" spans="1:3" x14ac:dyDescent="0.3">
      <c r="A253" s="17">
        <v>43260</v>
      </c>
      <c r="B253" s="16">
        <v>0.8</v>
      </c>
      <c r="C253" s="16">
        <v>22.3</v>
      </c>
    </row>
    <row r="254" spans="1:3" x14ac:dyDescent="0.3">
      <c r="A254" s="17">
        <v>43261</v>
      </c>
      <c r="B254" s="16">
        <v>2</v>
      </c>
      <c r="C254" s="16">
        <v>20.6</v>
      </c>
    </row>
    <row r="255" spans="1:3" x14ac:dyDescent="0.3">
      <c r="A255" s="17">
        <v>43262</v>
      </c>
      <c r="B255" s="16">
        <v>1.4</v>
      </c>
      <c r="C255" s="16">
        <v>23.7</v>
      </c>
    </row>
    <row r="256" spans="1:3" x14ac:dyDescent="0.3">
      <c r="A256" s="17">
        <v>43263</v>
      </c>
      <c r="B256" s="16">
        <v>0</v>
      </c>
      <c r="C256" s="16">
        <v>28.6</v>
      </c>
    </row>
    <row r="257" spans="1:3" x14ac:dyDescent="0.3">
      <c r="A257" s="17">
        <v>43264</v>
      </c>
      <c r="B257" s="16">
        <v>20.5</v>
      </c>
      <c r="C257" s="16">
        <v>27.4</v>
      </c>
    </row>
    <row r="258" spans="1:3" x14ac:dyDescent="0.3">
      <c r="A258" s="17">
        <v>43265</v>
      </c>
      <c r="B258" s="16">
        <v>0.2</v>
      </c>
      <c r="C258" s="16">
        <v>24.8</v>
      </c>
    </row>
    <row r="259" spans="1:3" x14ac:dyDescent="0.3">
      <c r="A259" s="17">
        <v>43266</v>
      </c>
      <c r="B259" s="16">
        <v>0</v>
      </c>
      <c r="C259" s="16">
        <v>25.1</v>
      </c>
    </row>
    <row r="260" spans="1:3" x14ac:dyDescent="0.3">
      <c r="A260" s="17">
        <v>43267</v>
      </c>
      <c r="B260" s="16">
        <v>0</v>
      </c>
      <c r="C260" s="16">
        <v>24.2</v>
      </c>
    </row>
    <row r="261" spans="1:3" x14ac:dyDescent="0.3">
      <c r="A261" s="17">
        <v>43268</v>
      </c>
      <c r="B261" s="16">
        <v>0</v>
      </c>
      <c r="C261" s="16">
        <v>24.7</v>
      </c>
    </row>
    <row r="262" spans="1:3" x14ac:dyDescent="0.3">
      <c r="A262" s="17">
        <v>43269</v>
      </c>
      <c r="B262" s="16">
        <v>0</v>
      </c>
      <c r="C262" s="16">
        <v>24.2</v>
      </c>
    </row>
    <row r="263" spans="1:3" x14ac:dyDescent="0.3">
      <c r="A263" s="17">
        <v>43270</v>
      </c>
      <c r="B263" s="16">
        <v>2.4</v>
      </c>
      <c r="C263" s="16">
        <v>24.3</v>
      </c>
    </row>
    <row r="264" spans="1:3" x14ac:dyDescent="0.3">
      <c r="A264" s="17">
        <v>43271</v>
      </c>
      <c r="B264" s="16">
        <v>0</v>
      </c>
      <c r="C264" s="16">
        <v>27.5</v>
      </c>
    </row>
    <row r="265" spans="1:3" x14ac:dyDescent="0.3">
      <c r="A265" s="17">
        <v>43272</v>
      </c>
      <c r="B265" s="16">
        <v>0</v>
      </c>
      <c r="C265" s="16">
        <v>28.9</v>
      </c>
    </row>
    <row r="266" spans="1:3" x14ac:dyDescent="0.3">
      <c r="A266" s="17">
        <v>43273</v>
      </c>
      <c r="B266" s="16">
        <v>0</v>
      </c>
      <c r="C266" s="16">
        <v>27.8</v>
      </c>
    </row>
    <row r="267" spans="1:3" x14ac:dyDescent="0.3">
      <c r="A267" s="17">
        <v>43274</v>
      </c>
      <c r="B267" s="16">
        <v>0</v>
      </c>
      <c r="C267" s="16">
        <v>26.9</v>
      </c>
    </row>
    <row r="268" spans="1:3" x14ac:dyDescent="0.3">
      <c r="A268" s="17">
        <v>43275</v>
      </c>
      <c r="B268" s="16">
        <v>0</v>
      </c>
      <c r="C268" s="16">
        <v>28</v>
      </c>
    </row>
    <row r="269" spans="1:3" x14ac:dyDescent="0.3">
      <c r="A269" s="17">
        <v>43276</v>
      </c>
      <c r="B269" s="16">
        <v>20.7</v>
      </c>
      <c r="C269" s="16">
        <v>25.7</v>
      </c>
    </row>
    <row r="270" spans="1:3" x14ac:dyDescent="0.3">
      <c r="A270" s="17">
        <v>43277</v>
      </c>
      <c r="B270" s="16">
        <v>81.599999999999994</v>
      </c>
      <c r="C270" s="16">
        <v>25.8</v>
      </c>
    </row>
    <row r="271" spans="1:3" x14ac:dyDescent="0.3">
      <c r="A271" s="17">
        <v>43278</v>
      </c>
      <c r="B271" s="16">
        <v>0</v>
      </c>
      <c r="C271" s="16">
        <v>28.7</v>
      </c>
    </row>
    <row r="272" spans="1:3" x14ac:dyDescent="0.3">
      <c r="A272" s="17">
        <v>43279</v>
      </c>
      <c r="B272" s="16">
        <v>13.8</v>
      </c>
      <c r="C272" s="16">
        <v>27.8</v>
      </c>
    </row>
    <row r="273" spans="1:3" x14ac:dyDescent="0.3">
      <c r="A273" s="17">
        <v>43280</v>
      </c>
      <c r="B273" s="16">
        <v>0</v>
      </c>
      <c r="C273" s="16">
        <v>27.1</v>
      </c>
    </row>
    <row r="274" spans="1:3" x14ac:dyDescent="0.3">
      <c r="A274" s="17">
        <v>43281</v>
      </c>
      <c r="B274" s="16">
        <v>0</v>
      </c>
      <c r="C274" s="16">
        <v>26.3</v>
      </c>
    </row>
    <row r="275" spans="1:3" x14ac:dyDescent="0.3">
      <c r="A275" s="17">
        <v>43282</v>
      </c>
      <c r="B275" s="16">
        <v>0</v>
      </c>
      <c r="C275" s="16">
        <v>26.1</v>
      </c>
    </row>
    <row r="276" spans="1:3" x14ac:dyDescent="0.3">
      <c r="A276" s="17">
        <v>43283</v>
      </c>
      <c r="B276" s="16">
        <v>0</v>
      </c>
      <c r="C276" s="16">
        <v>24.5</v>
      </c>
    </row>
    <row r="277" spans="1:3" x14ac:dyDescent="0.3">
      <c r="A277" s="17">
        <v>43284</v>
      </c>
      <c r="B277" s="16">
        <v>0</v>
      </c>
      <c r="C277" s="16">
        <v>27.1</v>
      </c>
    </row>
    <row r="278" spans="1:3" x14ac:dyDescent="0.3">
      <c r="A278" s="17">
        <v>43285</v>
      </c>
      <c r="B278" s="16">
        <v>2.2000000000000002</v>
      </c>
      <c r="C278" s="16">
        <v>26.9</v>
      </c>
    </row>
    <row r="279" spans="1:3" x14ac:dyDescent="0.3">
      <c r="A279" s="17">
        <v>43286</v>
      </c>
      <c r="B279" s="16">
        <v>0</v>
      </c>
      <c r="C279" s="16">
        <v>26.7</v>
      </c>
    </row>
    <row r="280" spans="1:3" x14ac:dyDescent="0.3">
      <c r="A280" s="17">
        <v>43287</v>
      </c>
      <c r="B280" s="16">
        <v>0</v>
      </c>
      <c r="C280" s="16">
        <v>26.9</v>
      </c>
    </row>
    <row r="281" spans="1:3" x14ac:dyDescent="0.3">
      <c r="A281" s="17">
        <v>43288</v>
      </c>
      <c r="B281" s="16">
        <v>0</v>
      </c>
      <c r="C281" s="16">
        <v>26.4</v>
      </c>
    </row>
    <row r="282" spans="1:3" x14ac:dyDescent="0.3">
      <c r="A282" s="17">
        <v>43289</v>
      </c>
      <c r="B282" s="16">
        <v>0</v>
      </c>
      <c r="C282" s="16">
        <v>24</v>
      </c>
    </row>
    <row r="283" spans="1:3" x14ac:dyDescent="0.3">
      <c r="A283" s="17">
        <v>43290</v>
      </c>
      <c r="B283" s="16">
        <v>11.6</v>
      </c>
      <c r="C283" s="16">
        <v>22.9</v>
      </c>
    </row>
    <row r="284" spans="1:3" x14ac:dyDescent="0.3">
      <c r="A284" s="17">
        <v>43291</v>
      </c>
      <c r="B284" s="16">
        <v>13</v>
      </c>
      <c r="C284" s="16">
        <v>23.5</v>
      </c>
    </row>
    <row r="285" spans="1:3" x14ac:dyDescent="0.3">
      <c r="A285" s="17">
        <v>43292</v>
      </c>
      <c r="B285" s="16">
        <v>7</v>
      </c>
      <c r="C285" s="16">
        <v>26.9</v>
      </c>
    </row>
    <row r="286" spans="1:3" x14ac:dyDescent="0.3">
      <c r="A286" s="17">
        <v>43293</v>
      </c>
      <c r="B286" s="16">
        <v>0</v>
      </c>
      <c r="C286" s="16">
        <v>28.4</v>
      </c>
    </row>
    <row r="287" spans="1:3" x14ac:dyDescent="0.3">
      <c r="A287" s="17">
        <v>43294</v>
      </c>
      <c r="B287" s="16">
        <v>0</v>
      </c>
      <c r="C287" s="16">
        <v>30</v>
      </c>
    </row>
    <row r="288" spans="1:3" x14ac:dyDescent="0.3">
      <c r="A288" s="17">
        <v>43295</v>
      </c>
      <c r="B288" s="16">
        <v>0</v>
      </c>
      <c r="C288" s="16">
        <v>31.8</v>
      </c>
    </row>
    <row r="289" spans="1:3" x14ac:dyDescent="0.3">
      <c r="A289" s="17">
        <v>43296</v>
      </c>
      <c r="B289" s="16">
        <v>0</v>
      </c>
      <c r="C289" s="16">
        <v>32.200000000000003</v>
      </c>
    </row>
    <row r="290" spans="1:3" x14ac:dyDescent="0.3">
      <c r="A290" s="17">
        <v>43297</v>
      </c>
      <c r="B290" s="16">
        <v>0</v>
      </c>
      <c r="C290" s="16">
        <v>31.1</v>
      </c>
    </row>
    <row r="291" spans="1:3" x14ac:dyDescent="0.3">
      <c r="A291" s="17">
        <v>43298</v>
      </c>
      <c r="B291" s="16">
        <v>0</v>
      </c>
      <c r="C291" s="16">
        <v>30.3</v>
      </c>
    </row>
    <row r="292" spans="1:3" x14ac:dyDescent="0.3">
      <c r="A292" s="17">
        <v>43299</v>
      </c>
      <c r="B292" s="16">
        <v>0</v>
      </c>
      <c r="C292" s="16">
        <v>31.6</v>
      </c>
    </row>
    <row r="293" spans="1:3" x14ac:dyDescent="0.3">
      <c r="A293" s="17">
        <v>43300</v>
      </c>
      <c r="B293" s="16">
        <v>0</v>
      </c>
      <c r="C293" s="16">
        <v>30.5</v>
      </c>
    </row>
    <row r="294" spans="1:3" x14ac:dyDescent="0.3">
      <c r="A294" s="17">
        <v>43301</v>
      </c>
      <c r="B294" s="16">
        <v>0</v>
      </c>
      <c r="C294" s="16">
        <v>30.3</v>
      </c>
    </row>
    <row r="295" spans="1:3" x14ac:dyDescent="0.3">
      <c r="A295" s="17">
        <v>43302</v>
      </c>
      <c r="B295" s="16">
        <v>0</v>
      </c>
      <c r="C295" s="16">
        <v>30</v>
      </c>
    </row>
    <row r="296" spans="1:3" x14ac:dyDescent="0.3">
      <c r="A296" s="17">
        <v>43303</v>
      </c>
      <c r="B296" s="16">
        <v>0</v>
      </c>
      <c r="C296" s="16">
        <v>29.6</v>
      </c>
    </row>
    <row r="297" spans="1:3" x14ac:dyDescent="0.3">
      <c r="A297" s="17">
        <v>43304</v>
      </c>
      <c r="B297" s="16">
        <v>21.5</v>
      </c>
      <c r="C297" s="16">
        <v>26.7</v>
      </c>
    </row>
    <row r="298" spans="1:3" x14ac:dyDescent="0.3">
      <c r="A298" s="17">
        <v>43305</v>
      </c>
      <c r="B298" s="16">
        <v>0</v>
      </c>
      <c r="C298" s="16">
        <v>30.5</v>
      </c>
    </row>
    <row r="299" spans="1:3" x14ac:dyDescent="0.3">
      <c r="A299" s="17">
        <v>43306</v>
      </c>
      <c r="B299" s="16">
        <v>0</v>
      </c>
      <c r="C299" s="16">
        <v>32.4</v>
      </c>
    </row>
    <row r="300" spans="1:3" x14ac:dyDescent="0.3">
      <c r="A300" s="17">
        <v>43307</v>
      </c>
      <c r="B300" s="16">
        <v>4.8</v>
      </c>
      <c r="C300" s="16">
        <v>29.3</v>
      </c>
    </row>
    <row r="301" spans="1:3" x14ac:dyDescent="0.3">
      <c r="A301" s="17">
        <v>43308</v>
      </c>
      <c r="B301" s="16">
        <v>2.1</v>
      </c>
      <c r="C301" s="16">
        <v>28</v>
      </c>
    </row>
    <row r="302" spans="1:3" x14ac:dyDescent="0.3">
      <c r="A302" s="17">
        <v>43309</v>
      </c>
      <c r="B302" s="16">
        <v>0</v>
      </c>
      <c r="C302" s="16">
        <v>28.8</v>
      </c>
    </row>
    <row r="303" spans="1:3" x14ac:dyDescent="0.3">
      <c r="A303" s="17">
        <v>43310</v>
      </c>
      <c r="B303" s="16">
        <v>32</v>
      </c>
      <c r="C303" s="16">
        <v>25.8</v>
      </c>
    </row>
    <row r="304" spans="1:3" x14ac:dyDescent="0.3">
      <c r="A304" s="17">
        <v>43311</v>
      </c>
      <c r="B304" s="16">
        <v>0.8</v>
      </c>
      <c r="C304" s="16">
        <v>27.3</v>
      </c>
    </row>
    <row r="305" spans="1:3" x14ac:dyDescent="0.3">
      <c r="A305" s="17">
        <v>43312</v>
      </c>
      <c r="B305" s="16">
        <v>0</v>
      </c>
      <c r="C305" s="16">
        <v>29.8</v>
      </c>
    </row>
    <row r="306" spans="1:3" x14ac:dyDescent="0.3">
      <c r="A306" s="17">
        <v>43313</v>
      </c>
      <c r="B306" s="16">
        <v>0</v>
      </c>
      <c r="C306" s="16">
        <v>30.6</v>
      </c>
    </row>
    <row r="307" spans="1:3" x14ac:dyDescent="0.3">
      <c r="A307" s="17">
        <v>43314</v>
      </c>
      <c r="B307" s="16">
        <v>0</v>
      </c>
      <c r="C307" s="16">
        <v>30.8</v>
      </c>
    </row>
    <row r="308" spans="1:3" x14ac:dyDescent="0.3">
      <c r="A308" s="17">
        <v>43315</v>
      </c>
      <c r="B308" s="16">
        <v>0</v>
      </c>
      <c r="C308" s="16">
        <v>30.1</v>
      </c>
    </row>
    <row r="309" spans="1:3" x14ac:dyDescent="0.3">
      <c r="A309" s="17">
        <v>43316</v>
      </c>
      <c r="B309" s="16">
        <v>6.1</v>
      </c>
      <c r="C309" s="16">
        <v>27.8</v>
      </c>
    </row>
    <row r="310" spans="1:3" x14ac:dyDescent="0.3">
      <c r="A310" s="17">
        <v>43317</v>
      </c>
      <c r="B310" s="16">
        <v>0.2</v>
      </c>
      <c r="C310" s="16">
        <v>30</v>
      </c>
    </row>
    <row r="311" spans="1:3" x14ac:dyDescent="0.3">
      <c r="A311" s="17">
        <v>43318</v>
      </c>
      <c r="B311" s="16">
        <v>0</v>
      </c>
      <c r="C311" s="16">
        <v>30.3</v>
      </c>
    </row>
    <row r="312" spans="1:3" x14ac:dyDescent="0.3">
      <c r="A312" s="17">
        <v>43319</v>
      </c>
      <c r="B312" s="16">
        <v>0</v>
      </c>
      <c r="C312" s="16">
        <v>31.4</v>
      </c>
    </row>
    <row r="313" spans="1:3" x14ac:dyDescent="0.3">
      <c r="A313" s="17">
        <v>43320</v>
      </c>
      <c r="B313" s="16">
        <v>0</v>
      </c>
      <c r="C313" s="16">
        <v>31.9</v>
      </c>
    </row>
    <row r="314" spans="1:3" x14ac:dyDescent="0.3">
      <c r="A314" s="17">
        <v>43321</v>
      </c>
      <c r="B314" s="16">
        <v>0</v>
      </c>
      <c r="C314" s="16">
        <v>31.1</v>
      </c>
    </row>
    <row r="315" spans="1:3" x14ac:dyDescent="0.3">
      <c r="A315" s="17">
        <v>43322</v>
      </c>
      <c r="B315" s="16">
        <v>0</v>
      </c>
      <c r="C315" s="16">
        <v>30.5</v>
      </c>
    </row>
    <row r="316" spans="1:3" x14ac:dyDescent="0.3">
      <c r="A316" s="17">
        <v>43323</v>
      </c>
      <c r="B316" s="16">
        <v>0</v>
      </c>
      <c r="C316" s="16">
        <v>29.7</v>
      </c>
    </row>
    <row r="317" spans="1:3" x14ac:dyDescent="0.3">
      <c r="A317" s="17">
        <v>43324</v>
      </c>
      <c r="B317" s="16">
        <v>0</v>
      </c>
      <c r="C317" s="16">
        <v>28.9</v>
      </c>
    </row>
    <row r="318" spans="1:3" x14ac:dyDescent="0.3">
      <c r="A318" s="17">
        <v>43325</v>
      </c>
      <c r="B318" s="16">
        <v>13</v>
      </c>
      <c r="C318" s="16">
        <v>27.5</v>
      </c>
    </row>
    <row r="319" spans="1:3" x14ac:dyDescent="0.3">
      <c r="A319" s="17">
        <v>43326</v>
      </c>
      <c r="B319" s="16">
        <v>17.7</v>
      </c>
      <c r="C319" s="16">
        <v>28.1</v>
      </c>
    </row>
    <row r="320" spans="1:3" x14ac:dyDescent="0.3">
      <c r="A320" s="17">
        <v>43327</v>
      </c>
      <c r="B320" s="16">
        <v>0</v>
      </c>
      <c r="C320" s="16">
        <v>28.1</v>
      </c>
    </row>
    <row r="321" spans="1:3" x14ac:dyDescent="0.3">
      <c r="A321" s="17">
        <v>43328</v>
      </c>
      <c r="B321" s="16">
        <v>0</v>
      </c>
      <c r="C321" s="16">
        <v>28.1</v>
      </c>
    </row>
    <row r="322" spans="1:3" x14ac:dyDescent="0.3">
      <c r="A322" s="17">
        <v>43329</v>
      </c>
      <c r="B322" s="16">
        <v>4.9000000000000004</v>
      </c>
      <c r="C322" s="16">
        <v>26.9</v>
      </c>
    </row>
    <row r="323" spans="1:3" x14ac:dyDescent="0.3">
      <c r="A323" s="17">
        <v>43330</v>
      </c>
      <c r="B323" s="16">
        <v>31.1</v>
      </c>
      <c r="C323" s="16">
        <v>25.6</v>
      </c>
    </row>
    <row r="324" spans="1:3" x14ac:dyDescent="0.3">
      <c r="A324" s="17">
        <v>43331</v>
      </c>
      <c r="B324" s="16">
        <v>87.7</v>
      </c>
      <c r="C324" s="16">
        <v>25.8</v>
      </c>
    </row>
    <row r="325" spans="1:3" x14ac:dyDescent="0.3">
      <c r="A325" s="17">
        <v>43332</v>
      </c>
      <c r="B325" s="16">
        <v>1.3</v>
      </c>
      <c r="C325" s="16">
        <v>25.9</v>
      </c>
    </row>
    <row r="326" spans="1:3" x14ac:dyDescent="0.3">
      <c r="A326" s="17">
        <v>43333</v>
      </c>
      <c r="B326" s="16">
        <v>0</v>
      </c>
      <c r="C326" s="16">
        <v>26.5</v>
      </c>
    </row>
    <row r="327" spans="1:3" x14ac:dyDescent="0.3">
      <c r="A327" s="17">
        <v>43334</v>
      </c>
      <c r="B327" s="16">
        <v>0.1</v>
      </c>
      <c r="C327" s="16">
        <v>26.5</v>
      </c>
    </row>
    <row r="328" spans="1:3" x14ac:dyDescent="0.3">
      <c r="A328" s="17">
        <v>43335</v>
      </c>
      <c r="B328" s="16">
        <v>0.1</v>
      </c>
      <c r="C328" s="16">
        <v>26.5</v>
      </c>
    </row>
    <row r="329" spans="1:3" x14ac:dyDescent="0.3">
      <c r="A329" s="17">
        <v>43336</v>
      </c>
      <c r="B329" s="16">
        <v>0</v>
      </c>
      <c r="C329" s="16">
        <v>26.4</v>
      </c>
    </row>
    <row r="330" spans="1:3" x14ac:dyDescent="0.3">
      <c r="A330" s="17">
        <v>43337</v>
      </c>
      <c r="B330" s="16">
        <v>0</v>
      </c>
      <c r="C330" s="16">
        <v>26.5</v>
      </c>
    </row>
    <row r="331" spans="1:3" x14ac:dyDescent="0.3">
      <c r="A331" s="17">
        <v>43338</v>
      </c>
      <c r="B331" s="16">
        <v>0</v>
      </c>
      <c r="C331" s="16">
        <v>25.8</v>
      </c>
    </row>
    <row r="332" spans="1:3" x14ac:dyDescent="0.3">
      <c r="A332" s="17">
        <v>43339</v>
      </c>
      <c r="B332" s="16">
        <v>1.2</v>
      </c>
      <c r="C332" s="16">
        <v>25.1</v>
      </c>
    </row>
    <row r="333" spans="1:3" x14ac:dyDescent="0.3">
      <c r="A333" s="17">
        <v>43340</v>
      </c>
      <c r="B333" s="16">
        <v>1.4</v>
      </c>
      <c r="C333" s="16">
        <v>27.8</v>
      </c>
    </row>
    <row r="334" spans="1:3" x14ac:dyDescent="0.3">
      <c r="A334" s="17">
        <v>43341</v>
      </c>
      <c r="B334" s="16">
        <v>11.4</v>
      </c>
      <c r="C334" s="16">
        <v>28.8</v>
      </c>
    </row>
    <row r="335" spans="1:3" x14ac:dyDescent="0.3">
      <c r="A335" s="17">
        <v>43342</v>
      </c>
      <c r="B335" s="16">
        <v>54.5</v>
      </c>
      <c r="C335" s="16">
        <v>26.7</v>
      </c>
    </row>
    <row r="336" spans="1:3" x14ac:dyDescent="0.3">
      <c r="A336" s="17">
        <v>43343</v>
      </c>
      <c r="B336" s="16">
        <v>0</v>
      </c>
      <c r="C336" s="16">
        <v>25.1</v>
      </c>
    </row>
    <row r="337" spans="1:3" x14ac:dyDescent="0.3">
      <c r="A337" s="17">
        <v>43344</v>
      </c>
      <c r="B337" s="16">
        <v>0</v>
      </c>
      <c r="C337" s="16">
        <v>25.8</v>
      </c>
    </row>
    <row r="338" spans="1:3" x14ac:dyDescent="0.3">
      <c r="A338" s="17">
        <v>43345</v>
      </c>
      <c r="B338" s="16">
        <v>0</v>
      </c>
      <c r="C338" s="16">
        <v>25.2</v>
      </c>
    </row>
    <row r="339" spans="1:3" x14ac:dyDescent="0.3">
      <c r="A339" s="17">
        <v>43346</v>
      </c>
      <c r="B339" s="16">
        <v>17</v>
      </c>
      <c r="C339" s="16">
        <v>27.1</v>
      </c>
    </row>
    <row r="340" spans="1:3" x14ac:dyDescent="0.3">
      <c r="A340" s="17">
        <v>43347</v>
      </c>
      <c r="B340" s="16">
        <v>0</v>
      </c>
      <c r="C340" s="16">
        <v>25.2</v>
      </c>
    </row>
    <row r="341" spans="1:3" x14ac:dyDescent="0.3">
      <c r="A341" s="17">
        <v>43348</v>
      </c>
      <c r="B341" s="16">
        <v>0</v>
      </c>
      <c r="C341" s="16">
        <v>24.2</v>
      </c>
    </row>
    <row r="342" spans="1:3" x14ac:dyDescent="0.3">
      <c r="A342" s="17">
        <v>43349</v>
      </c>
      <c r="B342" s="16">
        <v>0</v>
      </c>
      <c r="C342" s="16">
        <v>25.2</v>
      </c>
    </row>
    <row r="343" spans="1:3" x14ac:dyDescent="0.3">
      <c r="A343" s="17">
        <v>43350</v>
      </c>
      <c r="B343" s="16">
        <v>0</v>
      </c>
      <c r="C343" s="16">
        <v>22.9</v>
      </c>
    </row>
    <row r="344" spans="1:3" x14ac:dyDescent="0.3">
      <c r="A344" s="17">
        <v>43351</v>
      </c>
      <c r="B344" s="16">
        <v>0</v>
      </c>
      <c r="C344" s="16">
        <v>22.1</v>
      </c>
    </row>
    <row r="345" spans="1:3" x14ac:dyDescent="0.3">
      <c r="A345" s="17">
        <v>43352</v>
      </c>
      <c r="B345" s="16">
        <v>0</v>
      </c>
      <c r="C345" s="16">
        <v>22.1</v>
      </c>
    </row>
    <row r="346" spans="1:3" x14ac:dyDescent="0.3">
      <c r="A346" s="17">
        <v>43353</v>
      </c>
      <c r="B346" s="16">
        <v>0</v>
      </c>
      <c r="C346" s="16">
        <v>21.3</v>
      </c>
    </row>
    <row r="347" spans="1:3" x14ac:dyDescent="0.3">
      <c r="A347" s="17">
        <v>43354</v>
      </c>
      <c r="B347" s="16">
        <v>0</v>
      </c>
      <c r="C347" s="16">
        <v>22.3</v>
      </c>
    </row>
    <row r="348" spans="1:3" x14ac:dyDescent="0.3">
      <c r="A348" s="17">
        <v>43355</v>
      </c>
      <c r="B348" s="16">
        <v>0</v>
      </c>
      <c r="C348" s="16">
        <v>22.9</v>
      </c>
    </row>
    <row r="349" spans="1:3" x14ac:dyDescent="0.3">
      <c r="A349" s="17">
        <v>43356</v>
      </c>
      <c r="B349" s="16">
        <v>0</v>
      </c>
      <c r="C349" s="16">
        <v>24.5</v>
      </c>
    </row>
    <row r="350" spans="1:3" x14ac:dyDescent="0.3">
      <c r="A350" s="17">
        <v>43357</v>
      </c>
      <c r="B350" s="16">
        <v>0</v>
      </c>
      <c r="C350" s="16">
        <v>22.7</v>
      </c>
    </row>
    <row r="351" spans="1:3" x14ac:dyDescent="0.3">
      <c r="A351" s="17">
        <v>43358</v>
      </c>
      <c r="B351" s="16">
        <v>0</v>
      </c>
      <c r="C351" s="16">
        <v>21.5</v>
      </c>
    </row>
    <row r="352" spans="1:3" x14ac:dyDescent="0.3">
      <c r="A352" s="17">
        <v>43359</v>
      </c>
      <c r="B352" s="16">
        <v>0.2</v>
      </c>
      <c r="C352" s="16">
        <v>20.399999999999999</v>
      </c>
    </row>
    <row r="353" spans="1:3" x14ac:dyDescent="0.3">
      <c r="A353" s="17">
        <v>43360</v>
      </c>
      <c r="B353" s="16">
        <v>0</v>
      </c>
      <c r="C353" s="16">
        <v>21.5</v>
      </c>
    </row>
    <row r="354" spans="1:3" x14ac:dyDescent="0.3">
      <c r="A354" s="17">
        <v>43361</v>
      </c>
      <c r="B354" s="16">
        <v>2</v>
      </c>
      <c r="C354" s="16">
        <v>21.9</v>
      </c>
    </row>
    <row r="355" spans="1:3" x14ac:dyDescent="0.3">
      <c r="A355" s="17">
        <v>43362</v>
      </c>
      <c r="B355" s="16">
        <v>28.9</v>
      </c>
      <c r="C355" s="16">
        <v>20.2</v>
      </c>
    </row>
    <row r="356" spans="1:3" x14ac:dyDescent="0.3">
      <c r="A356" s="17">
        <v>43363</v>
      </c>
      <c r="B356" s="16">
        <v>3.4</v>
      </c>
      <c r="C356" s="16">
        <v>22</v>
      </c>
    </row>
    <row r="357" spans="1:3" x14ac:dyDescent="0.3">
      <c r="A357" s="17">
        <v>43364</v>
      </c>
      <c r="B357" s="16">
        <v>0</v>
      </c>
      <c r="C357" s="16">
        <v>22.9</v>
      </c>
    </row>
    <row r="358" spans="1:3" x14ac:dyDescent="0.3">
      <c r="A358" s="17">
        <v>43365</v>
      </c>
      <c r="B358" s="16">
        <v>0</v>
      </c>
      <c r="C358" s="16">
        <v>22.2</v>
      </c>
    </row>
    <row r="359" spans="1:3" x14ac:dyDescent="0.3">
      <c r="A359" s="17">
        <v>43366</v>
      </c>
      <c r="B359" s="16">
        <v>0</v>
      </c>
      <c r="C359" s="16">
        <v>19.7</v>
      </c>
    </row>
    <row r="360" spans="1:3" x14ac:dyDescent="0.3">
      <c r="A360" s="17">
        <v>43367</v>
      </c>
      <c r="B360" s="16">
        <v>0</v>
      </c>
      <c r="C360" s="16">
        <v>19.3</v>
      </c>
    </row>
    <row r="361" spans="1:3" x14ac:dyDescent="0.3">
      <c r="A361" s="17">
        <v>43368</v>
      </c>
      <c r="B361" s="16">
        <v>0</v>
      </c>
      <c r="C361" s="16">
        <v>18.399999999999999</v>
      </c>
    </row>
    <row r="362" spans="1:3" x14ac:dyDescent="0.3">
      <c r="A362" s="17">
        <v>43369</v>
      </c>
      <c r="B362" s="16">
        <v>0</v>
      </c>
      <c r="C362" s="16">
        <v>19.100000000000001</v>
      </c>
    </row>
    <row r="363" spans="1:3" x14ac:dyDescent="0.3">
      <c r="A363" s="17">
        <v>43370</v>
      </c>
      <c r="B363" s="16">
        <v>0</v>
      </c>
      <c r="C363" s="16">
        <v>18.5</v>
      </c>
    </row>
    <row r="364" spans="1:3" x14ac:dyDescent="0.3">
      <c r="A364" s="17">
        <v>43371</v>
      </c>
      <c r="B364" s="16">
        <v>0</v>
      </c>
      <c r="C364" s="16">
        <v>20.9</v>
      </c>
    </row>
    <row r="365" spans="1:3" x14ac:dyDescent="0.3">
      <c r="A365" s="17">
        <v>43372</v>
      </c>
      <c r="B365" s="16">
        <v>0</v>
      </c>
      <c r="C365" s="16">
        <v>20.3</v>
      </c>
    </row>
    <row r="366" spans="1:3" x14ac:dyDescent="0.3">
      <c r="A366" s="17">
        <v>43373</v>
      </c>
      <c r="B366" s="16">
        <v>0</v>
      </c>
      <c r="C366" s="16">
        <v>19.100000000000001</v>
      </c>
    </row>
    <row r="367" spans="1:3" x14ac:dyDescent="0.3">
      <c r="A367" s="17">
        <v>43374</v>
      </c>
      <c r="B367" s="16">
        <v>0</v>
      </c>
      <c r="C367" s="16">
        <v>18.600000000000001</v>
      </c>
    </row>
    <row r="368" spans="1:3" x14ac:dyDescent="0.3">
      <c r="A368" s="17">
        <v>43375</v>
      </c>
      <c r="B368" s="16">
        <v>0</v>
      </c>
      <c r="C368" s="16">
        <v>18.7</v>
      </c>
    </row>
    <row r="369" spans="1:3" x14ac:dyDescent="0.3">
      <c r="A369" s="17">
        <v>43376</v>
      </c>
      <c r="B369" s="16">
        <v>0</v>
      </c>
      <c r="C369" s="16">
        <v>18.399999999999999</v>
      </c>
    </row>
    <row r="370" spans="1:3" x14ac:dyDescent="0.3">
      <c r="A370" s="17">
        <v>43377</v>
      </c>
      <c r="B370" s="16">
        <v>0</v>
      </c>
      <c r="C370" s="16">
        <v>18.3</v>
      </c>
    </row>
    <row r="371" spans="1:3" x14ac:dyDescent="0.3">
      <c r="A371" s="17">
        <v>43378</v>
      </c>
      <c r="B371" s="16">
        <v>0</v>
      </c>
      <c r="C371" s="16">
        <v>19.2</v>
      </c>
    </row>
    <row r="372" spans="1:3" x14ac:dyDescent="0.3">
      <c r="A372" s="17">
        <v>43379</v>
      </c>
      <c r="B372" s="16">
        <v>0</v>
      </c>
      <c r="C372" s="16">
        <v>19.5</v>
      </c>
    </row>
    <row r="373" spans="1:3" x14ac:dyDescent="0.3">
      <c r="A373" s="17">
        <v>43380</v>
      </c>
      <c r="B373" s="16">
        <v>0</v>
      </c>
      <c r="C373" s="16">
        <v>17.600000000000001</v>
      </c>
    </row>
    <row r="374" spans="1:3" x14ac:dyDescent="0.3">
      <c r="A374" s="17">
        <v>43381</v>
      </c>
      <c r="B374" s="16">
        <v>0</v>
      </c>
      <c r="C374" s="16">
        <v>17.399999999999999</v>
      </c>
    </row>
    <row r="375" spans="1:3" x14ac:dyDescent="0.3">
      <c r="A375" s="17">
        <v>43382</v>
      </c>
      <c r="B375" s="16">
        <v>0</v>
      </c>
      <c r="C375" s="16">
        <v>17.3</v>
      </c>
    </row>
    <row r="376" spans="1:3" x14ac:dyDescent="0.3">
      <c r="A376" s="17">
        <v>43383</v>
      </c>
      <c r="B376" s="16">
        <v>0</v>
      </c>
      <c r="C376" s="16">
        <v>12.5</v>
      </c>
    </row>
    <row r="377" spans="1:3" x14ac:dyDescent="0.3">
      <c r="A377" s="17">
        <v>43384</v>
      </c>
      <c r="B377" s="16">
        <v>0</v>
      </c>
      <c r="C377" s="16">
        <v>12.3</v>
      </c>
    </row>
    <row r="378" spans="1:3" x14ac:dyDescent="0.3">
      <c r="A378" s="17">
        <v>43385</v>
      </c>
      <c r="B378" s="16">
        <v>0</v>
      </c>
      <c r="C378" s="16">
        <v>12.7</v>
      </c>
    </row>
    <row r="379" spans="1:3" x14ac:dyDescent="0.3">
      <c r="A379" s="17">
        <v>43386</v>
      </c>
      <c r="B379" s="16">
        <v>0</v>
      </c>
      <c r="C379" s="16">
        <v>13.7</v>
      </c>
    </row>
    <row r="380" spans="1:3" x14ac:dyDescent="0.3">
      <c r="A380" s="17">
        <v>43387</v>
      </c>
      <c r="B380" s="16">
        <v>0</v>
      </c>
      <c r="C380" s="16">
        <v>14.1</v>
      </c>
    </row>
    <row r="381" spans="1:3" x14ac:dyDescent="0.3">
      <c r="A381" s="17">
        <v>43388</v>
      </c>
      <c r="B381" s="16">
        <v>0</v>
      </c>
      <c r="C381" s="16">
        <v>14</v>
      </c>
    </row>
    <row r="382" spans="1:3" x14ac:dyDescent="0.3">
      <c r="A382" s="17">
        <v>43389</v>
      </c>
      <c r="B382" s="16">
        <v>0</v>
      </c>
      <c r="C382" s="16">
        <v>15.4</v>
      </c>
    </row>
    <row r="383" spans="1:3" x14ac:dyDescent="0.3">
      <c r="A383" s="17">
        <v>43390</v>
      </c>
      <c r="B383" s="16">
        <v>0</v>
      </c>
      <c r="C383" s="16">
        <v>15</v>
      </c>
    </row>
    <row r="384" spans="1:3" x14ac:dyDescent="0.3">
      <c r="A384" s="17">
        <v>43391</v>
      </c>
      <c r="B384" s="16">
        <v>0</v>
      </c>
      <c r="C384" s="16">
        <v>12.5</v>
      </c>
    </row>
    <row r="385" spans="1:3" x14ac:dyDescent="0.3">
      <c r="A385" s="17">
        <v>43392</v>
      </c>
      <c r="B385" s="16">
        <v>0</v>
      </c>
      <c r="C385" s="16">
        <v>11.6</v>
      </c>
    </row>
    <row r="386" spans="1:3" x14ac:dyDescent="0.3">
      <c r="A386" s="17">
        <v>43393</v>
      </c>
      <c r="B386" s="16">
        <v>0</v>
      </c>
      <c r="C386" s="16">
        <v>12.5</v>
      </c>
    </row>
    <row r="387" spans="1:3" x14ac:dyDescent="0.3">
      <c r="A387" s="17">
        <v>43394</v>
      </c>
      <c r="B387" s="16">
        <v>0</v>
      </c>
      <c r="C387" s="16">
        <v>13.7</v>
      </c>
    </row>
    <row r="388" spans="1:3" x14ac:dyDescent="0.3">
      <c r="A388" s="17">
        <v>43395</v>
      </c>
      <c r="B388" s="16">
        <v>0.11</v>
      </c>
      <c r="C388" s="16">
        <v>15.6</v>
      </c>
    </row>
    <row r="389" spans="1:3" x14ac:dyDescent="0.3">
      <c r="A389" s="17">
        <v>43396</v>
      </c>
      <c r="B389" s="16">
        <v>0</v>
      </c>
      <c r="C389" s="16">
        <v>15.4</v>
      </c>
    </row>
    <row r="390" spans="1:3" x14ac:dyDescent="0.3">
      <c r="A390" s="17">
        <v>43397</v>
      </c>
      <c r="B390" s="16">
        <v>0</v>
      </c>
      <c r="C390" s="16">
        <v>14.8</v>
      </c>
    </row>
    <row r="391" spans="1:3" x14ac:dyDescent="0.3">
      <c r="A391" s="17">
        <v>43398</v>
      </c>
      <c r="B391" s="16">
        <v>0</v>
      </c>
      <c r="C391" s="16">
        <v>15.9</v>
      </c>
    </row>
    <row r="392" spans="1:3" x14ac:dyDescent="0.3">
      <c r="A392" s="17">
        <v>43399</v>
      </c>
      <c r="B392" s="16">
        <v>0</v>
      </c>
      <c r="C392" s="16">
        <v>14.3</v>
      </c>
    </row>
    <row r="393" spans="1:3" x14ac:dyDescent="0.3">
      <c r="A393" s="17">
        <v>43400</v>
      </c>
      <c r="B393" s="16">
        <v>0</v>
      </c>
      <c r="C393" s="16">
        <v>11.5</v>
      </c>
    </row>
    <row r="394" spans="1:3" x14ac:dyDescent="0.3">
      <c r="A394" s="17">
        <v>43401</v>
      </c>
      <c r="B394" s="16">
        <v>0</v>
      </c>
      <c r="C394" s="16">
        <v>13.5</v>
      </c>
    </row>
    <row r="395" spans="1:3" x14ac:dyDescent="0.3">
      <c r="A395" s="17">
        <v>43402</v>
      </c>
      <c r="B395" s="16">
        <v>0</v>
      </c>
      <c r="C395" s="16">
        <v>13.4</v>
      </c>
    </row>
    <row r="396" spans="1:3" x14ac:dyDescent="0.3">
      <c r="A396" s="17">
        <v>43403</v>
      </c>
      <c r="B396" s="16">
        <v>0</v>
      </c>
      <c r="C396" s="16">
        <v>11.4</v>
      </c>
    </row>
    <row r="397" spans="1:3" x14ac:dyDescent="0.3">
      <c r="A397" s="17">
        <v>43404</v>
      </c>
      <c r="B397" s="16">
        <v>0</v>
      </c>
      <c r="C397" s="16">
        <v>11.8</v>
      </c>
    </row>
    <row r="398" spans="1:3" x14ac:dyDescent="0.3">
      <c r="A398" s="17">
        <v>43405</v>
      </c>
      <c r="B398" s="16">
        <v>0</v>
      </c>
      <c r="C398" s="16">
        <v>11.5</v>
      </c>
    </row>
    <row r="399" spans="1:3" x14ac:dyDescent="0.3">
      <c r="A399" s="17">
        <v>43406</v>
      </c>
      <c r="B399" s="16">
        <v>0</v>
      </c>
      <c r="C399" s="16">
        <v>11.6</v>
      </c>
    </row>
    <row r="400" spans="1:3" x14ac:dyDescent="0.3">
      <c r="A400" s="17">
        <v>43407</v>
      </c>
      <c r="B400" s="16">
        <v>0</v>
      </c>
      <c r="C400" s="16">
        <v>11.5</v>
      </c>
    </row>
    <row r="401" spans="1:3" x14ac:dyDescent="0.3">
      <c r="A401" s="17">
        <v>43408</v>
      </c>
      <c r="B401" s="16">
        <v>0</v>
      </c>
      <c r="C401" s="16">
        <v>13.3</v>
      </c>
    </row>
    <row r="402" spans="1:3" x14ac:dyDescent="0.3">
      <c r="A402" s="17">
        <v>43409</v>
      </c>
      <c r="B402" s="16">
        <v>4.5</v>
      </c>
      <c r="C402" s="16">
        <v>12.7</v>
      </c>
    </row>
    <row r="403" spans="1:3" x14ac:dyDescent="0.3">
      <c r="A403" s="17">
        <v>43410</v>
      </c>
      <c r="B403" s="16">
        <v>9</v>
      </c>
      <c r="C403" s="16">
        <v>8.1999999999999993</v>
      </c>
    </row>
    <row r="404" spans="1:3" x14ac:dyDescent="0.3">
      <c r="A404" s="17">
        <v>43411</v>
      </c>
      <c r="B404" s="16">
        <v>1</v>
      </c>
      <c r="C404" s="16">
        <v>8.6</v>
      </c>
    </row>
    <row r="405" spans="1:3" x14ac:dyDescent="0.3">
      <c r="A405" s="17">
        <v>43412</v>
      </c>
      <c r="B405" s="16">
        <v>13.9</v>
      </c>
      <c r="C405" s="16">
        <v>7.3</v>
      </c>
    </row>
    <row r="406" spans="1:3" x14ac:dyDescent="0.3">
      <c r="A406" s="17">
        <v>43413</v>
      </c>
      <c r="B406" s="16">
        <v>0</v>
      </c>
      <c r="C406" s="16">
        <v>8.9</v>
      </c>
    </row>
    <row r="407" spans="1:3" x14ac:dyDescent="0.3">
      <c r="A407" s="17">
        <v>43414</v>
      </c>
      <c r="B407" s="16">
        <v>0</v>
      </c>
      <c r="C407" s="16">
        <v>10.1</v>
      </c>
    </row>
    <row r="408" spans="1:3" x14ac:dyDescent="0.3">
      <c r="A408" s="17">
        <v>43415</v>
      </c>
      <c r="B408" s="16">
        <v>1.8</v>
      </c>
      <c r="C408" s="16">
        <v>12.1</v>
      </c>
    </row>
    <row r="409" spans="1:3" x14ac:dyDescent="0.3">
      <c r="A409" s="17">
        <v>43416</v>
      </c>
      <c r="B409" s="16">
        <v>0</v>
      </c>
      <c r="C409" s="16">
        <v>11.5</v>
      </c>
    </row>
    <row r="410" spans="1:3" x14ac:dyDescent="0.3">
      <c r="A410" s="17">
        <v>43417</v>
      </c>
      <c r="B410" s="16">
        <v>0</v>
      </c>
      <c r="C410" s="16">
        <v>10</v>
      </c>
    </row>
    <row r="411" spans="1:3" x14ac:dyDescent="0.3">
      <c r="A411" s="17">
        <v>43418</v>
      </c>
      <c r="B411" s="16">
        <v>0</v>
      </c>
      <c r="C411" s="16">
        <v>9.6999999999999993</v>
      </c>
    </row>
    <row r="412" spans="1:3" x14ac:dyDescent="0.3">
      <c r="A412" s="17">
        <v>43419</v>
      </c>
      <c r="B412" s="16">
        <v>0</v>
      </c>
      <c r="C412" s="16">
        <v>11.7</v>
      </c>
    </row>
    <row r="413" spans="1:3" x14ac:dyDescent="0.3">
      <c r="A413" s="17">
        <v>43420</v>
      </c>
      <c r="B413" s="16">
        <v>0</v>
      </c>
      <c r="C413" s="16">
        <v>9.6</v>
      </c>
    </row>
    <row r="414" spans="1:3" x14ac:dyDescent="0.3">
      <c r="A414" s="17">
        <v>43421</v>
      </c>
      <c r="B414" s="16">
        <v>0</v>
      </c>
      <c r="C414" s="16">
        <v>5.8</v>
      </c>
    </row>
    <row r="415" spans="1:3" x14ac:dyDescent="0.3">
      <c r="A415" s="17">
        <v>43422</v>
      </c>
      <c r="B415" s="16">
        <v>0</v>
      </c>
      <c r="C415" s="16">
        <v>7.7</v>
      </c>
    </row>
    <row r="416" spans="1:3" x14ac:dyDescent="0.3">
      <c r="A416" s="17">
        <v>43423</v>
      </c>
      <c r="B416" s="16">
        <v>0</v>
      </c>
      <c r="C416" s="16">
        <v>6.2</v>
      </c>
    </row>
    <row r="417" spans="1:3" x14ac:dyDescent="0.3">
      <c r="A417" s="17">
        <v>43424</v>
      </c>
      <c r="B417" s="16">
        <v>0</v>
      </c>
      <c r="C417" s="16">
        <v>6.3</v>
      </c>
    </row>
    <row r="418" spans="1:3" x14ac:dyDescent="0.3">
      <c r="A418" s="17">
        <v>43425</v>
      </c>
      <c r="B418" s="16">
        <v>0</v>
      </c>
      <c r="C418" s="16">
        <v>8.9</v>
      </c>
    </row>
    <row r="419" spans="1:3" x14ac:dyDescent="0.3">
      <c r="A419" s="17">
        <v>43426</v>
      </c>
      <c r="B419" s="16">
        <v>0</v>
      </c>
      <c r="C419" s="16">
        <v>5.3</v>
      </c>
    </row>
    <row r="420" spans="1:3" x14ac:dyDescent="0.3">
      <c r="A420" s="17">
        <v>43427</v>
      </c>
      <c r="B420" s="16">
        <v>0</v>
      </c>
      <c r="C420" s="16">
        <v>6.7</v>
      </c>
    </row>
    <row r="421" spans="1:3" x14ac:dyDescent="0.3">
      <c r="A421" s="17">
        <v>43428</v>
      </c>
      <c r="B421" s="16">
        <v>0</v>
      </c>
      <c r="C421" s="16">
        <v>7.3</v>
      </c>
    </row>
    <row r="422" spans="1:3" x14ac:dyDescent="0.3">
      <c r="A422" s="17">
        <v>43429</v>
      </c>
      <c r="B422" s="16">
        <v>0</v>
      </c>
      <c r="C422" s="16">
        <v>8.3000000000000007</v>
      </c>
    </row>
    <row r="423" spans="1:3" x14ac:dyDescent="0.3">
      <c r="A423" s="17">
        <v>43430</v>
      </c>
      <c r="B423" s="16">
        <v>0</v>
      </c>
      <c r="C423" s="16">
        <v>9.8000000000000007</v>
      </c>
    </row>
    <row r="424" spans="1:3" x14ac:dyDescent="0.3">
      <c r="A424" s="17">
        <v>43431</v>
      </c>
      <c r="B424" s="16">
        <v>0</v>
      </c>
      <c r="C424" s="16">
        <v>9.4</v>
      </c>
    </row>
    <row r="425" spans="1:3" x14ac:dyDescent="0.3">
      <c r="A425" s="17">
        <v>43432</v>
      </c>
      <c r="B425" s="16">
        <v>0</v>
      </c>
      <c r="C425" s="16">
        <v>10.8</v>
      </c>
    </row>
    <row r="426" spans="1:3" x14ac:dyDescent="0.3">
      <c r="A426" s="17">
        <v>43433</v>
      </c>
      <c r="B426" s="16">
        <v>0</v>
      </c>
      <c r="C426" s="16">
        <v>9.5</v>
      </c>
    </row>
    <row r="427" spans="1:3" x14ac:dyDescent="0.3">
      <c r="A427" s="17">
        <v>43434</v>
      </c>
      <c r="B427" s="16">
        <v>0</v>
      </c>
      <c r="C427" s="16">
        <v>9</v>
      </c>
    </row>
    <row r="428" spans="1:3" x14ac:dyDescent="0.3">
      <c r="A428" s="17">
        <v>43435</v>
      </c>
      <c r="B428" s="9">
        <v>0</v>
      </c>
      <c r="C428" s="9"/>
    </row>
    <row r="429" spans="1:3" x14ac:dyDescent="0.3">
      <c r="A429" s="17">
        <v>43436</v>
      </c>
      <c r="B429" s="16">
        <v>7</v>
      </c>
      <c r="C429" s="9">
        <v>13</v>
      </c>
    </row>
    <row r="430" spans="1:3" x14ac:dyDescent="0.3">
      <c r="A430" s="17">
        <v>43437</v>
      </c>
      <c r="B430" s="16">
        <v>5.5</v>
      </c>
      <c r="C430" s="9">
        <v>10.9</v>
      </c>
    </row>
    <row r="431" spans="1:3" x14ac:dyDescent="0.3">
      <c r="A431" s="17">
        <v>43438</v>
      </c>
      <c r="B431" s="16">
        <v>9.5</v>
      </c>
      <c r="C431" s="9">
        <v>5.9</v>
      </c>
    </row>
    <row r="432" spans="1:3" x14ac:dyDescent="0.3">
      <c r="A432" s="17">
        <v>43439</v>
      </c>
      <c r="B432" s="16">
        <v>6</v>
      </c>
      <c r="C432" s="9">
        <v>2</v>
      </c>
    </row>
    <row r="433" spans="1:3" x14ac:dyDescent="0.3">
      <c r="A433" s="17">
        <v>43440</v>
      </c>
      <c r="B433" s="16">
        <v>4.4000000000000004</v>
      </c>
      <c r="C433" s="9">
        <v>1.6</v>
      </c>
    </row>
    <row r="434" spans="1:3" x14ac:dyDescent="0.3">
      <c r="A434" s="17">
        <v>43441</v>
      </c>
      <c r="B434" s="16">
        <v>0</v>
      </c>
      <c r="C434" s="9">
        <v>-2.4</v>
      </c>
    </row>
    <row r="435" spans="1:3" x14ac:dyDescent="0.3">
      <c r="A435" s="17">
        <v>43442</v>
      </c>
      <c r="B435" s="16">
        <v>0</v>
      </c>
      <c r="C435" s="9">
        <v>-3.7</v>
      </c>
    </row>
    <row r="436" spans="1:3" x14ac:dyDescent="0.3">
      <c r="A436" s="17">
        <v>43443</v>
      </c>
      <c r="B436" s="16">
        <v>0</v>
      </c>
      <c r="C436" s="9">
        <v>-3.5</v>
      </c>
    </row>
    <row r="437" spans="1:3" x14ac:dyDescent="0.3">
      <c r="A437" s="17">
        <v>43444</v>
      </c>
      <c r="B437" s="16">
        <v>0</v>
      </c>
      <c r="C437" s="9">
        <v>-0.7</v>
      </c>
    </row>
    <row r="438" spans="1:3" x14ac:dyDescent="0.3">
      <c r="A438" s="17">
        <v>43445</v>
      </c>
      <c r="B438" s="16">
        <v>2.7</v>
      </c>
      <c r="C438" s="9">
        <v>-0.7</v>
      </c>
    </row>
    <row r="439" spans="1:3" x14ac:dyDescent="0.3">
      <c r="A439" s="17">
        <v>43446</v>
      </c>
      <c r="B439" s="16">
        <v>0</v>
      </c>
      <c r="C439" s="9">
        <v>-2.2999999999999998</v>
      </c>
    </row>
    <row r="440" spans="1:3" x14ac:dyDescent="0.3">
      <c r="A440" s="17">
        <v>43447</v>
      </c>
      <c r="B440" s="16">
        <v>0</v>
      </c>
      <c r="C440" s="9">
        <v>-0.2</v>
      </c>
    </row>
    <row r="441" spans="1:3" x14ac:dyDescent="0.3">
      <c r="A441" s="17">
        <v>43448</v>
      </c>
      <c r="B441" s="16">
        <v>0</v>
      </c>
      <c r="C441" s="9">
        <v>-0.3</v>
      </c>
    </row>
    <row r="442" spans="1:3" x14ac:dyDescent="0.3">
      <c r="A442" s="17">
        <v>43449</v>
      </c>
      <c r="B442" s="16">
        <v>0</v>
      </c>
      <c r="C442" s="9">
        <v>0.2</v>
      </c>
    </row>
    <row r="443" spans="1:3" x14ac:dyDescent="0.3">
      <c r="A443" s="17">
        <v>43450</v>
      </c>
      <c r="B443" s="16">
        <v>0</v>
      </c>
      <c r="C443" s="9">
        <v>3.3</v>
      </c>
    </row>
    <row r="444" spans="1:3" x14ac:dyDescent="0.3">
      <c r="A444" s="17">
        <v>43451</v>
      </c>
      <c r="B444" s="16">
        <v>0</v>
      </c>
      <c r="C444" s="9"/>
    </row>
    <row r="445" spans="1:3" x14ac:dyDescent="0.3">
      <c r="A445" s="17">
        <v>43452</v>
      </c>
      <c r="B445" s="16">
        <v>0</v>
      </c>
      <c r="C445" s="9">
        <v>3.7</v>
      </c>
    </row>
    <row r="446" spans="1:3" x14ac:dyDescent="0.3">
      <c r="A446" s="17">
        <v>43453</v>
      </c>
      <c r="B446" s="16">
        <v>0</v>
      </c>
      <c r="C446" s="9">
        <v>5</v>
      </c>
    </row>
    <row r="447" spans="1:3" x14ac:dyDescent="0.3">
      <c r="A447" s="17">
        <v>43454</v>
      </c>
      <c r="B447" s="16">
        <v>0</v>
      </c>
      <c r="C447" s="9">
        <v>6.3</v>
      </c>
    </row>
    <row r="448" spans="1:3" x14ac:dyDescent="0.3">
      <c r="A448" s="17">
        <v>43455</v>
      </c>
      <c r="B448" s="16">
        <v>0</v>
      </c>
      <c r="C448" s="9">
        <v>7.9</v>
      </c>
    </row>
    <row r="449" spans="1:3" x14ac:dyDescent="0.3">
      <c r="A449" s="17">
        <v>43456</v>
      </c>
      <c r="B449" s="16">
        <v>0</v>
      </c>
      <c r="C449" s="9">
        <v>6.9</v>
      </c>
    </row>
    <row r="450" spans="1:3" x14ac:dyDescent="0.3">
      <c r="A450" s="17">
        <v>43457</v>
      </c>
      <c r="B450" s="16">
        <v>0</v>
      </c>
      <c r="C450" s="9">
        <v>3.6</v>
      </c>
    </row>
    <row r="451" spans="1:3" x14ac:dyDescent="0.3">
      <c r="A451" s="17">
        <v>43458</v>
      </c>
      <c r="B451" s="16">
        <v>0</v>
      </c>
      <c r="C451" s="9">
        <v>1.5</v>
      </c>
    </row>
    <row r="452" spans="1:3" x14ac:dyDescent="0.3">
      <c r="A452" s="17">
        <v>43459</v>
      </c>
      <c r="B452" s="16">
        <v>0</v>
      </c>
      <c r="C452" s="9">
        <v>4.5</v>
      </c>
    </row>
    <row r="453" spans="1:3" x14ac:dyDescent="0.3">
      <c r="A453" s="17">
        <v>43460</v>
      </c>
      <c r="B453" s="16">
        <v>0</v>
      </c>
      <c r="C453" s="9">
        <v>1.6</v>
      </c>
    </row>
    <row r="454" spans="1:3" x14ac:dyDescent="0.3">
      <c r="A454" s="17">
        <v>43461</v>
      </c>
      <c r="B454" s="16">
        <v>0</v>
      </c>
      <c r="C454" s="9">
        <v>-2.6</v>
      </c>
    </row>
    <row r="455" spans="1:3" x14ac:dyDescent="0.3">
      <c r="A455" s="17">
        <v>43462</v>
      </c>
      <c r="B455" s="16">
        <v>0</v>
      </c>
      <c r="C455" s="9">
        <v>-6.7</v>
      </c>
    </row>
    <row r="456" spans="1:3" x14ac:dyDescent="0.3">
      <c r="A456" s="17">
        <v>43463</v>
      </c>
      <c r="B456" s="16">
        <v>0</v>
      </c>
      <c r="C456" s="9">
        <v>-5.6</v>
      </c>
    </row>
    <row r="457" spans="1:3" x14ac:dyDescent="0.3">
      <c r="A457" s="17">
        <v>43464</v>
      </c>
      <c r="B457" s="16">
        <v>0</v>
      </c>
      <c r="C457" s="9">
        <v>-5.8</v>
      </c>
    </row>
    <row r="458" spans="1:3" x14ac:dyDescent="0.3">
      <c r="A458" s="17">
        <v>43465</v>
      </c>
      <c r="B458" s="16">
        <v>0</v>
      </c>
      <c r="C458" s="9">
        <v>-4</v>
      </c>
    </row>
    <row r="459" spans="1:3" x14ac:dyDescent="0.3">
      <c r="A459" s="17">
        <v>43466</v>
      </c>
      <c r="B459" s="16">
        <v>0</v>
      </c>
      <c r="C459" s="16">
        <v>-3.3</v>
      </c>
    </row>
    <row r="460" spans="1:3" x14ac:dyDescent="0.3">
      <c r="A460" s="17">
        <v>43467</v>
      </c>
      <c r="B460" s="16">
        <v>0</v>
      </c>
      <c r="C460" s="16">
        <v>-2.8</v>
      </c>
    </row>
    <row r="461" spans="1:3" x14ac:dyDescent="0.3">
      <c r="A461" s="17">
        <v>43468</v>
      </c>
      <c r="B461" s="16">
        <v>0</v>
      </c>
      <c r="C461" s="16">
        <v>-1.4</v>
      </c>
    </row>
    <row r="462" spans="1:3" x14ac:dyDescent="0.3">
      <c r="A462" s="17">
        <v>43469</v>
      </c>
      <c r="B462" s="16">
        <v>3.6</v>
      </c>
      <c r="C462" s="16">
        <v>0.6</v>
      </c>
    </row>
    <row r="463" spans="1:3" x14ac:dyDescent="0.3">
      <c r="A463" s="17">
        <v>43470</v>
      </c>
      <c r="B463" s="16">
        <v>0</v>
      </c>
      <c r="C463" s="16">
        <v>0.4</v>
      </c>
    </row>
    <row r="464" spans="1:3" x14ac:dyDescent="0.3">
      <c r="A464" s="17">
        <v>43471</v>
      </c>
      <c r="B464" s="16">
        <v>0</v>
      </c>
      <c r="C464" s="16">
        <v>-0.7</v>
      </c>
    </row>
    <row r="465" spans="1:3" x14ac:dyDescent="0.3">
      <c r="A465" s="17">
        <v>43472</v>
      </c>
      <c r="B465" s="16">
        <v>0</v>
      </c>
      <c r="C465" s="16">
        <v>-0.2</v>
      </c>
    </row>
    <row r="466" spans="1:3" x14ac:dyDescent="0.3">
      <c r="A466" s="17">
        <v>43473</v>
      </c>
      <c r="B466" s="16">
        <v>0</v>
      </c>
      <c r="C466" s="16">
        <v>-0.3</v>
      </c>
    </row>
    <row r="467" spans="1:3" x14ac:dyDescent="0.3">
      <c r="A467" s="17">
        <v>43474</v>
      </c>
      <c r="B467" s="16">
        <v>0.2</v>
      </c>
      <c r="C467" s="16">
        <v>-1.8</v>
      </c>
    </row>
    <row r="468" spans="1:3" x14ac:dyDescent="0.3">
      <c r="A468" s="17">
        <v>43475</v>
      </c>
      <c r="B468" s="16">
        <v>0.4</v>
      </c>
      <c r="C468" s="16">
        <v>-1.4</v>
      </c>
    </row>
    <row r="469" spans="1:3" x14ac:dyDescent="0.3">
      <c r="A469" s="17">
        <v>43476</v>
      </c>
      <c r="B469" s="16">
        <v>0.9</v>
      </c>
      <c r="C469" s="16">
        <v>0.2</v>
      </c>
    </row>
    <row r="470" spans="1:3" x14ac:dyDescent="0.3">
      <c r="A470" s="17">
        <v>43477</v>
      </c>
      <c r="B470" s="16">
        <v>0</v>
      </c>
      <c r="C470" s="16">
        <v>2.1</v>
      </c>
    </row>
    <row r="471" spans="1:3" x14ac:dyDescent="0.3">
      <c r="A471" s="17">
        <v>43478</v>
      </c>
      <c r="B471" s="16">
        <v>0</v>
      </c>
      <c r="C471" s="16">
        <v>-0.1</v>
      </c>
    </row>
    <row r="472" spans="1:3" x14ac:dyDescent="0.3">
      <c r="A472" s="17">
        <v>43479</v>
      </c>
      <c r="B472" s="16">
        <v>0</v>
      </c>
      <c r="C472" s="16">
        <v>1</v>
      </c>
    </row>
    <row r="473" spans="1:3" x14ac:dyDescent="0.3">
      <c r="A473" s="17">
        <v>43480</v>
      </c>
      <c r="B473" s="16">
        <v>0</v>
      </c>
      <c r="C473" s="16">
        <v>-0.6</v>
      </c>
    </row>
    <row r="474" spans="1:3" x14ac:dyDescent="0.3">
      <c r="A474" s="17">
        <v>43481</v>
      </c>
      <c r="B474" s="16">
        <v>0</v>
      </c>
      <c r="C474" s="16">
        <v>-3.3</v>
      </c>
    </row>
    <row r="475" spans="1:3" x14ac:dyDescent="0.3">
      <c r="A475" s="17">
        <v>43482</v>
      </c>
      <c r="B475" s="16">
        <v>0</v>
      </c>
      <c r="C475" s="16">
        <v>-0.4</v>
      </c>
    </row>
    <row r="476" spans="1:3" x14ac:dyDescent="0.3">
      <c r="A476" s="17">
        <v>43483</v>
      </c>
      <c r="B476" s="16">
        <v>0</v>
      </c>
      <c r="C476" s="16">
        <v>-0.1</v>
      </c>
    </row>
    <row r="477" spans="1:3" x14ac:dyDescent="0.3">
      <c r="A477" s="17">
        <v>43484</v>
      </c>
      <c r="B477" s="16">
        <v>0</v>
      </c>
      <c r="C477" s="16">
        <v>3.5</v>
      </c>
    </row>
    <row r="478" spans="1:3" x14ac:dyDescent="0.3">
      <c r="A478" s="17">
        <v>43485</v>
      </c>
      <c r="B478" s="16">
        <v>0</v>
      </c>
      <c r="C478" s="16">
        <v>1.1000000000000001</v>
      </c>
    </row>
    <row r="479" spans="1:3" x14ac:dyDescent="0.3">
      <c r="A479" s="17">
        <v>43486</v>
      </c>
      <c r="B479" s="16">
        <v>0</v>
      </c>
      <c r="C479" s="16">
        <v>1.7</v>
      </c>
    </row>
    <row r="480" spans="1:3" x14ac:dyDescent="0.3">
      <c r="A480" s="17">
        <v>43487</v>
      </c>
      <c r="B480" s="16">
        <v>0</v>
      </c>
      <c r="C480" s="16">
        <v>2.2000000000000002</v>
      </c>
    </row>
    <row r="481" spans="1:3" x14ac:dyDescent="0.3">
      <c r="A481" s="17">
        <v>43488</v>
      </c>
      <c r="B481" s="16">
        <v>0</v>
      </c>
      <c r="C481" s="16">
        <v>3.3</v>
      </c>
    </row>
    <row r="482" spans="1:3" x14ac:dyDescent="0.3">
      <c r="A482" s="17">
        <v>43489</v>
      </c>
      <c r="B482" s="16">
        <v>0</v>
      </c>
      <c r="C482" s="16">
        <v>3.5</v>
      </c>
    </row>
    <row r="483" spans="1:3" x14ac:dyDescent="0.3">
      <c r="A483" s="17">
        <v>43490</v>
      </c>
      <c r="B483" s="16">
        <v>0</v>
      </c>
      <c r="C483" s="16">
        <v>4.0999999999999996</v>
      </c>
    </row>
    <row r="484" spans="1:3" x14ac:dyDescent="0.3">
      <c r="A484" s="17">
        <v>43491</v>
      </c>
      <c r="B484" s="16">
        <v>0</v>
      </c>
      <c r="C484" s="16">
        <v>0.2</v>
      </c>
    </row>
    <row r="485" spans="1:3" x14ac:dyDescent="0.3">
      <c r="A485" s="17">
        <v>43492</v>
      </c>
      <c r="B485" s="16">
        <v>0</v>
      </c>
      <c r="C485" s="16">
        <v>1.9</v>
      </c>
    </row>
    <row r="486" spans="1:3" x14ac:dyDescent="0.3">
      <c r="A486" s="17">
        <v>43493</v>
      </c>
      <c r="B486" s="16">
        <v>0</v>
      </c>
      <c r="C486" s="16">
        <v>4</v>
      </c>
    </row>
    <row r="487" spans="1:3" x14ac:dyDescent="0.3">
      <c r="A487" s="17">
        <v>43494</v>
      </c>
      <c r="B487" s="16">
        <v>0</v>
      </c>
      <c r="C487" s="16">
        <v>2.6</v>
      </c>
    </row>
    <row r="488" spans="1:3" x14ac:dyDescent="0.3">
      <c r="A488" s="17">
        <v>43495</v>
      </c>
      <c r="B488" s="16">
        <v>3.7</v>
      </c>
      <c r="C488" s="16">
        <v>3.3</v>
      </c>
    </row>
    <row r="489" spans="1:3" x14ac:dyDescent="0.3">
      <c r="A489" s="17">
        <v>43496</v>
      </c>
      <c r="B489" s="16">
        <v>6.7</v>
      </c>
      <c r="C489" s="16">
        <v>0.5</v>
      </c>
    </row>
    <row r="490" spans="1:3" x14ac:dyDescent="0.3">
      <c r="A490" s="17">
        <v>43497</v>
      </c>
      <c r="B490" s="16">
        <v>0</v>
      </c>
      <c r="C490" s="16">
        <v>0.1</v>
      </c>
    </row>
    <row r="491" spans="1:3" x14ac:dyDescent="0.3">
      <c r="A491" s="17">
        <v>43498</v>
      </c>
      <c r="B491" s="16">
        <v>0</v>
      </c>
      <c r="C491" s="16">
        <v>-0.1</v>
      </c>
    </row>
    <row r="492" spans="1:3" x14ac:dyDescent="0.3">
      <c r="A492" s="17">
        <v>43499</v>
      </c>
      <c r="B492" s="16">
        <v>0</v>
      </c>
      <c r="C492" s="16">
        <v>3.2</v>
      </c>
    </row>
    <row r="493" spans="1:3" x14ac:dyDescent="0.3">
      <c r="A493" s="17">
        <v>43500</v>
      </c>
      <c r="B493" s="16">
        <v>0</v>
      </c>
      <c r="C493" s="16">
        <v>2.7</v>
      </c>
    </row>
    <row r="494" spans="1:3" x14ac:dyDescent="0.3">
      <c r="A494" s="17">
        <v>43501</v>
      </c>
      <c r="B494" s="16">
        <v>0</v>
      </c>
      <c r="C494" s="16">
        <v>5.0999999999999996</v>
      </c>
    </row>
    <row r="495" spans="1:3" x14ac:dyDescent="0.3">
      <c r="A495" s="17">
        <v>43502</v>
      </c>
      <c r="B495" s="16">
        <v>0</v>
      </c>
      <c r="C495" s="16">
        <v>4.5</v>
      </c>
    </row>
    <row r="496" spans="1:3" x14ac:dyDescent="0.3">
      <c r="A496" s="17">
        <v>43503</v>
      </c>
      <c r="B496" s="16">
        <v>0</v>
      </c>
      <c r="C496" s="16">
        <v>-0.7</v>
      </c>
    </row>
    <row r="497" spans="1:3" x14ac:dyDescent="0.3">
      <c r="A497" s="17">
        <v>43504</v>
      </c>
      <c r="B497" s="16">
        <v>0</v>
      </c>
      <c r="C497" s="16">
        <v>-4</v>
      </c>
    </row>
    <row r="498" spans="1:3" x14ac:dyDescent="0.3">
      <c r="A498" s="17">
        <v>43505</v>
      </c>
      <c r="B498" s="16">
        <v>0</v>
      </c>
      <c r="C498" s="16">
        <v>-1.1000000000000001</v>
      </c>
    </row>
    <row r="499" spans="1:3" x14ac:dyDescent="0.3">
      <c r="A499" s="17">
        <v>43506</v>
      </c>
      <c r="B499" s="16">
        <v>1.7</v>
      </c>
      <c r="C499" s="16">
        <v>-3</v>
      </c>
    </row>
    <row r="500" spans="1:3" x14ac:dyDescent="0.3">
      <c r="A500" s="17">
        <v>43507</v>
      </c>
      <c r="B500" s="16">
        <v>0</v>
      </c>
      <c r="C500" s="16">
        <v>-0.2</v>
      </c>
    </row>
    <row r="501" spans="1:3" x14ac:dyDescent="0.3">
      <c r="A501" s="17">
        <v>43508</v>
      </c>
      <c r="B501" s="16">
        <v>0</v>
      </c>
      <c r="C501" s="16">
        <v>0.5</v>
      </c>
    </row>
    <row r="502" spans="1:3" x14ac:dyDescent="0.3">
      <c r="A502" s="17">
        <v>43509</v>
      </c>
      <c r="B502" s="16">
        <v>0</v>
      </c>
      <c r="C502" s="16">
        <v>0.7</v>
      </c>
    </row>
    <row r="503" spans="1:3" x14ac:dyDescent="0.3">
      <c r="A503" s="17">
        <v>43510</v>
      </c>
      <c r="B503" s="16">
        <v>0.7</v>
      </c>
      <c r="C503" s="16">
        <v>-1</v>
      </c>
    </row>
    <row r="504" spans="1:3" x14ac:dyDescent="0.3">
      <c r="A504" s="17">
        <v>43511</v>
      </c>
      <c r="B504" s="16">
        <v>0</v>
      </c>
      <c r="C504" s="16">
        <v>1.7</v>
      </c>
    </row>
    <row r="505" spans="1:3" x14ac:dyDescent="0.3">
      <c r="A505" s="17">
        <v>43512</v>
      </c>
      <c r="B505" s="16">
        <v>0</v>
      </c>
      <c r="C505" s="16">
        <v>-0.1</v>
      </c>
    </row>
    <row r="506" spans="1:3" x14ac:dyDescent="0.3">
      <c r="A506" s="17">
        <v>43513</v>
      </c>
      <c r="B506" s="16">
        <v>0</v>
      </c>
      <c r="C506" s="16">
        <v>1.1000000000000001</v>
      </c>
    </row>
    <row r="507" spans="1:3" x14ac:dyDescent="0.3">
      <c r="A507" s="17">
        <v>43514</v>
      </c>
      <c r="B507" s="16">
        <v>1.6</v>
      </c>
      <c r="C507" s="16">
        <v>1.3</v>
      </c>
    </row>
    <row r="508" spans="1:3" x14ac:dyDescent="0.3">
      <c r="A508" s="17">
        <v>43515</v>
      </c>
      <c r="B508" s="16">
        <v>2.1</v>
      </c>
      <c r="C508" s="16">
        <v>1.9</v>
      </c>
    </row>
    <row r="509" spans="1:3" x14ac:dyDescent="0.3">
      <c r="A509" s="17">
        <v>43516</v>
      </c>
      <c r="B509" s="16">
        <v>0</v>
      </c>
      <c r="C509" s="16">
        <v>3.1</v>
      </c>
    </row>
    <row r="510" spans="1:3" x14ac:dyDescent="0.3">
      <c r="A510" s="17">
        <v>43517</v>
      </c>
      <c r="B510" s="16">
        <v>0</v>
      </c>
      <c r="C510" s="16">
        <v>3.1</v>
      </c>
    </row>
    <row r="511" spans="1:3" x14ac:dyDescent="0.3">
      <c r="A511" s="17">
        <v>43518</v>
      </c>
      <c r="B511" s="16">
        <v>0</v>
      </c>
      <c r="C511" s="16">
        <v>5.6</v>
      </c>
    </row>
    <row r="512" spans="1:3" x14ac:dyDescent="0.3">
      <c r="A512" s="17">
        <v>43519</v>
      </c>
      <c r="B512" s="16">
        <v>0</v>
      </c>
      <c r="C512" s="16">
        <v>5.4</v>
      </c>
    </row>
    <row r="513" spans="1:3" x14ac:dyDescent="0.3">
      <c r="A513" s="17">
        <v>43520</v>
      </c>
      <c r="B513" s="16">
        <v>0</v>
      </c>
      <c r="C513" s="16">
        <v>6.2</v>
      </c>
    </row>
    <row r="514" spans="1:3" x14ac:dyDescent="0.3">
      <c r="A514" s="17">
        <v>43521</v>
      </c>
      <c r="B514" s="16">
        <v>0</v>
      </c>
      <c r="C514" s="16">
        <v>6.9</v>
      </c>
    </row>
    <row r="515" spans="1:3" x14ac:dyDescent="0.3">
      <c r="A515" s="17">
        <v>43522</v>
      </c>
      <c r="B515" s="16">
        <v>0</v>
      </c>
      <c r="C515" s="16">
        <v>5</v>
      </c>
    </row>
    <row r="516" spans="1:3" x14ac:dyDescent="0.3">
      <c r="A516" s="17">
        <v>43523</v>
      </c>
      <c r="B516" s="16">
        <v>0.2</v>
      </c>
      <c r="C516" s="16">
        <v>5.3</v>
      </c>
    </row>
    <row r="517" spans="1:3" x14ac:dyDescent="0.3">
      <c r="A517" s="17">
        <v>43524</v>
      </c>
      <c r="B517" s="16">
        <v>0</v>
      </c>
      <c r="C517" s="16">
        <v>6.5</v>
      </c>
    </row>
    <row r="518" spans="1:3" x14ac:dyDescent="0.3">
      <c r="A518" s="17">
        <v>43525</v>
      </c>
      <c r="B518" s="16">
        <v>0</v>
      </c>
      <c r="C518" s="16">
        <v>7.1</v>
      </c>
    </row>
    <row r="519" spans="1:3" x14ac:dyDescent="0.3">
      <c r="A519" s="17">
        <v>43526</v>
      </c>
      <c r="B519" s="16">
        <v>0</v>
      </c>
      <c r="C519" s="16">
        <v>7.5</v>
      </c>
    </row>
    <row r="520" spans="1:3" x14ac:dyDescent="0.3">
      <c r="A520" s="17">
        <v>43527</v>
      </c>
      <c r="B520" s="16">
        <v>0</v>
      </c>
      <c r="C520" s="16">
        <v>7.5</v>
      </c>
    </row>
    <row r="521" spans="1:3" x14ac:dyDescent="0.3">
      <c r="A521" s="17">
        <v>43528</v>
      </c>
      <c r="B521" s="16">
        <v>0</v>
      </c>
      <c r="C521" s="16">
        <v>8.4</v>
      </c>
    </row>
    <row r="522" spans="1:3" x14ac:dyDescent="0.3">
      <c r="A522" s="17">
        <v>43529</v>
      </c>
      <c r="B522" s="16">
        <v>0</v>
      </c>
      <c r="C522" s="16">
        <v>10</v>
      </c>
    </row>
    <row r="523" spans="1:3" x14ac:dyDescent="0.3">
      <c r="A523" s="17">
        <v>43530</v>
      </c>
      <c r="B523" s="16">
        <v>0</v>
      </c>
      <c r="C523" s="16">
        <v>9.1</v>
      </c>
    </row>
    <row r="524" spans="1:3" x14ac:dyDescent="0.3">
      <c r="A524" s="17">
        <v>43531</v>
      </c>
      <c r="B524" s="16">
        <v>0</v>
      </c>
      <c r="C524" s="16">
        <v>6.6</v>
      </c>
    </row>
    <row r="525" spans="1:3" x14ac:dyDescent="0.3">
      <c r="A525" s="17">
        <v>43532</v>
      </c>
      <c r="B525" s="16">
        <v>0</v>
      </c>
      <c r="C525" s="16">
        <v>7.8</v>
      </c>
    </row>
    <row r="526" spans="1:3" x14ac:dyDescent="0.3">
      <c r="A526" s="17">
        <v>43533</v>
      </c>
      <c r="B526" s="16">
        <v>0</v>
      </c>
      <c r="C526" s="16">
        <v>7.9</v>
      </c>
    </row>
    <row r="527" spans="1:3" x14ac:dyDescent="0.3">
      <c r="A527" s="17">
        <v>43534</v>
      </c>
      <c r="B527" s="16">
        <v>0</v>
      </c>
      <c r="C527" s="16">
        <v>8.6</v>
      </c>
    </row>
    <row r="528" spans="1:3" x14ac:dyDescent="0.3">
      <c r="A528" s="17">
        <v>43535</v>
      </c>
      <c r="B528" s="16">
        <v>0.1</v>
      </c>
      <c r="C528" s="16">
        <v>12</v>
      </c>
    </row>
    <row r="529" spans="1:3" x14ac:dyDescent="0.3">
      <c r="A529" s="17">
        <v>43536</v>
      </c>
      <c r="B529" s="16">
        <v>0</v>
      </c>
      <c r="C529" s="16">
        <v>8.8000000000000007</v>
      </c>
    </row>
    <row r="530" spans="1:3" x14ac:dyDescent="0.3">
      <c r="A530" s="17">
        <v>43537</v>
      </c>
      <c r="B530" s="16">
        <v>0</v>
      </c>
      <c r="C530" s="16">
        <v>8.5</v>
      </c>
    </row>
    <row r="531" spans="1:3" x14ac:dyDescent="0.3">
      <c r="A531" s="17">
        <v>43538</v>
      </c>
      <c r="B531" s="16">
        <v>0</v>
      </c>
      <c r="C531" s="16">
        <v>12</v>
      </c>
    </row>
    <row r="532" spans="1:3" x14ac:dyDescent="0.3">
      <c r="A532" s="17">
        <v>43539</v>
      </c>
      <c r="B532" s="16">
        <v>0</v>
      </c>
      <c r="C532" s="16">
        <v>11.4</v>
      </c>
    </row>
    <row r="533" spans="1:3" x14ac:dyDescent="0.3">
      <c r="A533" s="17">
        <v>43540</v>
      </c>
      <c r="B533" s="16">
        <v>0</v>
      </c>
      <c r="C533" s="16">
        <v>12.6</v>
      </c>
    </row>
    <row r="534" spans="1:3" x14ac:dyDescent="0.3">
      <c r="A534" s="17">
        <v>43541</v>
      </c>
      <c r="B534" s="16">
        <v>0</v>
      </c>
      <c r="C534" s="16">
        <v>12.9</v>
      </c>
    </row>
    <row r="535" spans="1:3" x14ac:dyDescent="0.3">
      <c r="A535" s="17">
        <v>43542</v>
      </c>
      <c r="B535" s="16">
        <v>0</v>
      </c>
      <c r="C535" s="16">
        <v>13.8</v>
      </c>
    </row>
    <row r="536" spans="1:3" x14ac:dyDescent="0.3">
      <c r="A536" s="17">
        <v>43543</v>
      </c>
      <c r="B536" s="16">
        <v>0</v>
      </c>
      <c r="C536" s="16">
        <v>15.8</v>
      </c>
    </row>
    <row r="537" spans="1:3" x14ac:dyDescent="0.3">
      <c r="A537" s="17">
        <v>43544</v>
      </c>
      <c r="B537" s="16">
        <v>10</v>
      </c>
      <c r="C537" s="16">
        <v>11.8</v>
      </c>
    </row>
    <row r="538" spans="1:3" x14ac:dyDescent="0.3">
      <c r="A538" s="17">
        <v>43545</v>
      </c>
      <c r="B538" s="16">
        <v>0</v>
      </c>
      <c r="C538" s="16">
        <v>11.6</v>
      </c>
    </row>
    <row r="539" spans="1:3" x14ac:dyDescent="0.3">
      <c r="A539" s="17">
        <v>43546</v>
      </c>
      <c r="B539" s="16">
        <v>0</v>
      </c>
      <c r="C539" s="16">
        <v>8.4</v>
      </c>
    </row>
    <row r="540" spans="1:3" x14ac:dyDescent="0.3">
      <c r="A540" s="17">
        <v>43547</v>
      </c>
      <c r="B540" s="16">
        <v>0</v>
      </c>
      <c r="C540" s="16">
        <v>9.6</v>
      </c>
    </row>
    <row r="541" spans="1:3" x14ac:dyDescent="0.3">
      <c r="A541" s="17">
        <v>43548</v>
      </c>
      <c r="B541" s="16">
        <v>0</v>
      </c>
      <c r="C541" s="16">
        <v>10.4</v>
      </c>
    </row>
    <row r="542" spans="1:3" x14ac:dyDescent="0.3">
      <c r="A542" s="17">
        <v>43549</v>
      </c>
      <c r="B542" s="16">
        <v>0</v>
      </c>
      <c r="C542" s="16">
        <v>13.6</v>
      </c>
    </row>
    <row r="543" spans="1:3" x14ac:dyDescent="0.3">
      <c r="A543" s="17">
        <v>43550</v>
      </c>
      <c r="B543" s="16">
        <v>0</v>
      </c>
      <c r="C543" s="16">
        <v>16.100000000000001</v>
      </c>
    </row>
    <row r="544" spans="1:3" x14ac:dyDescent="0.3">
      <c r="A544" s="17">
        <v>43551</v>
      </c>
      <c r="B544" s="16">
        <v>0</v>
      </c>
      <c r="C544" s="16">
        <v>18.3</v>
      </c>
    </row>
    <row r="545" spans="1:3" x14ac:dyDescent="0.3">
      <c r="A545" s="17">
        <v>43552</v>
      </c>
      <c r="B545" s="16">
        <v>0</v>
      </c>
      <c r="C545" s="16">
        <v>11.2</v>
      </c>
    </row>
    <row r="546" spans="1:3" x14ac:dyDescent="0.3">
      <c r="A546" s="17">
        <v>43553</v>
      </c>
      <c r="B546" s="16">
        <v>0</v>
      </c>
      <c r="C546" s="16">
        <v>8.6999999999999993</v>
      </c>
    </row>
    <row r="547" spans="1:3" x14ac:dyDescent="0.3">
      <c r="A547" s="17">
        <v>43554</v>
      </c>
      <c r="B547" s="16">
        <v>0</v>
      </c>
      <c r="C547" s="16">
        <v>9.4</v>
      </c>
    </row>
    <row r="548" spans="1:3" x14ac:dyDescent="0.3">
      <c r="A548" s="17">
        <v>43555</v>
      </c>
      <c r="B548" s="16">
        <v>0</v>
      </c>
      <c r="C548" s="16">
        <v>9.5</v>
      </c>
    </row>
    <row r="549" spans="1:3" x14ac:dyDescent="0.3">
      <c r="A549" s="17">
        <v>43556</v>
      </c>
      <c r="B549" s="16">
        <v>0</v>
      </c>
      <c r="C549" s="16">
        <v>12.1</v>
      </c>
    </row>
    <row r="550" spans="1:3" x14ac:dyDescent="0.3">
      <c r="A550" s="17">
        <v>43557</v>
      </c>
      <c r="B550" s="16">
        <v>0</v>
      </c>
      <c r="C550" s="16">
        <v>12.1</v>
      </c>
    </row>
    <row r="551" spans="1:3" x14ac:dyDescent="0.3">
      <c r="A551" s="17">
        <v>43558</v>
      </c>
      <c r="B551" s="16">
        <v>0</v>
      </c>
      <c r="C551" s="16">
        <v>12.5</v>
      </c>
    </row>
    <row r="552" spans="1:3" x14ac:dyDescent="0.3">
      <c r="A552" s="17">
        <v>43559</v>
      </c>
      <c r="B552" s="16">
        <v>0</v>
      </c>
      <c r="C552" s="16">
        <v>14.6</v>
      </c>
    </row>
    <row r="553" spans="1:3" x14ac:dyDescent="0.3">
      <c r="A553" s="17">
        <v>43560</v>
      </c>
      <c r="B553" s="16">
        <v>0</v>
      </c>
      <c r="C553" s="16">
        <v>17.399999999999999</v>
      </c>
    </row>
    <row r="554" spans="1:3" x14ac:dyDescent="0.3">
      <c r="A554" s="17">
        <v>43561</v>
      </c>
      <c r="B554" s="16">
        <v>0</v>
      </c>
      <c r="C554" s="16">
        <v>18.600000000000001</v>
      </c>
    </row>
    <row r="555" spans="1:3" x14ac:dyDescent="0.3">
      <c r="A555" s="17">
        <v>43562</v>
      </c>
      <c r="B555" s="16">
        <v>0</v>
      </c>
      <c r="C555" s="16">
        <v>15.5</v>
      </c>
    </row>
    <row r="556" spans="1:3" x14ac:dyDescent="0.3">
      <c r="A556" s="17">
        <v>43563</v>
      </c>
      <c r="B556" s="16">
        <v>0</v>
      </c>
      <c r="C556" s="16">
        <v>13.3</v>
      </c>
    </row>
    <row r="557" spans="1:3" x14ac:dyDescent="0.3">
      <c r="A557" s="17">
        <v>43564</v>
      </c>
      <c r="B557" s="16">
        <v>17.399999999999999</v>
      </c>
      <c r="C557" s="16">
        <v>7.3</v>
      </c>
    </row>
    <row r="558" spans="1:3" x14ac:dyDescent="0.3">
      <c r="A558" s="17">
        <v>43565</v>
      </c>
      <c r="B558" s="16">
        <v>0</v>
      </c>
      <c r="C558" s="16">
        <v>10.6</v>
      </c>
    </row>
    <row r="559" spans="1:3" x14ac:dyDescent="0.3">
      <c r="A559" s="17">
        <v>43566</v>
      </c>
      <c r="B559" s="16">
        <v>0</v>
      </c>
      <c r="C559" s="16">
        <v>12.3</v>
      </c>
    </row>
    <row r="560" spans="1:3" x14ac:dyDescent="0.3">
      <c r="A560" s="17">
        <v>43567</v>
      </c>
      <c r="B560" s="16">
        <v>0</v>
      </c>
      <c r="C560" s="16">
        <v>12.2</v>
      </c>
    </row>
    <row r="561" spans="1:3" x14ac:dyDescent="0.3">
      <c r="A561" s="17">
        <v>43568</v>
      </c>
      <c r="B561" s="16">
        <v>0</v>
      </c>
      <c r="C561" s="16">
        <v>16.7</v>
      </c>
    </row>
    <row r="562" spans="1:3" x14ac:dyDescent="0.3">
      <c r="A562" s="17">
        <v>43569</v>
      </c>
      <c r="B562" s="16">
        <v>11.9</v>
      </c>
      <c r="C562" s="16">
        <v>16.2</v>
      </c>
    </row>
    <row r="563" spans="1:3" x14ac:dyDescent="0.3">
      <c r="A563" s="17">
        <v>43570</v>
      </c>
      <c r="B563" s="16">
        <v>0</v>
      </c>
      <c r="C563" s="16">
        <v>15.4</v>
      </c>
    </row>
    <row r="564" spans="1:3" x14ac:dyDescent="0.3">
      <c r="A564" s="17">
        <v>43571</v>
      </c>
      <c r="B564" s="16">
        <v>0</v>
      </c>
      <c r="C564" s="16">
        <v>16.100000000000001</v>
      </c>
    </row>
    <row r="565" spans="1:3" x14ac:dyDescent="0.3">
      <c r="A565" s="17">
        <v>43572</v>
      </c>
      <c r="B565" s="16">
        <v>0</v>
      </c>
      <c r="C565" s="16">
        <v>19.2</v>
      </c>
    </row>
    <row r="566" spans="1:3" x14ac:dyDescent="0.3">
      <c r="A566" s="17">
        <v>43573</v>
      </c>
      <c r="B566" s="16">
        <v>0</v>
      </c>
      <c r="C566" s="16">
        <v>20.5</v>
      </c>
    </row>
    <row r="567" spans="1:3" x14ac:dyDescent="0.3">
      <c r="A567" s="17">
        <v>43574</v>
      </c>
      <c r="B567" s="16">
        <v>0</v>
      </c>
      <c r="C567" s="16">
        <v>15.1</v>
      </c>
    </row>
    <row r="568" spans="1:3" x14ac:dyDescent="0.3">
      <c r="A568" s="17">
        <v>43575</v>
      </c>
      <c r="B568" s="16">
        <v>0</v>
      </c>
      <c r="C568" s="16">
        <v>16.600000000000001</v>
      </c>
    </row>
    <row r="569" spans="1:3" x14ac:dyDescent="0.3">
      <c r="A569" s="17">
        <v>43576</v>
      </c>
      <c r="B569" s="16">
        <v>0</v>
      </c>
      <c r="C569" s="16">
        <v>17.8</v>
      </c>
    </row>
    <row r="570" spans="1:3" x14ac:dyDescent="0.3">
      <c r="A570" s="17">
        <v>43577</v>
      </c>
      <c r="B570" s="16">
        <v>0</v>
      </c>
      <c r="C570" s="16">
        <v>16.899999999999999</v>
      </c>
    </row>
    <row r="571" spans="1:3" x14ac:dyDescent="0.3">
      <c r="A571" s="17">
        <v>43578</v>
      </c>
      <c r="B571" s="16">
        <v>4.8</v>
      </c>
      <c r="C571" s="16">
        <v>18.100000000000001</v>
      </c>
    </row>
    <row r="572" spans="1:3" x14ac:dyDescent="0.3">
      <c r="A572" s="17">
        <v>43579</v>
      </c>
      <c r="B572" s="16">
        <v>0.8</v>
      </c>
      <c r="C572" s="16">
        <v>17.7</v>
      </c>
    </row>
    <row r="573" spans="1:3" x14ac:dyDescent="0.3">
      <c r="A573" s="17">
        <v>43580</v>
      </c>
      <c r="B573" s="16">
        <v>8.1</v>
      </c>
      <c r="C573" s="16">
        <v>13.1</v>
      </c>
    </row>
    <row r="574" spans="1:3" x14ac:dyDescent="0.3">
      <c r="A574" s="17">
        <v>43581</v>
      </c>
      <c r="B574" s="16">
        <v>0.2</v>
      </c>
      <c r="C574" s="16">
        <v>12.2</v>
      </c>
    </row>
    <row r="575" spans="1:3" x14ac:dyDescent="0.3">
      <c r="A575" s="17">
        <v>43582</v>
      </c>
      <c r="B575" s="16">
        <v>1</v>
      </c>
      <c r="C575" s="16">
        <v>11.3</v>
      </c>
    </row>
    <row r="576" spans="1:3" x14ac:dyDescent="0.3">
      <c r="A576" s="17">
        <v>43583</v>
      </c>
      <c r="B576" s="16">
        <v>5.4</v>
      </c>
      <c r="C576" s="16">
        <v>11.3</v>
      </c>
    </row>
    <row r="577" spans="1:3" x14ac:dyDescent="0.3">
      <c r="A577" s="17">
        <v>43584</v>
      </c>
      <c r="B577" s="16">
        <v>2.5</v>
      </c>
      <c r="C577" s="16">
        <v>14.2</v>
      </c>
    </row>
    <row r="578" spans="1:3" x14ac:dyDescent="0.3">
      <c r="A578" s="17">
        <v>43585</v>
      </c>
      <c r="B578" s="16">
        <v>0</v>
      </c>
      <c r="C578" s="16">
        <v>18.2</v>
      </c>
    </row>
    <row r="579" spans="1:3" x14ac:dyDescent="0.3">
      <c r="A579" s="17">
        <v>43586</v>
      </c>
      <c r="B579" s="16">
        <v>0</v>
      </c>
      <c r="C579" s="16">
        <v>19.7</v>
      </c>
    </row>
    <row r="580" spans="1:3" x14ac:dyDescent="0.3">
      <c r="A580" s="17">
        <v>43587</v>
      </c>
      <c r="B580" s="16">
        <v>0</v>
      </c>
      <c r="C580" s="16">
        <v>20</v>
      </c>
    </row>
    <row r="581" spans="1:3" x14ac:dyDescent="0.3">
      <c r="A581" s="17">
        <v>43588</v>
      </c>
      <c r="B581" s="16">
        <v>0</v>
      </c>
      <c r="C581" s="16">
        <v>20.3</v>
      </c>
    </row>
    <row r="582" spans="1:3" x14ac:dyDescent="0.3">
      <c r="A582" s="17">
        <v>43589</v>
      </c>
      <c r="B582" s="16">
        <v>0</v>
      </c>
      <c r="C582" s="16">
        <v>20.8</v>
      </c>
    </row>
    <row r="583" spans="1:3" x14ac:dyDescent="0.3">
      <c r="A583" s="17">
        <v>43590</v>
      </c>
      <c r="B583" s="16">
        <v>0</v>
      </c>
      <c r="C583" s="16">
        <v>20.3</v>
      </c>
    </row>
    <row r="584" spans="1:3" x14ac:dyDescent="0.3">
      <c r="A584" s="17">
        <v>43591</v>
      </c>
      <c r="B584" s="16">
        <v>0</v>
      </c>
      <c r="C584" s="16">
        <v>17.2</v>
      </c>
    </row>
    <row r="585" spans="1:3" x14ac:dyDescent="0.3">
      <c r="A585" s="17">
        <v>43592</v>
      </c>
      <c r="B585" s="16">
        <v>0</v>
      </c>
      <c r="C585" s="16">
        <v>18.399999999999999</v>
      </c>
    </row>
    <row r="586" spans="1:3" x14ac:dyDescent="0.3">
      <c r="A586" s="17">
        <v>43593</v>
      </c>
      <c r="B586" s="16">
        <v>0</v>
      </c>
      <c r="C586" s="16">
        <v>17.399999999999999</v>
      </c>
    </row>
    <row r="587" spans="1:3" x14ac:dyDescent="0.3">
      <c r="A587" s="17">
        <v>43594</v>
      </c>
      <c r="B587" s="16">
        <v>0</v>
      </c>
      <c r="C587" s="16">
        <v>20</v>
      </c>
    </row>
    <row r="588" spans="1:3" x14ac:dyDescent="0.3">
      <c r="A588" s="17">
        <v>43595</v>
      </c>
      <c r="B588" s="16">
        <v>0</v>
      </c>
      <c r="C588" s="16">
        <v>21.1</v>
      </c>
    </row>
    <row r="589" spans="1:3" x14ac:dyDescent="0.3">
      <c r="A589" s="17">
        <v>43596</v>
      </c>
      <c r="B589" s="16">
        <v>1.8</v>
      </c>
      <c r="C589" s="16">
        <v>22.4</v>
      </c>
    </row>
    <row r="590" spans="1:3" x14ac:dyDescent="0.3">
      <c r="A590" s="17">
        <v>43597</v>
      </c>
      <c r="B590" s="16">
        <v>0</v>
      </c>
      <c r="C590" s="16">
        <v>23.8</v>
      </c>
    </row>
    <row r="591" spans="1:3" x14ac:dyDescent="0.3">
      <c r="A591" s="17">
        <v>43598</v>
      </c>
      <c r="B591" s="16">
        <v>0</v>
      </c>
      <c r="C591" s="16">
        <v>20.5</v>
      </c>
    </row>
    <row r="592" spans="1:3" x14ac:dyDescent="0.3">
      <c r="A592" s="17">
        <v>43599</v>
      </c>
      <c r="B592" s="16">
        <v>0</v>
      </c>
      <c r="C592" s="16">
        <v>20.399999999999999</v>
      </c>
    </row>
    <row r="593" spans="1:3" x14ac:dyDescent="0.3">
      <c r="A593" s="17">
        <v>43600</v>
      </c>
      <c r="B593" s="16">
        <v>0</v>
      </c>
      <c r="C593" s="16">
        <v>22.3</v>
      </c>
    </row>
    <row r="594" spans="1:3" x14ac:dyDescent="0.3">
      <c r="A594" s="17">
        <v>43601</v>
      </c>
      <c r="B594" s="16">
        <v>0</v>
      </c>
      <c r="C594" s="16">
        <v>22.3</v>
      </c>
    </row>
    <row r="595" spans="1:3" x14ac:dyDescent="0.3">
      <c r="A595" s="17">
        <v>43602</v>
      </c>
      <c r="B595" s="16">
        <v>0</v>
      </c>
      <c r="C595" s="16">
        <v>19.899999999999999</v>
      </c>
    </row>
    <row r="596" spans="1:3" x14ac:dyDescent="0.3">
      <c r="A596" s="17">
        <v>43603</v>
      </c>
      <c r="B596" s="16">
        <v>0</v>
      </c>
      <c r="C596" s="16">
        <v>19.5</v>
      </c>
    </row>
    <row r="597" spans="1:3" x14ac:dyDescent="0.3">
      <c r="A597" s="17">
        <v>43604</v>
      </c>
      <c r="B597" s="16">
        <v>0</v>
      </c>
      <c r="C597" s="16">
        <v>21.7</v>
      </c>
    </row>
    <row r="598" spans="1:3" x14ac:dyDescent="0.3">
      <c r="A598" s="17">
        <v>43605</v>
      </c>
      <c r="B598" s="16">
        <v>0</v>
      </c>
      <c r="C598" s="16">
        <v>21.3</v>
      </c>
    </row>
    <row r="599" spans="1:3" x14ac:dyDescent="0.3">
      <c r="A599" s="17">
        <v>43606</v>
      </c>
      <c r="B599" s="16">
        <v>0</v>
      </c>
      <c r="C599" s="16">
        <v>22.8</v>
      </c>
    </row>
    <row r="600" spans="1:3" x14ac:dyDescent="0.3">
      <c r="A600" s="17">
        <v>43607</v>
      </c>
      <c r="B600" s="16">
        <v>0</v>
      </c>
      <c r="C600" s="16">
        <v>26.9</v>
      </c>
    </row>
    <row r="601" spans="1:3" x14ac:dyDescent="0.3">
      <c r="A601" s="17">
        <v>43608</v>
      </c>
      <c r="B601" s="16">
        <v>0</v>
      </c>
      <c r="C601" s="16">
        <v>30.4</v>
      </c>
    </row>
    <row r="602" spans="1:3" x14ac:dyDescent="0.3">
      <c r="A602" s="17">
        <v>43609</v>
      </c>
      <c r="B602" s="16">
        <v>0</v>
      </c>
      <c r="C602" s="16">
        <v>29.2</v>
      </c>
    </row>
    <row r="603" spans="1:3" x14ac:dyDescent="0.3">
      <c r="A603" s="17">
        <v>43610</v>
      </c>
      <c r="B603" s="16">
        <v>0</v>
      </c>
      <c r="C603" s="16">
        <v>27.2</v>
      </c>
    </row>
    <row r="604" spans="1:3" x14ac:dyDescent="0.3">
      <c r="A604" s="17">
        <v>43611</v>
      </c>
      <c r="B604" s="16">
        <v>0.7</v>
      </c>
      <c r="C604" s="16">
        <v>22.6</v>
      </c>
    </row>
    <row r="605" spans="1:3" x14ac:dyDescent="0.3">
      <c r="A605" s="17">
        <v>43612</v>
      </c>
      <c r="B605" s="16">
        <v>0.6</v>
      </c>
      <c r="C605" s="16">
        <v>22.5</v>
      </c>
    </row>
    <row r="606" spans="1:3" x14ac:dyDescent="0.3">
      <c r="A606" s="17">
        <v>43613</v>
      </c>
      <c r="B606" s="16">
        <v>0</v>
      </c>
      <c r="C606" s="16">
        <v>22.6</v>
      </c>
    </row>
    <row r="607" spans="1:3" x14ac:dyDescent="0.3">
      <c r="A607" s="17">
        <v>43614</v>
      </c>
      <c r="B607" s="16">
        <v>0</v>
      </c>
      <c r="C607" s="16">
        <v>24</v>
      </c>
    </row>
    <row r="608" spans="1:3" x14ac:dyDescent="0.3">
      <c r="A608" s="17">
        <v>43615</v>
      </c>
      <c r="B608" s="16">
        <v>0.8</v>
      </c>
      <c r="C608" s="16">
        <v>20.7</v>
      </c>
    </row>
    <row r="609" spans="1:3" x14ac:dyDescent="0.3">
      <c r="A609" s="17">
        <v>43616</v>
      </c>
      <c r="B609" s="16">
        <v>0</v>
      </c>
      <c r="C609" s="16">
        <v>23.4</v>
      </c>
    </row>
    <row r="610" spans="1:3" x14ac:dyDescent="0.3">
      <c r="A610" s="17">
        <v>43617</v>
      </c>
      <c r="B610" s="16">
        <v>0</v>
      </c>
      <c r="C610" s="16">
        <v>26</v>
      </c>
    </row>
    <row r="611" spans="1:3" x14ac:dyDescent="0.3">
      <c r="A611" s="17">
        <v>43618</v>
      </c>
      <c r="B611" s="16">
        <v>0</v>
      </c>
      <c r="C611" s="16">
        <v>27.4</v>
      </c>
    </row>
    <row r="612" spans="1:3" x14ac:dyDescent="0.3">
      <c r="A612" s="17">
        <v>43619</v>
      </c>
      <c r="B612" s="16">
        <v>0</v>
      </c>
      <c r="C612" s="16">
        <v>30</v>
      </c>
    </row>
    <row r="613" spans="1:3" x14ac:dyDescent="0.3">
      <c r="A613" s="17">
        <v>43620</v>
      </c>
      <c r="B613" s="16">
        <v>0</v>
      </c>
      <c r="C613" s="16">
        <v>31.3</v>
      </c>
    </row>
    <row r="614" spans="1:3" x14ac:dyDescent="0.3">
      <c r="A614" s="17">
        <v>43621</v>
      </c>
      <c r="B614" s="16">
        <v>0</v>
      </c>
      <c r="C614" s="16">
        <v>27.2</v>
      </c>
    </row>
    <row r="615" spans="1:3" x14ac:dyDescent="0.3">
      <c r="A615" s="17">
        <v>43622</v>
      </c>
      <c r="B615" s="16">
        <v>9.1</v>
      </c>
      <c r="C615" s="16">
        <v>21.1</v>
      </c>
    </row>
    <row r="616" spans="1:3" x14ac:dyDescent="0.3">
      <c r="A616" s="17">
        <v>43623</v>
      </c>
      <c r="B616" s="16">
        <v>0</v>
      </c>
      <c r="C616" s="16">
        <v>23.7</v>
      </c>
    </row>
    <row r="617" spans="1:3" x14ac:dyDescent="0.3">
      <c r="A617" s="17">
        <v>43624</v>
      </c>
      <c r="B617" s="16">
        <v>0</v>
      </c>
      <c r="C617" s="16">
        <v>25.8</v>
      </c>
    </row>
    <row r="618" spans="1:3" x14ac:dyDescent="0.3">
      <c r="A618" s="17">
        <v>43625</v>
      </c>
      <c r="B618" s="16">
        <v>0</v>
      </c>
      <c r="C618" s="16">
        <v>27.2</v>
      </c>
    </row>
    <row r="619" spans="1:3" x14ac:dyDescent="0.3">
      <c r="A619" s="17">
        <v>43626</v>
      </c>
      <c r="B619" s="16">
        <v>0</v>
      </c>
      <c r="C619" s="16">
        <v>26.3</v>
      </c>
    </row>
    <row r="620" spans="1:3" x14ac:dyDescent="0.3">
      <c r="A620" s="17">
        <v>43627</v>
      </c>
      <c r="B620" s="16">
        <v>0</v>
      </c>
      <c r="C620" s="16">
        <v>26.7</v>
      </c>
    </row>
    <row r="621" spans="1:3" x14ac:dyDescent="0.3">
      <c r="A621" s="17">
        <v>43628</v>
      </c>
      <c r="B621" s="16">
        <v>0</v>
      </c>
      <c r="C621" s="16">
        <v>25.5</v>
      </c>
    </row>
    <row r="622" spans="1:3" x14ac:dyDescent="0.3">
      <c r="A622" s="17">
        <v>43629</v>
      </c>
      <c r="B622" s="16">
        <v>0</v>
      </c>
      <c r="C622" s="16">
        <v>24.1</v>
      </c>
    </row>
    <row r="623" spans="1:3" x14ac:dyDescent="0.3">
      <c r="A623" s="17">
        <v>43630</v>
      </c>
      <c r="B623" s="16">
        <v>0</v>
      </c>
      <c r="C623" s="16">
        <v>26.4</v>
      </c>
    </row>
    <row r="624" spans="1:3" x14ac:dyDescent="0.3">
      <c r="A624" s="17">
        <v>43631</v>
      </c>
      <c r="B624" s="16">
        <v>0</v>
      </c>
      <c r="C624" s="16">
        <v>28.3</v>
      </c>
    </row>
    <row r="625" spans="1:3" x14ac:dyDescent="0.3">
      <c r="A625" s="17">
        <v>43632</v>
      </c>
      <c r="B625" s="16">
        <v>0</v>
      </c>
      <c r="C625" s="16">
        <v>26.6</v>
      </c>
    </row>
    <row r="626" spans="1:3" x14ac:dyDescent="0.3">
      <c r="A626" s="17">
        <v>43633</v>
      </c>
      <c r="B626" s="16">
        <v>0</v>
      </c>
      <c r="C626" s="16">
        <v>27.9</v>
      </c>
    </row>
    <row r="627" spans="1:3" x14ac:dyDescent="0.3">
      <c r="A627" s="17">
        <v>43634</v>
      </c>
      <c r="B627" s="16">
        <v>0</v>
      </c>
      <c r="C627" s="16">
        <v>29.1</v>
      </c>
    </row>
    <row r="628" spans="1:3" x14ac:dyDescent="0.3">
      <c r="A628" s="17">
        <v>43635</v>
      </c>
      <c r="B628" s="16">
        <v>0</v>
      </c>
      <c r="C628" s="16">
        <v>27.6</v>
      </c>
    </row>
    <row r="629" spans="1:3" x14ac:dyDescent="0.3">
      <c r="A629" s="17">
        <v>43636</v>
      </c>
      <c r="B629" s="16">
        <v>0</v>
      </c>
      <c r="C629" s="16">
        <v>27.9</v>
      </c>
    </row>
    <row r="630" spans="1:3" x14ac:dyDescent="0.3">
      <c r="A630" s="17">
        <v>43637</v>
      </c>
      <c r="B630" s="16">
        <v>0</v>
      </c>
      <c r="C630" s="16">
        <v>29</v>
      </c>
    </row>
    <row r="631" spans="1:3" x14ac:dyDescent="0.3">
      <c r="A631" s="17">
        <v>43638</v>
      </c>
      <c r="B631" s="16">
        <v>0</v>
      </c>
      <c r="C631" s="16">
        <v>29.2</v>
      </c>
    </row>
    <row r="632" spans="1:3" x14ac:dyDescent="0.3">
      <c r="A632" s="17">
        <v>43639</v>
      </c>
      <c r="B632" s="16">
        <v>0</v>
      </c>
      <c r="C632" s="16">
        <v>28.1</v>
      </c>
    </row>
    <row r="633" spans="1:3" x14ac:dyDescent="0.3">
      <c r="A633" s="17">
        <v>43640</v>
      </c>
      <c r="B633" s="16">
        <v>0</v>
      </c>
      <c r="C633" s="16">
        <v>27.7</v>
      </c>
    </row>
    <row r="634" spans="1:3" x14ac:dyDescent="0.3">
      <c r="A634" s="17">
        <v>43641</v>
      </c>
      <c r="B634" s="16">
        <v>0</v>
      </c>
      <c r="C634" s="16">
        <v>25.2</v>
      </c>
    </row>
    <row r="635" spans="1:3" x14ac:dyDescent="0.3">
      <c r="A635" s="17">
        <v>43642</v>
      </c>
      <c r="B635" s="16">
        <v>0</v>
      </c>
      <c r="C635" s="16">
        <v>24.5</v>
      </c>
    </row>
    <row r="636" spans="1:3" x14ac:dyDescent="0.3">
      <c r="A636" s="17">
        <v>43643</v>
      </c>
      <c r="B636" s="16">
        <v>0</v>
      </c>
      <c r="C636" s="16">
        <v>27</v>
      </c>
    </row>
    <row r="637" spans="1:3" x14ac:dyDescent="0.3">
      <c r="A637" s="17">
        <v>43644</v>
      </c>
      <c r="B637" s="16">
        <v>8.3000000000000007</v>
      </c>
      <c r="C637" s="16">
        <v>25.4</v>
      </c>
    </row>
    <row r="638" spans="1:3" x14ac:dyDescent="0.3">
      <c r="A638" s="17">
        <v>43645</v>
      </c>
      <c r="B638" s="16">
        <v>0.9</v>
      </c>
      <c r="C638" s="16">
        <v>26.9</v>
      </c>
    </row>
    <row r="639" spans="1:3" x14ac:dyDescent="0.3">
      <c r="A639" s="17">
        <v>43646</v>
      </c>
      <c r="B639" s="16">
        <v>5.0999999999999996</v>
      </c>
      <c r="C639" s="16">
        <v>26.9</v>
      </c>
    </row>
    <row r="640" spans="1:3" x14ac:dyDescent="0.3">
      <c r="A640" s="17">
        <v>43647</v>
      </c>
      <c r="B640" s="16">
        <v>0</v>
      </c>
      <c r="C640" s="16">
        <v>29.2</v>
      </c>
    </row>
    <row r="641" spans="1:3" x14ac:dyDescent="0.3">
      <c r="A641" s="17">
        <v>43648</v>
      </c>
      <c r="B641" s="16">
        <v>0</v>
      </c>
      <c r="C641" s="16">
        <v>29.6</v>
      </c>
    </row>
    <row r="642" spans="1:3" x14ac:dyDescent="0.3">
      <c r="A642" s="17">
        <v>43649</v>
      </c>
      <c r="B642" s="16">
        <v>0</v>
      </c>
      <c r="C642" s="16">
        <v>30.7</v>
      </c>
    </row>
    <row r="643" spans="1:3" x14ac:dyDescent="0.3">
      <c r="A643" s="17">
        <v>43650</v>
      </c>
      <c r="B643" s="16">
        <v>0</v>
      </c>
      <c r="C643" s="16">
        <v>29.4</v>
      </c>
    </row>
    <row r="644" spans="1:3" x14ac:dyDescent="0.3">
      <c r="A644" s="17">
        <v>43651</v>
      </c>
      <c r="B644" s="16">
        <v>0</v>
      </c>
      <c r="C644" s="16">
        <v>29.8</v>
      </c>
    </row>
    <row r="645" spans="1:3" x14ac:dyDescent="0.3">
      <c r="A645" s="17">
        <v>43652</v>
      </c>
      <c r="B645" s="16">
        <v>48.1</v>
      </c>
      <c r="C645" s="16">
        <v>24.8</v>
      </c>
    </row>
    <row r="646" spans="1:3" x14ac:dyDescent="0.3">
      <c r="A646" s="17">
        <v>43653</v>
      </c>
      <c r="B646" s="16">
        <v>1.6</v>
      </c>
      <c r="C646" s="16">
        <v>22.3</v>
      </c>
    </row>
    <row r="647" spans="1:3" x14ac:dyDescent="0.3">
      <c r="A647" s="17">
        <v>43654</v>
      </c>
      <c r="B647" s="16">
        <v>0</v>
      </c>
      <c r="C647" s="16">
        <v>24.4</v>
      </c>
    </row>
    <row r="648" spans="1:3" x14ac:dyDescent="0.3">
      <c r="A648" s="17">
        <v>43655</v>
      </c>
      <c r="B648" s="16">
        <v>0</v>
      </c>
      <c r="C648" s="16">
        <v>25.1</v>
      </c>
    </row>
    <row r="649" spans="1:3" x14ac:dyDescent="0.3">
      <c r="A649" s="17">
        <v>43656</v>
      </c>
      <c r="B649" s="16">
        <v>58.8</v>
      </c>
      <c r="C649" s="16">
        <v>23.3</v>
      </c>
    </row>
    <row r="650" spans="1:3" x14ac:dyDescent="0.3">
      <c r="A650" s="17">
        <v>43657</v>
      </c>
      <c r="B650" s="16">
        <v>32.5</v>
      </c>
      <c r="C650" s="16">
        <v>22.6</v>
      </c>
    </row>
    <row r="651" spans="1:3" x14ac:dyDescent="0.3">
      <c r="A651" s="17">
        <v>43658</v>
      </c>
      <c r="B651" s="16">
        <v>67.599999999999994</v>
      </c>
      <c r="C651" s="16">
        <v>23.3</v>
      </c>
    </row>
    <row r="652" spans="1:3" x14ac:dyDescent="0.3">
      <c r="A652" s="17">
        <v>43659</v>
      </c>
      <c r="B652" s="16">
        <v>1.2</v>
      </c>
      <c r="C652" s="16">
        <v>26.1</v>
      </c>
    </row>
    <row r="653" spans="1:3" x14ac:dyDescent="0.3">
      <c r="A653" s="17">
        <v>43660</v>
      </c>
      <c r="B653" s="16">
        <v>21.1</v>
      </c>
      <c r="C653" s="16">
        <v>25.2</v>
      </c>
    </row>
    <row r="654" spans="1:3" x14ac:dyDescent="0.3">
      <c r="A654" s="17">
        <v>43661</v>
      </c>
      <c r="B654" s="16">
        <v>0.2</v>
      </c>
      <c r="C654" s="16">
        <v>27</v>
      </c>
    </row>
    <row r="655" spans="1:3" x14ac:dyDescent="0.3">
      <c r="A655" s="17">
        <v>43662</v>
      </c>
      <c r="B655" s="16">
        <v>0</v>
      </c>
      <c r="C655" s="16">
        <v>28</v>
      </c>
    </row>
    <row r="656" spans="1:3" x14ac:dyDescent="0.3">
      <c r="A656" s="17">
        <v>43663</v>
      </c>
      <c r="B656" s="16">
        <v>0</v>
      </c>
      <c r="C656" s="16">
        <v>25.6</v>
      </c>
    </row>
    <row r="657" spans="1:3" x14ac:dyDescent="0.3">
      <c r="A657" s="17">
        <v>43664</v>
      </c>
      <c r="B657" s="16">
        <v>0</v>
      </c>
      <c r="C657" s="16">
        <v>26</v>
      </c>
    </row>
    <row r="658" spans="1:3" x14ac:dyDescent="0.3">
      <c r="A658" s="17">
        <v>43665</v>
      </c>
      <c r="B658" s="16">
        <v>2</v>
      </c>
      <c r="C658" s="16">
        <v>26.4</v>
      </c>
    </row>
    <row r="659" spans="1:3" x14ac:dyDescent="0.3">
      <c r="A659" s="17">
        <v>43666</v>
      </c>
      <c r="B659" s="16">
        <v>0</v>
      </c>
      <c r="C659" s="16">
        <v>28.6</v>
      </c>
    </row>
    <row r="660" spans="1:3" x14ac:dyDescent="0.3">
      <c r="A660" s="17">
        <v>43667</v>
      </c>
      <c r="B660" s="16">
        <v>0</v>
      </c>
      <c r="C660" s="16">
        <v>30.9</v>
      </c>
    </row>
    <row r="661" spans="1:3" x14ac:dyDescent="0.3">
      <c r="A661" s="17">
        <v>43668</v>
      </c>
      <c r="B661" s="16">
        <v>0</v>
      </c>
      <c r="C661" s="16">
        <v>31.4</v>
      </c>
    </row>
    <row r="662" spans="1:3" x14ac:dyDescent="0.3">
      <c r="A662" s="17">
        <v>43669</v>
      </c>
      <c r="B662" s="16">
        <v>7</v>
      </c>
      <c r="C662" s="16">
        <v>29.4</v>
      </c>
    </row>
    <row r="663" spans="1:3" x14ac:dyDescent="0.3">
      <c r="A663" s="17">
        <v>43670</v>
      </c>
      <c r="B663" s="16">
        <v>0.2</v>
      </c>
      <c r="C663" s="16">
        <v>29.9</v>
      </c>
    </row>
    <row r="664" spans="1:3" x14ac:dyDescent="0.3">
      <c r="A664" s="17">
        <v>43671</v>
      </c>
      <c r="B664" s="16">
        <v>0.3</v>
      </c>
      <c r="C664" s="16">
        <v>29.6</v>
      </c>
    </row>
    <row r="665" spans="1:3" x14ac:dyDescent="0.3">
      <c r="A665" s="17">
        <v>43672</v>
      </c>
      <c r="B665" s="16">
        <v>0</v>
      </c>
      <c r="C665" s="16">
        <v>30.9</v>
      </c>
    </row>
    <row r="666" spans="1:3" x14ac:dyDescent="0.3">
      <c r="A666" s="17">
        <v>43673</v>
      </c>
      <c r="B666" s="16">
        <v>4.8</v>
      </c>
      <c r="C666" s="16">
        <v>28.4</v>
      </c>
    </row>
    <row r="667" spans="1:3" x14ac:dyDescent="0.3">
      <c r="A667" s="17">
        <v>43674</v>
      </c>
      <c r="B667" s="16">
        <v>9.1999999999999993</v>
      </c>
      <c r="C667" s="16">
        <v>29.3</v>
      </c>
    </row>
    <row r="668" spans="1:3" x14ac:dyDescent="0.3">
      <c r="A668" s="17">
        <v>43675</v>
      </c>
      <c r="B668" s="16">
        <v>0.1</v>
      </c>
      <c r="C668" s="16">
        <v>30.6</v>
      </c>
    </row>
    <row r="669" spans="1:3" x14ac:dyDescent="0.3">
      <c r="A669" s="17">
        <v>43676</v>
      </c>
      <c r="B669" s="16">
        <v>0</v>
      </c>
      <c r="C669" s="16">
        <v>28.6</v>
      </c>
    </row>
    <row r="670" spans="1:3" x14ac:dyDescent="0.3">
      <c r="A670" s="17">
        <v>43677</v>
      </c>
      <c r="B670" s="16">
        <v>0</v>
      </c>
      <c r="C670" s="16">
        <v>28.9</v>
      </c>
    </row>
    <row r="671" spans="1:3" x14ac:dyDescent="0.3">
      <c r="A671" s="17">
        <v>43678</v>
      </c>
      <c r="B671" s="16">
        <v>16.5</v>
      </c>
      <c r="C671" s="16">
        <v>25.6</v>
      </c>
    </row>
    <row r="672" spans="1:3" x14ac:dyDescent="0.3">
      <c r="A672" s="17">
        <v>43679</v>
      </c>
      <c r="B672" s="16">
        <v>37.4</v>
      </c>
      <c r="C672" s="16">
        <v>25.9</v>
      </c>
    </row>
    <row r="673" spans="1:3" x14ac:dyDescent="0.3">
      <c r="A673" s="17">
        <v>43680</v>
      </c>
      <c r="B673" s="16">
        <v>0</v>
      </c>
      <c r="C673" s="16">
        <v>28.3</v>
      </c>
    </row>
    <row r="674" spans="1:3" x14ac:dyDescent="0.3">
      <c r="A674" s="17">
        <v>43681</v>
      </c>
      <c r="B674" s="16">
        <v>0</v>
      </c>
      <c r="C674" s="16">
        <v>27.9</v>
      </c>
    </row>
    <row r="675" spans="1:3" x14ac:dyDescent="0.3">
      <c r="A675" s="17">
        <v>43682</v>
      </c>
      <c r="B675" s="16">
        <v>54</v>
      </c>
      <c r="C675" s="16">
        <v>25.6</v>
      </c>
    </row>
    <row r="676" spans="1:3" x14ac:dyDescent="0.3">
      <c r="A676" s="17">
        <v>43683</v>
      </c>
      <c r="B676" s="16">
        <v>51.1</v>
      </c>
      <c r="C676" s="16">
        <v>26</v>
      </c>
    </row>
    <row r="677" spans="1:3" x14ac:dyDescent="0.3">
      <c r="A677" s="17">
        <v>43684</v>
      </c>
      <c r="B677" s="16">
        <v>24.8</v>
      </c>
      <c r="C677" s="16">
        <v>25.6</v>
      </c>
    </row>
    <row r="678" spans="1:3" x14ac:dyDescent="0.3">
      <c r="A678" s="17">
        <v>43685</v>
      </c>
      <c r="B678" s="16">
        <v>103.3</v>
      </c>
      <c r="C678" s="16">
        <v>27.8</v>
      </c>
    </row>
    <row r="679" spans="1:3" x14ac:dyDescent="0.3">
      <c r="A679" s="17">
        <v>43686</v>
      </c>
      <c r="B679" s="16">
        <v>0.8</v>
      </c>
      <c r="C679" s="16">
        <v>28.3</v>
      </c>
    </row>
    <row r="680" spans="1:3" x14ac:dyDescent="0.3">
      <c r="A680" s="17">
        <v>43687</v>
      </c>
      <c r="B680" s="16">
        <v>42.4</v>
      </c>
      <c r="C680" s="16">
        <v>25.4</v>
      </c>
    </row>
    <row r="681" spans="1:3" x14ac:dyDescent="0.3">
      <c r="A681" s="17">
        <v>43688</v>
      </c>
      <c r="B681" s="16">
        <v>168.2</v>
      </c>
      <c r="C681" s="16">
        <v>23.1</v>
      </c>
    </row>
    <row r="682" spans="1:3" x14ac:dyDescent="0.3">
      <c r="A682" s="17">
        <v>43689</v>
      </c>
      <c r="B682" s="16">
        <v>10.6</v>
      </c>
      <c r="C682" s="16">
        <v>23.5</v>
      </c>
    </row>
    <row r="683" spans="1:3" x14ac:dyDescent="0.3">
      <c r="A683" s="17">
        <v>43690</v>
      </c>
      <c r="B683" s="16">
        <v>0</v>
      </c>
      <c r="C683" s="16">
        <v>24.6</v>
      </c>
    </row>
    <row r="684" spans="1:3" x14ac:dyDescent="0.3">
      <c r="A684" s="17">
        <v>43691</v>
      </c>
      <c r="B684" s="16">
        <v>0</v>
      </c>
      <c r="C684" s="16">
        <v>25.5</v>
      </c>
    </row>
    <row r="685" spans="1:3" x14ac:dyDescent="0.3">
      <c r="A685" s="17">
        <v>43692</v>
      </c>
      <c r="B685" s="16">
        <v>0</v>
      </c>
      <c r="C685" s="16">
        <v>26.7</v>
      </c>
    </row>
    <row r="686" spans="1:3" x14ac:dyDescent="0.3">
      <c r="A686" s="17">
        <v>43693</v>
      </c>
      <c r="B686" s="16">
        <v>0.5</v>
      </c>
      <c r="C686" s="16">
        <v>26.8</v>
      </c>
    </row>
    <row r="687" spans="1:3" x14ac:dyDescent="0.3">
      <c r="A687" s="17">
        <v>43694</v>
      </c>
      <c r="B687" s="16">
        <v>0</v>
      </c>
      <c r="C687" s="16">
        <v>25.4</v>
      </c>
    </row>
    <row r="688" spans="1:3" x14ac:dyDescent="0.3">
      <c r="A688" s="17">
        <v>43695</v>
      </c>
      <c r="B688" s="16">
        <v>0</v>
      </c>
      <c r="C688" s="16">
        <v>25.9</v>
      </c>
    </row>
    <row r="689" spans="1:3" x14ac:dyDescent="0.3">
      <c r="A689" s="17">
        <v>43696</v>
      </c>
      <c r="B689" s="16">
        <v>0</v>
      </c>
      <c r="C689" s="16">
        <v>25.9</v>
      </c>
    </row>
    <row r="690" spans="1:3" x14ac:dyDescent="0.3">
      <c r="A690" s="17">
        <v>43697</v>
      </c>
      <c r="B690" s="16">
        <v>0</v>
      </c>
      <c r="C690" s="16">
        <v>25.4</v>
      </c>
    </row>
    <row r="691" spans="1:3" x14ac:dyDescent="0.3">
      <c r="A691" s="17">
        <v>43698</v>
      </c>
      <c r="B691" s="16">
        <v>0.3</v>
      </c>
      <c r="C691" s="16">
        <v>23.4</v>
      </c>
    </row>
    <row r="692" spans="1:3" x14ac:dyDescent="0.3">
      <c r="A692" s="17">
        <v>43699</v>
      </c>
      <c r="B692" s="16">
        <v>0</v>
      </c>
      <c r="C692" s="16">
        <v>26.5</v>
      </c>
    </row>
    <row r="693" spans="1:3" x14ac:dyDescent="0.3">
      <c r="A693" s="17">
        <v>43700</v>
      </c>
      <c r="B693" s="16">
        <v>0</v>
      </c>
      <c r="C693" s="16">
        <v>26.7</v>
      </c>
    </row>
    <row r="694" spans="1:3" x14ac:dyDescent="0.3">
      <c r="A694" s="17">
        <v>43701</v>
      </c>
      <c r="B694" s="16">
        <v>0</v>
      </c>
      <c r="C694" s="16">
        <v>25.5</v>
      </c>
    </row>
    <row r="695" spans="1:3" x14ac:dyDescent="0.3">
      <c r="A695" s="17">
        <v>43702</v>
      </c>
      <c r="B695" s="16">
        <v>0</v>
      </c>
      <c r="C695" s="16">
        <v>26.2</v>
      </c>
    </row>
    <row r="696" spans="1:3" x14ac:dyDescent="0.3">
      <c r="A696" s="17">
        <v>43703</v>
      </c>
      <c r="B696" s="16">
        <v>0</v>
      </c>
      <c r="C696" s="16">
        <v>24.9</v>
      </c>
    </row>
    <row r="697" spans="1:3" x14ac:dyDescent="0.3">
      <c r="A697" s="17">
        <v>43704</v>
      </c>
      <c r="B697" s="16">
        <v>0</v>
      </c>
      <c r="C697" s="16">
        <v>25.8</v>
      </c>
    </row>
    <row r="698" spans="1:3" x14ac:dyDescent="0.3">
      <c r="A698" s="17">
        <v>43705</v>
      </c>
      <c r="B698" s="16">
        <v>0</v>
      </c>
      <c r="C698" s="16">
        <v>26.5</v>
      </c>
    </row>
    <row r="699" spans="1:3" x14ac:dyDescent="0.3">
      <c r="A699" s="17">
        <v>43706</v>
      </c>
      <c r="B699" s="16">
        <v>0</v>
      </c>
      <c r="C699" s="16">
        <v>25.2</v>
      </c>
    </row>
    <row r="700" spans="1:3" x14ac:dyDescent="0.3">
      <c r="A700" s="17">
        <v>43707</v>
      </c>
      <c r="B700" s="16">
        <v>0</v>
      </c>
      <c r="C700" s="16">
        <v>24.4</v>
      </c>
    </row>
    <row r="701" spans="1:3" x14ac:dyDescent="0.3">
      <c r="A701" s="17">
        <v>43708</v>
      </c>
      <c r="B701" s="16">
        <v>0</v>
      </c>
      <c r="C701" s="16">
        <v>25.1</v>
      </c>
    </row>
    <row r="702" spans="1:3" x14ac:dyDescent="0.3">
      <c r="A702" s="17">
        <v>43709</v>
      </c>
      <c r="B702" s="16">
        <v>0</v>
      </c>
      <c r="C702" s="16">
        <v>25.1</v>
      </c>
    </row>
    <row r="703" spans="1:3" x14ac:dyDescent="0.3">
      <c r="A703" s="17">
        <v>43710</v>
      </c>
      <c r="B703" s="16">
        <v>0</v>
      </c>
      <c r="C703" s="16">
        <v>25.2</v>
      </c>
    </row>
    <row r="704" spans="1:3" x14ac:dyDescent="0.3">
      <c r="A704" s="17">
        <v>43711</v>
      </c>
      <c r="B704" s="16">
        <v>0</v>
      </c>
      <c r="C704" s="16">
        <v>23.2</v>
      </c>
    </row>
    <row r="705" spans="1:3" x14ac:dyDescent="0.3">
      <c r="A705" s="17">
        <v>43712</v>
      </c>
      <c r="B705" s="16">
        <v>0</v>
      </c>
      <c r="C705" s="16">
        <v>23.2</v>
      </c>
    </row>
    <row r="706" spans="1:3" x14ac:dyDescent="0.3">
      <c r="A706" s="17">
        <v>43713</v>
      </c>
      <c r="B706" s="16">
        <v>0</v>
      </c>
      <c r="C706" s="16">
        <v>24.8</v>
      </c>
    </row>
    <row r="707" spans="1:3" x14ac:dyDescent="0.3">
      <c r="A707" s="17">
        <v>43714</v>
      </c>
      <c r="B707" s="16">
        <v>0</v>
      </c>
      <c r="C707" s="16">
        <v>25.5</v>
      </c>
    </row>
    <row r="708" spans="1:3" x14ac:dyDescent="0.3">
      <c r="A708" s="17">
        <v>43715</v>
      </c>
      <c r="B708" s="16">
        <v>0</v>
      </c>
      <c r="C708" s="16">
        <v>26</v>
      </c>
    </row>
    <row r="709" spans="1:3" x14ac:dyDescent="0.3">
      <c r="A709" s="17">
        <v>43716</v>
      </c>
      <c r="B709" s="16">
        <v>0</v>
      </c>
      <c r="C709" s="16">
        <v>26.6</v>
      </c>
    </row>
    <row r="710" spans="1:3" x14ac:dyDescent="0.3">
      <c r="A710" s="17">
        <v>43717</v>
      </c>
      <c r="B710" s="16">
        <v>0</v>
      </c>
      <c r="C710" s="16">
        <v>25.9</v>
      </c>
    </row>
    <row r="711" spans="1:3" x14ac:dyDescent="0.3">
      <c r="A711" s="17">
        <v>43718</v>
      </c>
      <c r="B711" s="16">
        <v>0</v>
      </c>
      <c r="C711" s="16">
        <v>26.3</v>
      </c>
    </row>
    <row r="712" spans="1:3" x14ac:dyDescent="0.3">
      <c r="A712" s="17">
        <v>43719</v>
      </c>
      <c r="B712" s="16">
        <v>0</v>
      </c>
      <c r="C712" s="16">
        <v>24.7</v>
      </c>
    </row>
    <row r="713" spans="1:3" x14ac:dyDescent="0.3">
      <c r="A713" s="17">
        <v>43720</v>
      </c>
      <c r="B713" s="16">
        <v>0.9</v>
      </c>
      <c r="C713" s="16">
        <v>21.7</v>
      </c>
    </row>
    <row r="714" spans="1:3" x14ac:dyDescent="0.3">
      <c r="A714" s="17">
        <v>43721</v>
      </c>
      <c r="B714" s="16">
        <v>0</v>
      </c>
      <c r="C714" s="16">
        <v>24.4</v>
      </c>
    </row>
    <row r="715" spans="1:3" x14ac:dyDescent="0.3">
      <c r="A715" s="17">
        <v>43722</v>
      </c>
      <c r="B715" s="16">
        <v>0</v>
      </c>
      <c r="C715" s="16">
        <v>25.6</v>
      </c>
    </row>
    <row r="716" spans="1:3" x14ac:dyDescent="0.3">
      <c r="A716" s="17">
        <v>43723</v>
      </c>
      <c r="B716" s="16">
        <v>0</v>
      </c>
      <c r="C716" s="16">
        <v>22.5</v>
      </c>
    </row>
    <row r="717" spans="1:3" x14ac:dyDescent="0.3">
      <c r="A717" s="17">
        <v>43724</v>
      </c>
      <c r="B717" s="16">
        <v>0</v>
      </c>
      <c r="C717" s="16">
        <v>22.9</v>
      </c>
    </row>
    <row r="718" spans="1:3" x14ac:dyDescent="0.3">
      <c r="A718" s="17">
        <v>43725</v>
      </c>
      <c r="B718" s="16">
        <v>0</v>
      </c>
      <c r="C718" s="16">
        <v>22.6</v>
      </c>
    </row>
    <row r="719" spans="1:3" x14ac:dyDescent="0.3">
      <c r="A719" s="17">
        <v>43726</v>
      </c>
      <c r="B719" s="16">
        <v>0</v>
      </c>
      <c r="C719" s="16">
        <v>22.4</v>
      </c>
    </row>
    <row r="720" spans="1:3" x14ac:dyDescent="0.3">
      <c r="A720" s="17">
        <v>43727</v>
      </c>
      <c r="B720" s="16">
        <v>0</v>
      </c>
      <c r="C720" s="16">
        <v>19.7</v>
      </c>
    </row>
    <row r="721" spans="1:3" x14ac:dyDescent="0.3">
      <c r="A721" s="17">
        <v>43728</v>
      </c>
      <c r="B721" s="16">
        <v>0</v>
      </c>
      <c r="C721" s="16">
        <v>21.4</v>
      </c>
    </row>
    <row r="722" spans="1:3" x14ac:dyDescent="0.3">
      <c r="A722" s="17">
        <v>43729</v>
      </c>
      <c r="B722" s="16">
        <v>0</v>
      </c>
      <c r="C722" s="16">
        <v>22.5</v>
      </c>
    </row>
    <row r="723" spans="1:3" x14ac:dyDescent="0.3">
      <c r="A723" s="17">
        <v>43730</v>
      </c>
      <c r="B723" s="16">
        <v>0</v>
      </c>
      <c r="C723" s="16">
        <v>22.6</v>
      </c>
    </row>
    <row r="724" spans="1:3" x14ac:dyDescent="0.3">
      <c r="A724" s="17">
        <v>43731</v>
      </c>
      <c r="B724" s="16">
        <v>0</v>
      </c>
      <c r="C724" s="16">
        <v>22</v>
      </c>
    </row>
    <row r="725" spans="1:3" x14ac:dyDescent="0.3">
      <c r="A725" s="17">
        <v>43732</v>
      </c>
      <c r="B725" s="16">
        <v>0</v>
      </c>
      <c r="C725" s="16">
        <v>22.9</v>
      </c>
    </row>
    <row r="726" spans="1:3" x14ac:dyDescent="0.3">
      <c r="A726" s="17">
        <v>43733</v>
      </c>
      <c r="B726" s="16">
        <v>0</v>
      </c>
      <c r="C726" s="16">
        <v>23.9</v>
      </c>
    </row>
    <row r="727" spans="1:3" x14ac:dyDescent="0.3">
      <c r="A727" s="17">
        <v>43734</v>
      </c>
      <c r="B727" s="16">
        <v>0</v>
      </c>
      <c r="C727" s="16">
        <v>22.9</v>
      </c>
    </row>
    <row r="728" spans="1:3" x14ac:dyDescent="0.3">
      <c r="A728" s="17">
        <v>43735</v>
      </c>
      <c r="B728" s="16">
        <v>0</v>
      </c>
      <c r="C728" s="16">
        <v>22.8</v>
      </c>
    </row>
    <row r="729" spans="1:3" x14ac:dyDescent="0.3">
      <c r="A729" s="17">
        <v>43736</v>
      </c>
      <c r="B729" s="16">
        <v>0</v>
      </c>
      <c r="C729" s="16">
        <v>23.7</v>
      </c>
    </row>
    <row r="730" spans="1:3" x14ac:dyDescent="0.3">
      <c r="A730" s="17">
        <v>43737</v>
      </c>
      <c r="B730" s="16">
        <v>0</v>
      </c>
      <c r="C730" s="16">
        <v>23.6</v>
      </c>
    </row>
    <row r="731" spans="1:3" x14ac:dyDescent="0.3">
      <c r="A731" s="17">
        <v>43738</v>
      </c>
      <c r="B731" s="16">
        <v>0</v>
      </c>
      <c r="C731" s="16">
        <v>22.8</v>
      </c>
    </row>
    <row r="732" spans="1:3" x14ac:dyDescent="0.3">
      <c r="A732" s="17">
        <v>43739</v>
      </c>
      <c r="B732" s="16">
        <v>0</v>
      </c>
      <c r="C732" s="16">
        <v>22.2</v>
      </c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/>
  </sheetViews>
  <sheetFormatPr defaultColWidth="9" defaultRowHeight="14" x14ac:dyDescent="0.3"/>
  <cols>
    <col min="2" max="5" width="9" style="20"/>
  </cols>
  <sheetData>
    <row r="1" spans="1:10" ht="16" x14ac:dyDescent="0.3">
      <c r="A1" s="1"/>
      <c r="B1" s="110" t="s">
        <v>3</v>
      </c>
      <c r="C1" s="110"/>
      <c r="D1" s="110" t="s">
        <v>4</v>
      </c>
      <c r="E1" s="110"/>
    </row>
    <row r="2" spans="1:10" ht="14" customHeight="1" x14ac:dyDescent="0.3">
      <c r="A2" s="3" t="s">
        <v>5</v>
      </c>
      <c r="B2" s="18">
        <v>2018</v>
      </c>
      <c r="C2" s="18">
        <v>2019</v>
      </c>
      <c r="D2" s="18">
        <v>2018</v>
      </c>
      <c r="E2" s="18">
        <v>2019</v>
      </c>
    </row>
    <row r="3" spans="1:10" x14ac:dyDescent="0.3">
      <c r="A3" s="3" t="s">
        <v>6</v>
      </c>
      <c r="B3" s="19">
        <v>3181.80486015</v>
      </c>
      <c r="C3" s="19">
        <v>1749.963</v>
      </c>
      <c r="D3" s="19">
        <v>3583.0190859630002</v>
      </c>
      <c r="E3" s="19">
        <v>2198.8890000000001</v>
      </c>
      <c r="G3" s="99"/>
      <c r="H3" s="99"/>
      <c r="I3" s="99"/>
      <c r="J3" s="99"/>
    </row>
    <row r="4" spans="1:10" ht="14" customHeight="1" x14ac:dyDescent="0.3">
      <c r="A4" s="3" t="s">
        <v>7</v>
      </c>
      <c r="B4" s="19">
        <v>3058.9286741999999</v>
      </c>
      <c r="C4" s="19">
        <v>1849.962</v>
      </c>
      <c r="D4" s="19">
        <v>4051.7018584308398</v>
      </c>
      <c r="E4" s="19">
        <v>2041.8254999999999</v>
      </c>
      <c r="G4" s="99"/>
      <c r="H4" s="99"/>
      <c r="I4" s="99"/>
      <c r="J4" s="99"/>
    </row>
    <row r="5" spans="1:10" x14ac:dyDescent="0.3">
      <c r="A5" s="3" t="s">
        <v>8</v>
      </c>
      <c r="B5" s="19">
        <v>3663.69799005</v>
      </c>
      <c r="C5" s="19">
        <v>2249.9580000000001</v>
      </c>
      <c r="D5" s="19">
        <v>3781.4510769230801</v>
      </c>
      <c r="E5" s="19">
        <v>1799.0909999999999</v>
      </c>
      <c r="G5" s="99"/>
      <c r="H5" s="99"/>
      <c r="I5" s="99"/>
      <c r="J5" s="99"/>
    </row>
    <row r="6" spans="1:10" x14ac:dyDescent="0.3">
      <c r="A6" s="3" t="s">
        <v>185</v>
      </c>
      <c r="B6" s="19">
        <v>5602.98909</v>
      </c>
      <c r="C6" s="19">
        <v>5333.28</v>
      </c>
      <c r="D6" s="19">
        <v>7010.24090555772</v>
      </c>
      <c r="E6" s="19">
        <v>5305.1750000000002</v>
      </c>
      <c r="G6" s="99"/>
      <c r="H6" s="99"/>
      <c r="I6" s="99"/>
      <c r="J6" s="99"/>
    </row>
    <row r="7" spans="1:10" x14ac:dyDescent="0.3">
      <c r="A7" s="3" t="s">
        <v>186</v>
      </c>
      <c r="B7" s="19">
        <v>7145.4876450000002</v>
      </c>
      <c r="C7" s="19">
        <v>4749.9575000000004</v>
      </c>
      <c r="D7" s="19">
        <v>7622.9955010184103</v>
      </c>
      <c r="E7" s="19">
        <v>5503.4875000000002</v>
      </c>
    </row>
    <row r="8" spans="1:10" x14ac:dyDescent="0.3">
      <c r="A8" s="3" t="s">
        <v>187</v>
      </c>
      <c r="B8" s="19">
        <v>6355.4735774999999</v>
      </c>
      <c r="C8" s="19">
        <v>4874.9575000000004</v>
      </c>
      <c r="D8" s="19">
        <v>7422.1107629499602</v>
      </c>
      <c r="E8" s="19">
        <v>5225.8500000000004</v>
      </c>
    </row>
    <row r="9" spans="1:10" x14ac:dyDescent="0.3">
      <c r="A9" s="3" t="s">
        <v>188</v>
      </c>
      <c r="B9" s="19">
        <v>7302.9589575</v>
      </c>
      <c r="C9" s="19">
        <v>7999.9170000000004</v>
      </c>
      <c r="D9" s="19">
        <v>7500.1598690706596</v>
      </c>
      <c r="E9" s="19">
        <v>7775.8586999999998</v>
      </c>
    </row>
    <row r="10" spans="1:10" x14ac:dyDescent="0.3">
      <c r="A10" s="3" t="s">
        <v>189</v>
      </c>
      <c r="B10" s="19">
        <v>8105.4666074999996</v>
      </c>
      <c r="C10" s="19">
        <v>7139.9309999999996</v>
      </c>
      <c r="D10" s="19">
        <v>8989.8961330677394</v>
      </c>
      <c r="E10" s="19">
        <v>8256.5681999999997</v>
      </c>
    </row>
    <row r="11" spans="1:10" x14ac:dyDescent="0.3">
      <c r="A11" s="3" t="s">
        <v>190</v>
      </c>
      <c r="B11" s="19">
        <v>7287.9471000000003</v>
      </c>
      <c r="C11" s="19">
        <v>7899.9210000000003</v>
      </c>
      <c r="D11" s="19">
        <v>8409.4850580951606</v>
      </c>
      <c r="E11" s="19">
        <v>8352.7101000000002</v>
      </c>
    </row>
    <row r="12" spans="1:10" x14ac:dyDescent="0.3">
      <c r="A12" s="3" t="s">
        <v>191</v>
      </c>
      <c r="B12" s="19">
        <v>7813.0329075</v>
      </c>
      <c r="C12" s="19">
        <v>7299.933</v>
      </c>
      <c r="D12" s="19">
        <v>8094.3346082089502</v>
      </c>
      <c r="E12" s="19">
        <v>7139.25</v>
      </c>
    </row>
    <row r="13" spans="1:10" x14ac:dyDescent="0.3">
      <c r="A13" s="3" t="s">
        <v>192</v>
      </c>
      <c r="B13" s="19">
        <v>6692.9650350000002</v>
      </c>
      <c r="C13" s="19">
        <v>6849.9480000000003</v>
      </c>
      <c r="D13" s="19">
        <v>8432.7008849015292</v>
      </c>
      <c r="E13" s="19">
        <v>7186.8450000000003</v>
      </c>
    </row>
    <row r="14" spans="1:10" x14ac:dyDescent="0.3">
      <c r="A14" s="3" t="s">
        <v>193</v>
      </c>
      <c r="B14" s="19">
        <v>7855.459425</v>
      </c>
      <c r="C14" s="19">
        <v>6629.94</v>
      </c>
      <c r="D14" s="19">
        <v>8155.4973548272201</v>
      </c>
      <c r="E14" s="19">
        <v>7234.44</v>
      </c>
    </row>
  </sheetData>
  <mergeCells count="2">
    <mergeCell ref="B1:C1"/>
    <mergeCell ref="D1:E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9"/>
  <sheetViews>
    <sheetView zoomScaleNormal="100" workbookViewId="0"/>
  </sheetViews>
  <sheetFormatPr defaultColWidth="12.83203125" defaultRowHeight="13.5" customHeight="1" x14ac:dyDescent="0.3"/>
  <cols>
    <col min="1" max="16384" width="12.83203125" style="4"/>
  </cols>
  <sheetData>
    <row r="1" spans="1:28" ht="13.5" customHeight="1" x14ac:dyDescent="0.3">
      <c r="A1" s="4">
        <v>2018</v>
      </c>
    </row>
    <row r="2" spans="1:28" ht="13.5" customHeight="1" x14ac:dyDescent="0.3">
      <c r="A2" s="54" t="s">
        <v>19</v>
      </c>
      <c r="B2" s="54" t="s">
        <v>20</v>
      </c>
      <c r="C2" s="54" t="s">
        <v>21</v>
      </c>
      <c r="D2" s="54" t="s">
        <v>22</v>
      </c>
      <c r="E2" s="55">
        <v>0.58333333333333304</v>
      </c>
      <c r="F2" s="55">
        <v>0.625</v>
      </c>
      <c r="G2" s="55">
        <v>0.66666666666666696</v>
      </c>
      <c r="H2" s="55">
        <v>0.70833333333333304</v>
      </c>
      <c r="I2" s="55">
        <v>0.75</v>
      </c>
      <c r="J2" s="54" t="s">
        <v>23</v>
      </c>
      <c r="K2" s="54" t="s">
        <v>24</v>
      </c>
      <c r="L2" s="54" t="s">
        <v>25</v>
      </c>
      <c r="M2" s="54" t="s">
        <v>26</v>
      </c>
      <c r="N2" s="54" t="s">
        <v>27</v>
      </c>
      <c r="O2" s="54" t="s">
        <v>28</v>
      </c>
      <c r="P2" s="54" t="s">
        <v>29</v>
      </c>
      <c r="Q2" s="54" t="s">
        <v>30</v>
      </c>
      <c r="R2" s="54" t="s">
        <v>31</v>
      </c>
      <c r="S2" s="54" t="s">
        <v>32</v>
      </c>
      <c r="T2" s="54" t="s">
        <v>33</v>
      </c>
      <c r="U2" s="54" t="s">
        <v>34</v>
      </c>
      <c r="V2" s="54" t="s">
        <v>35</v>
      </c>
      <c r="W2" s="54" t="s">
        <v>36</v>
      </c>
      <c r="X2" s="54" t="s">
        <v>37</v>
      </c>
      <c r="Y2" s="54" t="s">
        <v>38</v>
      </c>
      <c r="Z2" s="54" t="s">
        <v>39</v>
      </c>
      <c r="AA2" s="54" t="s">
        <v>40</v>
      </c>
      <c r="AB2" s="54" t="s">
        <v>41</v>
      </c>
    </row>
    <row r="3" spans="1:28" ht="13.5" customHeight="1" x14ac:dyDescent="0.3">
      <c r="A3" s="3" t="s">
        <v>6</v>
      </c>
      <c r="B3" s="21">
        <v>0.47669902159346</v>
      </c>
      <c r="C3" s="21">
        <v>4.5242045053708699E-2</v>
      </c>
      <c r="D3" s="21">
        <v>6.1920086238690102E-2</v>
      </c>
      <c r="E3" s="21">
        <v>0.23465197087782599</v>
      </c>
      <c r="F3" s="21">
        <v>0.13569590755640501</v>
      </c>
      <c r="G3" s="21">
        <v>2.1717844487661302</v>
      </c>
      <c r="H3" s="21">
        <v>0.122337131475925</v>
      </c>
      <c r="I3" s="21">
        <v>0.47015022923051403</v>
      </c>
      <c r="J3" s="21">
        <v>0.14083802444169799</v>
      </c>
      <c r="K3" s="21">
        <v>0.66863536686422698</v>
      </c>
      <c r="L3" s="21">
        <v>9.8941923103196106E-2</v>
      </c>
      <c r="M3" s="21">
        <v>0.436690702094371</v>
      </c>
      <c r="N3" s="21">
        <v>8.1257235283887605E-2</v>
      </c>
      <c r="O3" s="21">
        <v>0.78313403293480499</v>
      </c>
      <c r="P3" s="21">
        <v>0.51234568602584696</v>
      </c>
      <c r="Q3" s="21">
        <v>0.39232221839109199</v>
      </c>
      <c r="R3" s="21">
        <v>0.17326758846361301</v>
      </c>
      <c r="S3" s="21">
        <v>0.71210310914401398</v>
      </c>
      <c r="T3" s="21">
        <v>1.2104485690315701</v>
      </c>
      <c r="U3" s="21">
        <v>5.4127856819079098E-2</v>
      </c>
      <c r="V3" s="21">
        <v>0.48265559276101899</v>
      </c>
      <c r="W3" s="21">
        <v>0.30438549647326102</v>
      </c>
      <c r="X3" s="21">
        <v>0.40584732863101503</v>
      </c>
      <c r="Y3" s="21">
        <v>0.35675098787610798</v>
      </c>
      <c r="Z3" s="21">
        <v>9.5024774874015699E-2</v>
      </c>
      <c r="AA3" s="21">
        <v>0.236519565112248</v>
      </c>
      <c r="AB3" s="21">
        <v>0.42711356216621199</v>
      </c>
    </row>
    <row r="4" spans="1:28" ht="13.5" customHeight="1" x14ac:dyDescent="0.3">
      <c r="A4" s="3" t="s">
        <v>7</v>
      </c>
      <c r="B4" s="21">
        <v>0.563901083166234</v>
      </c>
      <c r="C4" s="21">
        <v>5.16977451056298E-2</v>
      </c>
      <c r="D4" s="21">
        <v>6.5869458288090099E-2</v>
      </c>
      <c r="E4" s="21">
        <v>0.199305066755147</v>
      </c>
      <c r="F4" s="21">
        <v>0.12966662939903101</v>
      </c>
      <c r="G4" s="21">
        <v>2.2713327486519801</v>
      </c>
      <c r="H4" s="21">
        <v>0.123951048916771</v>
      </c>
      <c r="I4" s="21">
        <v>0.50999923761588295</v>
      </c>
      <c r="J4" s="21">
        <v>0.117207975562205</v>
      </c>
      <c r="K4" s="21">
        <v>0.68035941800311595</v>
      </c>
      <c r="L4" s="21">
        <v>9.77533608788754E-2</v>
      </c>
      <c r="M4" s="21">
        <v>0.41863695494162401</v>
      </c>
      <c r="N4" s="21">
        <v>8.2137510892429905E-2</v>
      </c>
      <c r="O4" s="21">
        <v>0.82588004137166104</v>
      </c>
      <c r="P4" s="21">
        <v>0.54994508265678599</v>
      </c>
      <c r="Q4" s="21">
        <v>0.404030304636047</v>
      </c>
      <c r="R4" s="21">
        <v>0.15782901786649101</v>
      </c>
      <c r="S4" s="21">
        <v>0.712604864165994</v>
      </c>
      <c r="T4" s="21">
        <v>1.1977003294923001</v>
      </c>
      <c r="U4" s="21">
        <v>5.6205974886543997E-2</v>
      </c>
      <c r="V4" s="21">
        <v>0.484811045837162</v>
      </c>
      <c r="W4" s="21">
        <v>0.29805624332626002</v>
      </c>
      <c r="X4" s="21">
        <v>0.410326532376877</v>
      </c>
      <c r="Y4" s="21"/>
      <c r="Z4" s="21">
        <v>9.2182960789725293E-2</v>
      </c>
      <c r="AA4" s="21">
        <v>0.26572683066300301</v>
      </c>
      <c r="AB4" s="21">
        <v>0.42029971464059601</v>
      </c>
    </row>
    <row r="5" spans="1:28" ht="13.5" customHeight="1" x14ac:dyDescent="0.3">
      <c r="A5" s="3" t="s">
        <v>8</v>
      </c>
      <c r="B5" s="21">
        <v>0.31806984817643402</v>
      </c>
      <c r="C5" s="21">
        <v>2.8543622794164301E-2</v>
      </c>
      <c r="D5" s="21">
        <v>3.4909282890908701E-2</v>
      </c>
      <c r="E5" s="21">
        <v>9.4118298524554805E-2</v>
      </c>
      <c r="F5" s="21">
        <v>8.3709828852028503E-2</v>
      </c>
      <c r="G5" s="21">
        <v>1.3209885832380299</v>
      </c>
      <c r="H5" s="21">
        <v>7.4868983055014604E-2</v>
      </c>
      <c r="I5" s="21">
        <v>0.31403224086255699</v>
      </c>
      <c r="J5" s="21">
        <v>6.4902687440961504E-2</v>
      </c>
      <c r="K5" s="21">
        <v>0.358377576542736</v>
      </c>
      <c r="L5" s="21">
        <v>5.5412570267305498E-2</v>
      </c>
      <c r="M5" s="21">
        <v>0.259899242582392</v>
      </c>
      <c r="N5" s="21">
        <v>4.1618986540917099E-2</v>
      </c>
      <c r="O5" s="21">
        <v>0.38248459871868501</v>
      </c>
      <c r="P5" s="21">
        <v>0.31603740395424601</v>
      </c>
      <c r="Q5" s="21">
        <v>0.25449099325635</v>
      </c>
      <c r="R5" s="21">
        <v>8.2273235935414496E-2</v>
      </c>
      <c r="S5" s="21">
        <v>0.40236029742332802</v>
      </c>
      <c r="T5" s="21">
        <v>0.67152236059486503</v>
      </c>
      <c r="U5" s="21">
        <v>2.7330504223600002E-2</v>
      </c>
      <c r="V5" s="21">
        <v>0.269830102931439</v>
      </c>
      <c r="W5" s="21">
        <v>0.166316966689077</v>
      </c>
      <c r="X5" s="21">
        <v>0.23832820025552701</v>
      </c>
      <c r="Y5" s="21">
        <v>0.38909982043588798</v>
      </c>
      <c r="Z5" s="21">
        <v>5.6729775582072303E-2</v>
      </c>
      <c r="AA5" s="21">
        <v>0.16297694923808501</v>
      </c>
      <c r="AB5" s="21">
        <v>0.20528424287399499</v>
      </c>
    </row>
    <row r="6" spans="1:28" ht="13.5" customHeight="1" x14ac:dyDescent="0.3">
      <c r="A6" s="3" t="s">
        <v>185</v>
      </c>
      <c r="B6" s="21">
        <v>0.41449942605489998</v>
      </c>
      <c r="C6" s="21">
        <v>3.6997043940819499E-2</v>
      </c>
      <c r="D6" s="21">
        <v>5.7410286841736297E-2</v>
      </c>
      <c r="E6" s="21">
        <v>0.190555594044581</v>
      </c>
      <c r="F6" s="21">
        <v>0.12228949770146</v>
      </c>
      <c r="G6" s="21">
        <v>2.1172956352783299</v>
      </c>
      <c r="H6" s="21">
        <v>0.109666245172495</v>
      </c>
      <c r="I6" s="21">
        <v>0.457663946773333</v>
      </c>
      <c r="J6" s="21">
        <v>0.111148875961895</v>
      </c>
      <c r="K6" s="21">
        <v>0.66503273249759898</v>
      </c>
      <c r="L6" s="21">
        <v>9.9617683620835798E-2</v>
      </c>
      <c r="M6" s="21">
        <v>0.405565927911963</v>
      </c>
      <c r="N6" s="21">
        <v>8.3016409099800903E-2</v>
      </c>
      <c r="O6" s="21">
        <v>0.77682489987283099</v>
      </c>
      <c r="P6" s="21">
        <v>0.51185218818060896</v>
      </c>
      <c r="Q6" s="21">
        <v>0.388972243060765</v>
      </c>
      <c r="R6" s="21">
        <v>0.15619622400314701</v>
      </c>
      <c r="S6" s="21">
        <v>0.70410737222823105</v>
      </c>
      <c r="T6" s="21">
        <v>1.1585403533159799</v>
      </c>
      <c r="U6" s="21">
        <v>4.68859543697294E-2</v>
      </c>
      <c r="V6" s="21">
        <v>0.44461846243214598</v>
      </c>
      <c r="W6" s="21">
        <v>0.12791697453515</v>
      </c>
      <c r="X6" s="21">
        <v>0.38008863755817801</v>
      </c>
      <c r="Y6" s="21">
        <v>0.63250310407605204</v>
      </c>
      <c r="Z6" s="21">
        <v>8.5327503348445202E-2</v>
      </c>
      <c r="AA6" s="21">
        <v>0.29857073643410897</v>
      </c>
      <c r="AB6" s="21">
        <v>0.41540960018727302</v>
      </c>
    </row>
    <row r="7" spans="1:28" ht="13.5" customHeight="1" x14ac:dyDescent="0.3">
      <c r="A7" s="3" t="s">
        <v>186</v>
      </c>
      <c r="B7" s="21">
        <v>0.47669902159346</v>
      </c>
      <c r="C7" s="21">
        <v>4.5242045053708699E-2</v>
      </c>
      <c r="D7" s="21">
        <v>6.1920086238690102E-2</v>
      </c>
      <c r="E7" s="21">
        <v>0.23465197087782599</v>
      </c>
      <c r="F7" s="21">
        <v>0.13569590755640501</v>
      </c>
      <c r="G7" s="21">
        <v>2.1717844487661302</v>
      </c>
      <c r="H7" s="21">
        <v>0.122337131475925</v>
      </c>
      <c r="I7" s="21">
        <v>0.47015022923051403</v>
      </c>
      <c r="J7" s="21">
        <v>0.14083802444169799</v>
      </c>
      <c r="K7" s="21">
        <v>0.66863536686422698</v>
      </c>
      <c r="L7" s="21">
        <v>9.8941923103196106E-2</v>
      </c>
      <c r="M7" s="21">
        <v>0.436690702094371</v>
      </c>
      <c r="N7" s="21">
        <v>8.1257235283887605E-2</v>
      </c>
      <c r="O7" s="21">
        <v>0.78313403293480499</v>
      </c>
      <c r="P7" s="21">
        <v>0.51234568602584696</v>
      </c>
      <c r="Q7" s="21">
        <v>0.39232221839109199</v>
      </c>
      <c r="R7" s="21">
        <v>0.17326758846361301</v>
      </c>
      <c r="S7" s="21">
        <v>0.71210310914401398</v>
      </c>
      <c r="T7" s="21">
        <v>1.2104485690315701</v>
      </c>
      <c r="U7" s="21">
        <v>5.4127856819079098E-2</v>
      </c>
      <c r="V7" s="21">
        <v>0.48265559276101899</v>
      </c>
      <c r="W7" s="21">
        <v>0.30438549647326102</v>
      </c>
      <c r="X7" s="21">
        <v>0.40584732863101503</v>
      </c>
      <c r="Y7" s="21">
        <v>0.35675098787610798</v>
      </c>
      <c r="Z7" s="21">
        <v>9.5024774874015699E-2</v>
      </c>
      <c r="AA7" s="21">
        <v>0.236519565112248</v>
      </c>
      <c r="AB7" s="21">
        <v>0.42711356216621199</v>
      </c>
    </row>
    <row r="8" spans="1:28" ht="13.5" customHeight="1" x14ac:dyDescent="0.3">
      <c r="A8" s="3" t="s">
        <v>187</v>
      </c>
      <c r="B8" s="21">
        <v>0.563901083166234</v>
      </c>
      <c r="C8" s="21">
        <v>5.16977451056298E-2</v>
      </c>
      <c r="D8" s="21">
        <v>6.5869458288090099E-2</v>
      </c>
      <c r="E8" s="21">
        <v>0.199305066755147</v>
      </c>
      <c r="F8" s="21">
        <v>0.12966662939903101</v>
      </c>
      <c r="G8" s="21">
        <v>2.2713327486519801</v>
      </c>
      <c r="H8" s="21">
        <v>0.123951048916771</v>
      </c>
      <c r="I8" s="21">
        <v>0.50999923761588295</v>
      </c>
      <c r="J8" s="21">
        <v>0.117207975562205</v>
      </c>
      <c r="K8" s="21">
        <v>0.68035941800311595</v>
      </c>
      <c r="L8" s="21">
        <v>9.77533608788754E-2</v>
      </c>
      <c r="M8" s="21">
        <v>0.41863695494162401</v>
      </c>
      <c r="N8" s="21">
        <v>8.2137510892429905E-2</v>
      </c>
      <c r="O8" s="21">
        <v>0.82588004137166104</v>
      </c>
      <c r="P8" s="21">
        <v>0.54994508265678599</v>
      </c>
      <c r="Q8" s="21">
        <v>0.404030304636047</v>
      </c>
      <c r="R8" s="21">
        <v>0.15782901786649101</v>
      </c>
      <c r="S8" s="21">
        <v>0.712604864165994</v>
      </c>
      <c r="T8" s="21">
        <v>1.1977003294923001</v>
      </c>
      <c r="U8" s="21">
        <v>5.6205974886543997E-2</v>
      </c>
      <c r="V8" s="21">
        <v>0.484811045837162</v>
      </c>
      <c r="W8" s="21">
        <v>0.29805624332626002</v>
      </c>
      <c r="X8" s="21">
        <v>0.410326532376877</v>
      </c>
      <c r="Y8" s="21"/>
      <c r="Z8" s="21">
        <v>9.2182960789725293E-2</v>
      </c>
      <c r="AA8" s="21">
        <v>0.26572683066300301</v>
      </c>
      <c r="AB8" s="21">
        <v>0.42029971464059601</v>
      </c>
    </row>
    <row r="9" spans="1:28" ht="13.5" customHeight="1" x14ac:dyDescent="0.3">
      <c r="A9" s="3" t="s">
        <v>188</v>
      </c>
      <c r="B9" s="21">
        <v>0.37253330217013397</v>
      </c>
      <c r="C9" s="21">
        <v>6.4319774989995193E-2</v>
      </c>
      <c r="D9" s="21">
        <v>6.93339581523644E-2</v>
      </c>
      <c r="E9" s="21">
        <v>0.22699544099994201</v>
      </c>
      <c r="F9" s="21">
        <v>0.138634773393567</v>
      </c>
      <c r="G9" s="21">
        <v>2.5358741370639599</v>
      </c>
      <c r="H9" s="21">
        <v>0.133075989885272</v>
      </c>
      <c r="I9" s="21">
        <v>0.57604265716949898</v>
      </c>
      <c r="J9" s="21">
        <v>0.135987956244188</v>
      </c>
      <c r="K9" s="21">
        <v>0.86558284902466098</v>
      </c>
      <c r="L9" s="21">
        <v>0.15247240515294899</v>
      </c>
      <c r="M9" s="21">
        <v>0.52540074180642404</v>
      </c>
      <c r="N9" s="21">
        <v>0.105816847935519</v>
      </c>
      <c r="O9" s="21">
        <v>0.865444763444009</v>
      </c>
      <c r="P9" s="21">
        <v>0.64705421715776901</v>
      </c>
      <c r="Q9" s="21">
        <v>0.45027574871361498</v>
      </c>
      <c r="R9" s="21">
        <v>0.19144272175250601</v>
      </c>
      <c r="S9" s="21">
        <v>0.89423015104238102</v>
      </c>
      <c r="T9" s="21">
        <v>1.5644724124777101</v>
      </c>
      <c r="U9" s="21">
        <v>6.00980661089014E-2</v>
      </c>
      <c r="V9" s="21">
        <v>0.56542312439994502</v>
      </c>
      <c r="W9" s="21">
        <v>0.35123637863389401</v>
      </c>
      <c r="X9" s="21">
        <v>0.43999680775642702</v>
      </c>
      <c r="Y9" s="21">
        <v>0.90624305771537705</v>
      </c>
      <c r="Z9" s="21">
        <v>0.12805642517804899</v>
      </c>
      <c r="AA9" s="21">
        <v>0.40731987803720099</v>
      </c>
      <c r="AB9" s="21">
        <v>0.50617941358902896</v>
      </c>
    </row>
    <row r="10" spans="1:28" ht="13.5" customHeight="1" x14ac:dyDescent="0.3">
      <c r="A10" s="3" t="s">
        <v>189</v>
      </c>
      <c r="B10" s="21">
        <v>0.51007096639532501</v>
      </c>
      <c r="C10" s="21">
        <v>6.0497636836191103E-2</v>
      </c>
      <c r="D10" s="21">
        <v>9.7118826194175806E-2</v>
      </c>
      <c r="E10" s="21">
        <v>0.27061070084921601</v>
      </c>
      <c r="F10" s="21">
        <v>0.16622353436130199</v>
      </c>
      <c r="G10" s="21">
        <v>3.2916185440293102</v>
      </c>
      <c r="H10" s="21">
        <v>0.16988830289186599</v>
      </c>
      <c r="I10" s="21">
        <v>0.72069589372691201</v>
      </c>
      <c r="J10" s="21">
        <v>0.18226349602354799</v>
      </c>
      <c r="K10" s="21">
        <v>1.2335442387311999</v>
      </c>
      <c r="L10" s="21">
        <v>0.20112220674959599</v>
      </c>
      <c r="M10" s="21">
        <v>0.72340425531914898</v>
      </c>
      <c r="N10" s="21">
        <v>0.13557223872775601</v>
      </c>
      <c r="O10" s="21">
        <v>1.26862021696086</v>
      </c>
      <c r="P10" s="21">
        <v>0.91566429453874698</v>
      </c>
      <c r="Q10" s="21">
        <v>0.65475084331508704</v>
      </c>
      <c r="R10" s="21">
        <v>0.216968023722165</v>
      </c>
      <c r="S10" s="21">
        <v>1.18556155095492</v>
      </c>
      <c r="T10" s="21">
        <v>2.0818380165936099</v>
      </c>
      <c r="U10" s="21">
        <v>6.3988033117651194E-2</v>
      </c>
      <c r="V10" s="21">
        <v>0.73901644286741297</v>
      </c>
      <c r="W10" s="21">
        <v>0.45803310785187001</v>
      </c>
      <c r="X10" s="21">
        <v>0.601346494748075</v>
      </c>
      <c r="Y10" s="21">
        <v>1.29598631236385</v>
      </c>
      <c r="Z10" s="21">
        <v>0.165532689228545</v>
      </c>
      <c r="AA10" s="21">
        <v>0.42052706998699502</v>
      </c>
      <c r="AB10" s="21">
        <v>0.69229969438966699</v>
      </c>
    </row>
    <row r="11" spans="1:28" ht="13.5" customHeight="1" x14ac:dyDescent="0.3">
      <c r="A11" s="3" t="s">
        <v>190</v>
      </c>
      <c r="B11" s="21">
        <v>0.37063508651448901</v>
      </c>
      <c r="C11" s="21">
        <v>5.7025433155294597E-2</v>
      </c>
      <c r="D11" s="21">
        <v>7.4084234197621196E-2</v>
      </c>
      <c r="E11" s="21">
        <v>0.221431076072959</v>
      </c>
      <c r="F11" s="21">
        <v>0.145369936448427</v>
      </c>
      <c r="G11" s="21">
        <v>2.5574046980411298</v>
      </c>
      <c r="H11" s="21">
        <v>0.14894598019720401</v>
      </c>
      <c r="I11" s="21">
        <v>0.55267867225050704</v>
      </c>
      <c r="J11" s="21">
        <v>0.13882488811063901</v>
      </c>
      <c r="K11" s="21">
        <v>0.90469379510639902</v>
      </c>
      <c r="L11" s="21">
        <v>0.14913772396248501</v>
      </c>
      <c r="M11" s="21">
        <v>0.53162306028109396</v>
      </c>
      <c r="N11" s="21">
        <v>0.107200112064001</v>
      </c>
      <c r="O11" s="21">
        <v>0.88107836256153704</v>
      </c>
      <c r="P11" s="21">
        <v>0.65296368057889598</v>
      </c>
      <c r="Q11" s="21">
        <v>0.41787408263916698</v>
      </c>
      <c r="R11" s="21">
        <v>0.19501895324865301</v>
      </c>
      <c r="S11" s="21">
        <v>0.95162336549012405</v>
      </c>
      <c r="T11" s="21">
        <v>1.6284947649963399</v>
      </c>
      <c r="U11" s="21">
        <v>6.6955214175404398E-2</v>
      </c>
      <c r="V11" s="21">
        <v>0.58481671137121005</v>
      </c>
      <c r="W11" s="21">
        <v>0.37132174907528598</v>
      </c>
      <c r="X11" s="21">
        <v>0.455338100291581</v>
      </c>
      <c r="Y11" s="21">
        <v>0.92773447561742095</v>
      </c>
      <c r="Z11" s="21">
        <v>0.13301920140610701</v>
      </c>
      <c r="AA11" s="21">
        <v>0.41028923527094702</v>
      </c>
      <c r="AB11" s="21">
        <v>0.52100961905905696</v>
      </c>
    </row>
    <row r="12" spans="1:28" ht="13.5" customHeight="1" x14ac:dyDescent="0.3">
      <c r="A12" s="3" t="s">
        <v>191</v>
      </c>
      <c r="B12" s="21">
        <v>0.33912757652298298</v>
      </c>
      <c r="C12" s="21">
        <v>5.4620120078819598E-2</v>
      </c>
      <c r="D12" s="21">
        <v>6.92318220728525E-2</v>
      </c>
      <c r="E12" s="21">
        <v>0.20449090421845301</v>
      </c>
      <c r="F12" s="21">
        <v>0.139730586069338</v>
      </c>
      <c r="G12" s="21">
        <v>2.1765556837223401</v>
      </c>
      <c r="H12" s="21">
        <v>0.130442425132243</v>
      </c>
      <c r="I12" s="21">
        <v>0.46199718549174901</v>
      </c>
      <c r="J12" s="21">
        <v>0.152561367839017</v>
      </c>
      <c r="K12" s="21">
        <v>0.80759184170572795</v>
      </c>
      <c r="L12" s="21">
        <v>0.132356120027878</v>
      </c>
      <c r="M12" s="21">
        <v>0.46591922401827401</v>
      </c>
      <c r="N12" s="21">
        <v>8.7481786226887903E-2</v>
      </c>
      <c r="O12" s="21">
        <v>0.75924316357199695</v>
      </c>
      <c r="P12" s="21">
        <v>0.52718983348709503</v>
      </c>
      <c r="Q12" s="21">
        <v>0.37054258651602701</v>
      </c>
      <c r="R12" s="21">
        <v>0.206809293116031</v>
      </c>
      <c r="S12" s="21">
        <v>0.77667821725338604</v>
      </c>
      <c r="T12" s="21">
        <v>1.26140525871</v>
      </c>
      <c r="U12" s="21">
        <v>5.76382658558931E-2</v>
      </c>
      <c r="V12" s="21">
        <v>0.46142891727545898</v>
      </c>
      <c r="W12" s="21">
        <v>0.31303496847277501</v>
      </c>
      <c r="X12" s="21">
        <v>0.38223600800771601</v>
      </c>
      <c r="Y12" s="21">
        <v>0.70921475578811399</v>
      </c>
      <c r="Z12" s="21">
        <v>9.8138986702480696E-2</v>
      </c>
      <c r="AA12" s="21">
        <v>0.30868580569257698</v>
      </c>
      <c r="AB12" s="21">
        <v>0.47174225212638898</v>
      </c>
    </row>
    <row r="13" spans="1:28" ht="13.5" customHeight="1" x14ac:dyDescent="0.3">
      <c r="A13" s="3" t="s">
        <v>192</v>
      </c>
      <c r="B13" s="21">
        <v>0.46661807580174902</v>
      </c>
      <c r="C13" s="21">
        <v>5.5268867523185598E-2</v>
      </c>
      <c r="D13" s="21">
        <v>9.2995169082125601E-2</v>
      </c>
      <c r="E13" s="21">
        <v>0.24591653405882699</v>
      </c>
      <c r="F13" s="21">
        <v>0.186568322981366</v>
      </c>
      <c r="G13" s="21">
        <v>2.7576397515528002</v>
      </c>
      <c r="H13" s="21">
        <v>0.17650030618493601</v>
      </c>
      <c r="I13" s="21">
        <v>0.57693943057234598</v>
      </c>
      <c r="J13" s="21">
        <v>0.15053553088472599</v>
      </c>
      <c r="K13" s="21">
        <v>0.99799295448224701</v>
      </c>
      <c r="L13" s="21">
        <v>0.16257068693798099</v>
      </c>
      <c r="M13" s="21">
        <v>0.57462666842870402</v>
      </c>
      <c r="N13" s="21">
        <v>0.11199947138892601</v>
      </c>
      <c r="O13" s="21">
        <v>0.957165939231157</v>
      </c>
      <c r="P13" s="21">
        <v>0.69088257512170503</v>
      </c>
      <c r="Q13" s="21">
        <v>0.46565217391304398</v>
      </c>
      <c r="R13" s="21">
        <v>0.27146450387557097</v>
      </c>
      <c r="S13" s="21">
        <v>0.98548864518633505</v>
      </c>
      <c r="T13" s="21">
        <v>1.6540251358695699</v>
      </c>
      <c r="U13" s="21">
        <v>7.0414078674948199E-2</v>
      </c>
      <c r="V13" s="21">
        <v>0.61486542443064196</v>
      </c>
      <c r="W13" s="21">
        <v>0.40120505642551002</v>
      </c>
      <c r="X13" s="21">
        <v>0.46619937013384699</v>
      </c>
      <c r="Y13" s="21">
        <v>0.90342489720934305</v>
      </c>
      <c r="Z13" s="21">
        <v>0.118347992830047</v>
      </c>
      <c r="AA13" s="21">
        <v>0.32540611562350702</v>
      </c>
      <c r="AB13" s="21">
        <v>0.59144108649300098</v>
      </c>
    </row>
    <row r="14" spans="1:28" ht="13.5" customHeight="1" x14ac:dyDescent="0.3">
      <c r="A14" s="3" t="s">
        <v>193</v>
      </c>
      <c r="B14" s="21">
        <v>0.41455085037038403</v>
      </c>
      <c r="C14" s="21">
        <v>5.0448841773915697E-2</v>
      </c>
      <c r="D14" s="21">
        <v>7.8043649110645999E-2</v>
      </c>
      <c r="E14" s="21">
        <v>0.23786632969454899</v>
      </c>
      <c r="F14" s="21">
        <v>0.14323455542083399</v>
      </c>
      <c r="G14" s="21">
        <v>2.63955508735447</v>
      </c>
      <c r="H14" s="21">
        <v>0.137017706364051</v>
      </c>
      <c r="I14" s="21">
        <v>0.54002361797606901</v>
      </c>
      <c r="J14" s="21">
        <v>0.13492639783358701</v>
      </c>
      <c r="K14" s="21">
        <v>0.97637560388717604</v>
      </c>
      <c r="L14" s="21">
        <v>0.14289375975934199</v>
      </c>
      <c r="M14" s="21">
        <v>0.54073089922456696</v>
      </c>
      <c r="N14" s="21">
        <v>0.104642628117895</v>
      </c>
      <c r="O14" s="21">
        <v>0.90980978139290203</v>
      </c>
      <c r="P14" s="21">
        <v>0.63095490435916302</v>
      </c>
      <c r="Q14" s="21">
        <v>0.43881733964198499</v>
      </c>
      <c r="R14" s="21">
        <v>0.23161693248711901</v>
      </c>
      <c r="S14" s="21">
        <v>0.97657879986797602</v>
      </c>
      <c r="T14" s="21">
        <v>1.59463171597314</v>
      </c>
      <c r="U14" s="21">
        <v>6.2854856142174995E-2</v>
      </c>
      <c r="V14" s="21">
        <v>0.58984330464841594</v>
      </c>
      <c r="W14" s="21">
        <v>0.38142368501020202</v>
      </c>
      <c r="X14" s="21">
        <v>0.45065116252630499</v>
      </c>
      <c r="Y14" s="21"/>
      <c r="Z14" s="21">
        <v>0.12029012041935699</v>
      </c>
      <c r="AA14" s="21">
        <v>0.39335162053821798</v>
      </c>
      <c r="AB14" s="21">
        <v>0.572434198019248</v>
      </c>
    </row>
    <row r="16" spans="1:28" ht="13.5" customHeight="1" x14ac:dyDescent="0.3">
      <c r="A16" s="4">
        <v>2019</v>
      </c>
    </row>
    <row r="17" spans="1:28" ht="13.5" customHeight="1" x14ac:dyDescent="0.3">
      <c r="A17" s="54" t="s">
        <v>19</v>
      </c>
      <c r="B17" s="54" t="s">
        <v>20</v>
      </c>
      <c r="C17" s="54" t="s">
        <v>21</v>
      </c>
      <c r="D17" s="54" t="s">
        <v>22</v>
      </c>
      <c r="E17" s="55">
        <v>0.58333333333333304</v>
      </c>
      <c r="F17" s="55">
        <v>0.625</v>
      </c>
      <c r="G17" s="55">
        <v>0.66666666666666696</v>
      </c>
      <c r="H17" s="55">
        <v>0.70833333333333304</v>
      </c>
      <c r="I17" s="55">
        <v>0.75</v>
      </c>
      <c r="J17" s="54" t="s">
        <v>23</v>
      </c>
      <c r="K17" s="54" t="s">
        <v>24</v>
      </c>
      <c r="L17" s="54" t="s">
        <v>25</v>
      </c>
      <c r="M17" s="54" t="s">
        <v>26</v>
      </c>
      <c r="N17" s="54" t="s">
        <v>27</v>
      </c>
      <c r="O17" s="54" t="s">
        <v>28</v>
      </c>
      <c r="P17" s="54" t="s">
        <v>29</v>
      </c>
      <c r="Q17" s="54" t="s">
        <v>30</v>
      </c>
      <c r="R17" s="54" t="s">
        <v>31</v>
      </c>
      <c r="S17" s="54" t="s">
        <v>42</v>
      </c>
      <c r="T17" s="54" t="s">
        <v>33</v>
      </c>
      <c r="U17" s="54" t="s">
        <v>34</v>
      </c>
      <c r="V17" s="54" t="s">
        <v>35</v>
      </c>
      <c r="W17" s="54" t="s">
        <v>36</v>
      </c>
      <c r="X17" s="54" t="s">
        <v>37</v>
      </c>
      <c r="Y17" s="54" t="s">
        <v>38</v>
      </c>
      <c r="Z17" s="54" t="s">
        <v>39</v>
      </c>
      <c r="AA17" s="54" t="s">
        <v>40</v>
      </c>
      <c r="AB17" s="54" t="s">
        <v>41</v>
      </c>
    </row>
    <row r="18" spans="1:28" ht="13.5" customHeight="1" x14ac:dyDescent="0.3">
      <c r="A18" s="3" t="s">
        <v>6</v>
      </c>
      <c r="B18" s="21">
        <v>0.32310988683771702</v>
      </c>
      <c r="C18" s="21">
        <v>0.12438885222087399</v>
      </c>
      <c r="D18" s="21">
        <v>2.95795140543724E-2</v>
      </c>
      <c r="E18" s="21">
        <v>0.147144517125224</v>
      </c>
      <c r="F18" s="21">
        <v>0.12316274832690199</v>
      </c>
      <c r="G18" s="21">
        <v>1.6316996166206299</v>
      </c>
      <c r="H18" s="21">
        <v>0.111503338128372</v>
      </c>
      <c r="I18" s="21">
        <v>0.37315573820242998</v>
      </c>
      <c r="J18" s="21">
        <v>0.10053113763528899</v>
      </c>
      <c r="K18" s="21">
        <v>0.64714936711594595</v>
      </c>
      <c r="L18" s="21">
        <v>0.12208754551132001</v>
      </c>
      <c r="M18" s="21">
        <v>0.44205965993951801</v>
      </c>
      <c r="N18" s="21">
        <v>9.9126703335328401E-2</v>
      </c>
      <c r="O18" s="21">
        <v>0.63854057499300498</v>
      </c>
      <c r="P18" s="21">
        <v>0.54898322746960204</v>
      </c>
      <c r="Q18" s="21">
        <v>0.41969819641349898</v>
      </c>
      <c r="R18" s="21">
        <v>0.12845092324773999</v>
      </c>
      <c r="S18" s="21">
        <v>0.72324597928976198</v>
      </c>
      <c r="T18" s="21">
        <v>1.18308251445927</v>
      </c>
      <c r="U18" s="21">
        <v>7.3169952091934498E-2</v>
      </c>
      <c r="V18" s="21">
        <v>0.57475457404313102</v>
      </c>
      <c r="W18" s="21">
        <v>0.32355303896209803</v>
      </c>
      <c r="X18" s="21">
        <v>0.32247115273335403</v>
      </c>
      <c r="Y18" s="21">
        <v>0.82490372113302002</v>
      </c>
      <c r="Z18" s="21">
        <v>0.13263372093897099</v>
      </c>
      <c r="AA18" s="21">
        <v>0.304217495093837</v>
      </c>
      <c r="AB18" s="21">
        <v>0.368701948132586</v>
      </c>
    </row>
    <row r="19" spans="1:28" ht="13.5" customHeight="1" x14ac:dyDescent="0.3">
      <c r="A19" s="3" t="s">
        <v>7</v>
      </c>
      <c r="B19" s="21">
        <v>0.200751869605616</v>
      </c>
      <c r="C19" s="21">
        <v>0.144521738682684</v>
      </c>
      <c r="D19" s="21">
        <v>3.5368749068258799E-2</v>
      </c>
      <c r="E19" s="21">
        <v>0.13702464194641001</v>
      </c>
      <c r="F19" s="21">
        <v>0.106801056007142</v>
      </c>
      <c r="G19" s="21">
        <v>1.1927707037959401</v>
      </c>
      <c r="H19" s="21">
        <v>8.5576880443493597E-2</v>
      </c>
      <c r="I19" s="21">
        <v>0.302032264462893</v>
      </c>
      <c r="J19" s="21">
        <v>9.5614184697335194E-2</v>
      </c>
      <c r="K19" s="21">
        <v>0.42060626132131201</v>
      </c>
      <c r="L19" s="21">
        <v>0.100266855124369</v>
      </c>
      <c r="M19" s="21">
        <v>0.30854604430733001</v>
      </c>
      <c r="N19" s="21">
        <v>8.0767022459572999E-2</v>
      </c>
      <c r="O19" s="21">
        <v>0.382485831224261</v>
      </c>
      <c r="P19" s="21">
        <v>0.418308737718595</v>
      </c>
      <c r="Q19" s="21">
        <v>0.34479275447767599</v>
      </c>
      <c r="R19" s="21">
        <v>0.102516733372346</v>
      </c>
      <c r="S19" s="21">
        <v>0.49516220031832903</v>
      </c>
      <c r="T19" s="21">
        <v>0.96840696653432301</v>
      </c>
      <c r="U19" s="21">
        <v>7.2975562133575603E-2</v>
      </c>
      <c r="V19" s="21">
        <v>0.43206375806808101</v>
      </c>
      <c r="W19" s="21">
        <v>0.22535873040243101</v>
      </c>
      <c r="X19" s="21">
        <v>0.249594002486942</v>
      </c>
      <c r="Y19" s="21">
        <v>0.62417336325427997</v>
      </c>
      <c r="Z19" s="21">
        <v>9.6415767444603201E-2</v>
      </c>
      <c r="AA19" s="21">
        <v>0.20789653051611001</v>
      </c>
      <c r="AB19" s="21">
        <v>0.262876141072582</v>
      </c>
    </row>
    <row r="20" spans="1:28" ht="13.5" customHeight="1" x14ac:dyDescent="0.3">
      <c r="A20" s="3" t="s">
        <v>8</v>
      </c>
      <c r="B20" s="21">
        <v>0.17656631827488301</v>
      </c>
      <c r="C20" s="21">
        <v>9.5925738130070506E-2</v>
      </c>
      <c r="D20" s="21"/>
      <c r="E20" s="21">
        <v>8.9447263901147406E-2</v>
      </c>
      <c r="F20" s="21">
        <v>8.2020583662014604E-2</v>
      </c>
      <c r="G20" s="21">
        <v>1.0025283171521</v>
      </c>
      <c r="H20" s="21">
        <v>8.0789347736906894E-2</v>
      </c>
      <c r="I20" s="21">
        <v>0.24830993027953299</v>
      </c>
      <c r="J20" s="21">
        <v>5.8215398287592701E-2</v>
      </c>
      <c r="K20" s="21">
        <v>0.34554887878568302</v>
      </c>
      <c r="L20" s="21">
        <v>7.7827262353282106E-2</v>
      </c>
      <c r="M20" s="21">
        <v>0.26442754596157803</v>
      </c>
      <c r="N20" s="21">
        <v>7.3963497555601498E-2</v>
      </c>
      <c r="O20" s="21">
        <v>0.34824767121490402</v>
      </c>
      <c r="P20" s="21">
        <v>0.37691468774599801</v>
      </c>
      <c r="Q20" s="21">
        <v>0.34260491700595103</v>
      </c>
      <c r="R20" s="21">
        <v>7.5317941105672803E-2</v>
      </c>
      <c r="S20" s="21">
        <v>0.42768459875606801</v>
      </c>
      <c r="T20" s="21">
        <v>0.82342233009708699</v>
      </c>
      <c r="U20" s="21">
        <v>5.68331984897519E-2</v>
      </c>
      <c r="V20" s="21">
        <v>0.35604099244875898</v>
      </c>
      <c r="W20" s="21">
        <v>0.20462703404895399</v>
      </c>
      <c r="X20" s="21">
        <v>0.22683919048270201</v>
      </c>
      <c r="Y20" s="21">
        <v>0.54778519417475702</v>
      </c>
      <c r="Z20" s="21">
        <v>8.7344024890858102E-2</v>
      </c>
      <c r="AA20" s="21">
        <v>0.183556797672392</v>
      </c>
      <c r="AB20" s="21">
        <v>0.20728766664251599</v>
      </c>
    </row>
    <row r="21" spans="1:28" ht="13.5" customHeight="1" x14ac:dyDescent="0.3">
      <c r="A21" s="3" t="s">
        <v>185</v>
      </c>
      <c r="B21" s="21">
        <v>0.304192034420246</v>
      </c>
      <c r="C21" s="21">
        <v>0.152384584785942</v>
      </c>
      <c r="D21" s="21">
        <v>4.79140337562017E-2</v>
      </c>
      <c r="E21" s="21">
        <v>0.18941875951828399</v>
      </c>
      <c r="F21" s="21">
        <v>0.14267978360480901</v>
      </c>
      <c r="G21" s="21">
        <v>1.6792900414168299</v>
      </c>
      <c r="H21" s="21">
        <v>0.12780738411429199</v>
      </c>
      <c r="I21" s="21">
        <v>0.41325248208472298</v>
      </c>
      <c r="J21" s="21">
        <v>0.125239050873725</v>
      </c>
      <c r="K21" s="21">
        <v>0.62064112467581101</v>
      </c>
      <c r="L21" s="21">
        <v>0.131826879695606</v>
      </c>
      <c r="M21" s="21">
        <v>0.44189872934912799</v>
      </c>
      <c r="N21" s="21">
        <v>0.121913137775065</v>
      </c>
      <c r="O21" s="21">
        <v>0.56595397786981505</v>
      </c>
      <c r="P21" s="21">
        <v>0.57950643974010496</v>
      </c>
      <c r="Q21" s="21">
        <v>0.45019023424336002</v>
      </c>
      <c r="R21" s="21">
        <v>0.151127863914536</v>
      </c>
      <c r="S21" s="21">
        <v>0.66973358925866999</v>
      </c>
      <c r="T21" s="21">
        <v>1.2491582981431999</v>
      </c>
      <c r="U21" s="21">
        <v>7.5199872246605307E-2</v>
      </c>
      <c r="V21" s="21">
        <v>0.54753413625655101</v>
      </c>
      <c r="W21" s="21">
        <v>0.30121158582825402</v>
      </c>
      <c r="X21" s="21">
        <v>0.34732467174313703</v>
      </c>
      <c r="Y21" s="21">
        <v>0.85423820508511905</v>
      </c>
      <c r="Z21" s="21">
        <v>0.118811564641655</v>
      </c>
      <c r="AA21" s="21">
        <v>0.26711193123190102</v>
      </c>
      <c r="AB21" s="21">
        <v>0.37285298410586598</v>
      </c>
    </row>
    <row r="22" spans="1:28" ht="13.5" customHeight="1" x14ac:dyDescent="0.3">
      <c r="A22" s="3" t="s">
        <v>186</v>
      </c>
      <c r="B22" s="21">
        <v>0.32995695703616201</v>
      </c>
      <c r="C22" s="21">
        <v>0.14705490759005499</v>
      </c>
      <c r="D22" s="21">
        <v>5.5737156402783102E-2</v>
      </c>
      <c r="E22" s="21">
        <v>0.150956618955044</v>
      </c>
      <c r="F22" s="21">
        <v>0.13598820647111801</v>
      </c>
      <c r="G22" s="21">
        <v>1.79030158922477</v>
      </c>
      <c r="H22" s="21">
        <v>0.13348914289029801</v>
      </c>
      <c r="I22" s="21">
        <v>0.38956124166156098</v>
      </c>
      <c r="J22" s="21">
        <v>0.111013926804615</v>
      </c>
      <c r="K22" s="21">
        <v>0.74538153872305601</v>
      </c>
      <c r="L22" s="21">
        <v>0.15928037426908001</v>
      </c>
      <c r="M22" s="21">
        <v>0.44413161598754403</v>
      </c>
      <c r="N22" s="21">
        <v>0.130196538154671</v>
      </c>
      <c r="O22" s="21">
        <v>0.68764914843661695</v>
      </c>
      <c r="P22" s="21">
        <v>0.65906667973783395</v>
      </c>
      <c r="Q22" s="21">
        <v>0.45578163809292999</v>
      </c>
      <c r="R22" s="21">
        <v>0.133571432505218</v>
      </c>
      <c r="S22" s="21">
        <v>0.72859324358605404</v>
      </c>
      <c r="T22" s="21">
        <v>1.3247905067263099</v>
      </c>
      <c r="U22" s="21">
        <v>8.4404007054246305E-2</v>
      </c>
      <c r="V22" s="21">
        <v>0.571350201597975</v>
      </c>
      <c r="W22" s="21">
        <v>0.33825614528023501</v>
      </c>
      <c r="X22" s="21">
        <v>0.37253913619232798</v>
      </c>
      <c r="Y22" s="21">
        <v>0.99157581034763698</v>
      </c>
      <c r="Z22" s="21">
        <v>0.123977604782677</v>
      </c>
      <c r="AA22" s="21">
        <v>0.281262086946796</v>
      </c>
      <c r="AB22" s="21">
        <v>0.47651146302473202</v>
      </c>
    </row>
    <row r="23" spans="1:28" ht="13.5" customHeight="1" x14ac:dyDescent="0.3">
      <c r="A23" s="3" t="s">
        <v>187</v>
      </c>
      <c r="B23" s="21">
        <v>0.33147163884112701</v>
      </c>
      <c r="C23" s="21">
        <v>0.134325039301632</v>
      </c>
      <c r="D23" s="21">
        <v>4.7883369208431503E-2</v>
      </c>
      <c r="E23" s="21">
        <v>0.194849933206063</v>
      </c>
      <c r="F23" s="21">
        <v>0.16163149644709399</v>
      </c>
      <c r="G23" s="21">
        <v>1.6862330958609</v>
      </c>
      <c r="H23" s="21">
        <v>0.126739436977793</v>
      </c>
      <c r="I23" s="21">
        <v>0.41204255552943098</v>
      </c>
      <c r="J23" s="21">
        <v>0.16214448920991201</v>
      </c>
      <c r="K23" s="21">
        <v>0.70642636464294695</v>
      </c>
      <c r="L23" s="21">
        <v>0.16214637900141801</v>
      </c>
      <c r="M23" s="21">
        <v>0.47059209598683299</v>
      </c>
      <c r="N23" s="21">
        <v>0.14460807912740001</v>
      </c>
      <c r="O23" s="21">
        <v>0.65783375980342995</v>
      </c>
      <c r="P23" s="21">
        <v>0.58456003608734097</v>
      </c>
      <c r="Q23" s="21">
        <v>0.43510006117993599</v>
      </c>
      <c r="R23" s="21">
        <v>0.16340709171339199</v>
      </c>
      <c r="S23" s="21">
        <v>0.77172569771063204</v>
      </c>
      <c r="T23" s="21">
        <v>1.3050618977856301</v>
      </c>
      <c r="U23" s="21">
        <v>0.10810683058102601</v>
      </c>
      <c r="V23" s="21">
        <v>0.676775440717577</v>
      </c>
      <c r="W23" s="21">
        <v>0.34948467691285301</v>
      </c>
      <c r="X23" s="21">
        <v>0.38918700590178601</v>
      </c>
      <c r="Y23" s="21">
        <v>0.91702641230000603</v>
      </c>
      <c r="Z23" s="21">
        <v>0.149211638888159</v>
      </c>
      <c r="AA23" s="21">
        <v>0.32055331852263302</v>
      </c>
      <c r="AB23" s="21">
        <v>0.423102207728834</v>
      </c>
    </row>
    <row r="24" spans="1:28" ht="13.5" customHeight="1" x14ac:dyDescent="0.3">
      <c r="A24" s="3" t="s">
        <v>188</v>
      </c>
      <c r="B24" s="21">
        <v>0.33111957924468599</v>
      </c>
      <c r="C24" s="21">
        <v>0.159848794394465</v>
      </c>
      <c r="D24" s="21">
        <v>5.9573004059112797E-2</v>
      </c>
      <c r="E24" s="21">
        <v>0.19509389962347201</v>
      </c>
      <c r="F24" s="21">
        <v>0.15471056997826799</v>
      </c>
      <c r="G24" s="21">
        <v>1.80906283733879</v>
      </c>
      <c r="H24" s="21">
        <v>0.12269428313532101</v>
      </c>
      <c r="I24" s="21">
        <v>0.40334054768852801</v>
      </c>
      <c r="J24" s="21">
        <v>0.13873916433703001</v>
      </c>
      <c r="K24" s="21">
        <v>0.70331591573409602</v>
      </c>
      <c r="L24" s="21">
        <v>0.14775909526850201</v>
      </c>
      <c r="M24" s="21">
        <v>0.45056183340646699</v>
      </c>
      <c r="N24" s="21">
        <v>0.111614004039906</v>
      </c>
      <c r="O24" s="21">
        <v>0.64753753241907297</v>
      </c>
      <c r="P24" s="21">
        <v>0.62435187765744304</v>
      </c>
      <c r="Q24" s="21">
        <v>0.42933367055757499</v>
      </c>
      <c r="R24" s="21">
        <v>0.17833490865704901</v>
      </c>
      <c r="S24" s="21">
        <v>0.78641381349071104</v>
      </c>
      <c r="T24" s="21">
        <v>1.3483292741712101</v>
      </c>
      <c r="U24" s="21">
        <v>8.7610647122322596E-2</v>
      </c>
      <c r="V24" s="21">
        <v>0.61013616650569102</v>
      </c>
      <c r="W24" s="21">
        <v>0.33993172002871203</v>
      </c>
      <c r="X24" s="21">
        <v>0.34491966285526399</v>
      </c>
      <c r="Y24" s="21">
        <v>0.90673512268429002</v>
      </c>
      <c r="Z24" s="21">
        <v>0.137485686635407</v>
      </c>
      <c r="AA24" s="21">
        <v>0.30289444874198601</v>
      </c>
      <c r="AB24" s="21">
        <v>0.482184123697178</v>
      </c>
    </row>
    <row r="25" spans="1:28" ht="13.5" customHeight="1" x14ac:dyDescent="0.3">
      <c r="A25" s="3" t="s">
        <v>189</v>
      </c>
      <c r="B25" s="21">
        <v>0.40759943446006802</v>
      </c>
      <c r="C25" s="21">
        <v>0.161595540966437</v>
      </c>
      <c r="D25" s="21">
        <v>7.9164773732829E-2</v>
      </c>
      <c r="E25" s="21">
        <v>0.221660603473113</v>
      </c>
      <c r="F25" s="21">
        <v>0.179792245664953</v>
      </c>
      <c r="G25" s="21">
        <v>2.4634092696285799</v>
      </c>
      <c r="H25" s="21">
        <v>0.188287366359771</v>
      </c>
      <c r="I25" s="21">
        <v>0.55831635524591205</v>
      </c>
      <c r="J25" s="21">
        <v>0.161016471961514</v>
      </c>
      <c r="K25" s="21">
        <v>1.0391009533033999</v>
      </c>
      <c r="L25" s="21">
        <v>0.219525422935406</v>
      </c>
      <c r="M25" s="21">
        <v>0.63558200480530502</v>
      </c>
      <c r="N25" s="21">
        <v>0.19311421806527901</v>
      </c>
      <c r="O25" s="21">
        <v>0.888365089871888</v>
      </c>
      <c r="P25" s="21">
        <v>0.96878679386294497</v>
      </c>
      <c r="Q25" s="21">
        <v>0.64491333879628299</v>
      </c>
      <c r="R25" s="21">
        <v>0.19354101948233199</v>
      </c>
      <c r="S25" s="21">
        <v>1.0011502138787201</v>
      </c>
      <c r="T25" s="21">
        <v>1.83837936326951</v>
      </c>
      <c r="U25" s="21">
        <v>9.0358626578433104E-2</v>
      </c>
      <c r="V25" s="21">
        <v>0.78020000328412598</v>
      </c>
      <c r="W25" s="21">
        <v>0.44240180404914298</v>
      </c>
      <c r="X25" s="21">
        <v>0.50574938902532895</v>
      </c>
      <c r="Y25" s="21">
        <v>1.4984655093899399</v>
      </c>
      <c r="Z25" s="21">
        <v>0.16779394113986301</v>
      </c>
      <c r="AA25" s="21">
        <v>0.388218528913573</v>
      </c>
      <c r="AB25" s="21">
        <v>0.626999579435782</v>
      </c>
    </row>
    <row r="26" spans="1:28" ht="13.5" customHeight="1" x14ac:dyDescent="0.3">
      <c r="A26" s="3" t="s">
        <v>190</v>
      </c>
      <c r="B26" s="21">
        <v>0.41271765882514999</v>
      </c>
      <c r="C26" s="21">
        <v>0.18737271265345201</v>
      </c>
      <c r="D26" s="21">
        <v>7.6649013706827807E-2</v>
      </c>
      <c r="E26" s="21">
        <v>0.280163944559981</v>
      </c>
      <c r="F26" s="21">
        <v>0.22173807539827101</v>
      </c>
      <c r="G26" s="21">
        <v>2.4568265506752098</v>
      </c>
      <c r="H26" s="21">
        <v>0.201931805510805</v>
      </c>
      <c r="I26" s="21">
        <v>0.59943734208760102</v>
      </c>
      <c r="J26" s="21">
        <v>0.196271191366998</v>
      </c>
      <c r="K26" s="21">
        <v>1.00764835664313</v>
      </c>
      <c r="L26" s="21">
        <v>0.235216529910552</v>
      </c>
      <c r="M26" s="21">
        <v>0.44827822391144201</v>
      </c>
      <c r="N26" s="21">
        <v>0.21412694033066601</v>
      </c>
      <c r="O26" s="21">
        <v>0.87895309158787205</v>
      </c>
      <c r="P26" s="21">
        <v>0.96930809944433705</v>
      </c>
      <c r="Q26" s="21">
        <v>0.629369503602769</v>
      </c>
      <c r="R26" s="21">
        <v>0.20681608449348499</v>
      </c>
      <c r="S26" s="21">
        <v>0.97601713521176403</v>
      </c>
      <c r="T26" s="21">
        <v>1.7413842988064001</v>
      </c>
      <c r="U26" s="21">
        <v>0.112072160071092</v>
      </c>
      <c r="V26" s="21">
        <v>0.82430495967821704</v>
      </c>
      <c r="W26" s="21">
        <v>0.17811581475871199</v>
      </c>
      <c r="X26" s="21">
        <v>0.61745599195879897</v>
      </c>
      <c r="Y26" s="21">
        <v>1.4285582722621599</v>
      </c>
      <c r="Z26" s="21">
        <v>1.55566708580454E-2</v>
      </c>
      <c r="AA26" s="21">
        <v>0.39136858616313702</v>
      </c>
      <c r="AB26" s="21">
        <v>0.61807384467724003</v>
      </c>
    </row>
    <row r="27" spans="1:28" ht="13.5" customHeight="1" x14ac:dyDescent="0.3">
      <c r="A27" s="3" t="s">
        <v>191</v>
      </c>
      <c r="B27" s="21">
        <v>0.36975444832587701</v>
      </c>
      <c r="C27" s="21">
        <v>0.12529412974618501</v>
      </c>
      <c r="D27" s="21">
        <v>7.1243465687910096E-2</v>
      </c>
      <c r="E27" s="21">
        <v>0.16944754672027401</v>
      </c>
      <c r="F27" s="21">
        <v>0.144775243993994</v>
      </c>
      <c r="G27" s="21">
        <v>1.9514314314314301</v>
      </c>
      <c r="H27" s="21">
        <v>0.130817789620607</v>
      </c>
      <c r="I27" s="21">
        <v>0.44781324949110202</v>
      </c>
      <c r="J27" s="21">
        <v>0.108661417322835</v>
      </c>
      <c r="K27" s="21">
        <v>0.77932073864909701</v>
      </c>
      <c r="L27" s="21">
        <v>0.154580700103088</v>
      </c>
      <c r="M27" s="21">
        <v>0.49604817583541</v>
      </c>
      <c r="N27" s="21">
        <v>0.12792473324388201</v>
      </c>
      <c r="O27" s="21">
        <v>0.75684299164028901</v>
      </c>
      <c r="P27" s="21">
        <v>0.71383816248681098</v>
      </c>
      <c r="Q27" s="21">
        <v>0.497230456262714</v>
      </c>
      <c r="R27" s="21">
        <v>0.14881244881244901</v>
      </c>
      <c r="S27" s="21">
        <v>0.77360055367867897</v>
      </c>
      <c r="T27" s="21">
        <v>1.3549408783783801</v>
      </c>
      <c r="U27" s="21">
        <v>7.0962073184295399E-2</v>
      </c>
      <c r="V27" s="21">
        <v>0.59258703147591996</v>
      </c>
      <c r="W27" s="21">
        <v>0.36078860550691499</v>
      </c>
      <c r="X27" s="21">
        <v>0.39320729179884101</v>
      </c>
      <c r="Y27" s="21">
        <v>1.0344552298777701</v>
      </c>
      <c r="Z27" s="21">
        <v>0.14050224721365701</v>
      </c>
      <c r="AA27" s="21">
        <v>0.31971009471009498</v>
      </c>
      <c r="AB27" s="21">
        <v>0.541393258930572</v>
      </c>
    </row>
    <row r="28" spans="1:28" ht="13.5" customHeight="1" x14ac:dyDescent="0.3">
      <c r="A28" s="3" t="s">
        <v>192</v>
      </c>
      <c r="B28" s="21">
        <v>0.33008484764228502</v>
      </c>
      <c r="C28" s="21">
        <v>0.17824473537936</v>
      </c>
      <c r="D28" s="21">
        <v>6.1191722459287501E-2</v>
      </c>
      <c r="E28" s="21">
        <v>0.23034783115985599</v>
      </c>
      <c r="F28" s="21">
        <v>0.20128583460855001</v>
      </c>
      <c r="G28" s="21">
        <v>1.94822109600962</v>
      </c>
      <c r="H28" s="21">
        <v>0.176999279714222</v>
      </c>
      <c r="I28" s="21">
        <v>0.47422171769409499</v>
      </c>
      <c r="J28" s="21">
        <v>0.17430364829137199</v>
      </c>
      <c r="K28" s="21">
        <v>0.81497018682871503</v>
      </c>
      <c r="L28" s="21">
        <v>0.19865728372649499</v>
      </c>
      <c r="M28" s="21">
        <v>0.478120892963046</v>
      </c>
      <c r="N28" s="21">
        <v>0.171390131138106</v>
      </c>
      <c r="O28" s="21">
        <v>0.72332210097845895</v>
      </c>
      <c r="P28" s="21">
        <v>0.71448283360861098</v>
      </c>
      <c r="Q28" s="21">
        <v>0.481406549065443</v>
      </c>
      <c r="R28" s="21">
        <v>0.21556242651612401</v>
      </c>
      <c r="S28" s="21">
        <v>0.850781462107563</v>
      </c>
      <c r="T28" s="21">
        <v>1.4874954878936699</v>
      </c>
      <c r="U28" s="21">
        <v>0.11663238665657499</v>
      </c>
      <c r="V28" s="21">
        <v>0.69583950373515002</v>
      </c>
      <c r="W28" s="21">
        <v>0.39223480134434802</v>
      </c>
      <c r="X28" s="21">
        <v>0.42974545615086501</v>
      </c>
      <c r="Y28" s="21">
        <v>1.07575984587553</v>
      </c>
      <c r="Z28" s="21">
        <v>0.16246038519209599</v>
      </c>
      <c r="AA28" s="21">
        <v>0.31796642225546901</v>
      </c>
      <c r="AB28" s="21">
        <v>0.507104987452902</v>
      </c>
    </row>
    <row r="29" spans="1:28" ht="13.5" customHeight="1" x14ac:dyDescent="0.3">
      <c r="A29" s="3" t="s">
        <v>193</v>
      </c>
      <c r="B29" s="21">
        <v>0.41926462315235202</v>
      </c>
      <c r="C29" s="21">
        <v>0.155848998296932</v>
      </c>
      <c r="D29" s="21">
        <v>0.14611929934457701</v>
      </c>
      <c r="E29" s="21">
        <v>0.159316252432218</v>
      </c>
      <c r="F29" s="21">
        <v>0.14188180127175601</v>
      </c>
      <c r="G29" s="21">
        <v>2.0469678346280298</v>
      </c>
      <c r="H29" s="21">
        <v>0.156559984146908</v>
      </c>
      <c r="I29" s="21">
        <v>0.53852733190624102</v>
      </c>
      <c r="J29" s="21">
        <v>0.113174878304917</v>
      </c>
      <c r="K29" s="21">
        <v>0.83101949241305395</v>
      </c>
      <c r="L29" s="21">
        <v>0.17291536312015601</v>
      </c>
      <c r="M29" s="21">
        <v>0.51901749605801695</v>
      </c>
      <c r="N29" s="21">
        <v>0.16375748558325701</v>
      </c>
      <c r="O29" s="21">
        <v>0.85641767316334705</v>
      </c>
      <c r="P29" s="21">
        <v>0.93048407071728001</v>
      </c>
      <c r="Q29" s="21">
        <v>0.57606393776981701</v>
      </c>
      <c r="R29" s="21">
        <v>0.12968378928423499</v>
      </c>
      <c r="S29" s="21">
        <v>0.75629802629961695</v>
      </c>
      <c r="T29" s="21">
        <v>1.3941587612979001</v>
      </c>
      <c r="U29" s="21">
        <v>6.6179834001624305E-2</v>
      </c>
      <c r="V29" s="21">
        <v>0.60796531806643594</v>
      </c>
      <c r="W29" s="21">
        <v>0.36261298328500602</v>
      </c>
      <c r="X29" s="21">
        <v>0.42130381522146099</v>
      </c>
      <c r="Y29" s="21">
        <v>1.2148564219563001</v>
      </c>
      <c r="Z29" s="21">
        <v>0.14371581628130001</v>
      </c>
      <c r="AA29" s="21">
        <v>0.33104756919143702</v>
      </c>
      <c r="AB29" s="21">
        <v>0.51250340613951495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workbookViewId="0"/>
  </sheetViews>
  <sheetFormatPr defaultColWidth="9" defaultRowHeight="14" x14ac:dyDescent="0.3"/>
  <cols>
    <col min="1" max="1" width="9" style="20"/>
    <col min="2" max="2" width="10.9140625" style="20" customWidth="1"/>
    <col min="3" max="3" width="9.33203125" style="20" customWidth="1"/>
    <col min="4" max="7" width="9" style="20"/>
    <col min="8" max="8" width="9" style="4"/>
    <col min="9" max="9" width="9.4140625" style="4" bestFit="1" customWidth="1"/>
    <col min="10" max="11" width="10.1640625" style="4" customWidth="1"/>
    <col min="12" max="12" width="9.08203125" style="4" bestFit="1" customWidth="1"/>
    <col min="13" max="14" width="11.25" style="4" customWidth="1"/>
    <col min="15" max="16384" width="9" style="20"/>
  </cols>
  <sheetData>
    <row r="1" spans="1:16" s="23" customFormat="1" x14ac:dyDescent="0.3">
      <c r="A1" s="22"/>
      <c r="B1" s="113" t="s">
        <v>43</v>
      </c>
      <c r="C1" s="113"/>
      <c r="D1" s="113" t="s">
        <v>44</v>
      </c>
      <c r="E1" s="113"/>
      <c r="G1" s="20"/>
      <c r="H1" s="114" t="s">
        <v>49</v>
      </c>
      <c r="I1" s="114"/>
      <c r="J1" s="114"/>
      <c r="K1" s="114"/>
      <c r="L1" s="114"/>
      <c r="M1" s="114"/>
      <c r="N1" s="114"/>
      <c r="O1" s="20"/>
      <c r="P1" s="20"/>
    </row>
    <row r="2" spans="1:16" ht="16.5" thickBot="1" x14ac:dyDescent="0.35">
      <c r="A2" s="24"/>
      <c r="B2" s="25" t="s">
        <v>143</v>
      </c>
      <c r="C2" s="26" t="s">
        <v>144</v>
      </c>
      <c r="D2" s="19" t="s">
        <v>45</v>
      </c>
      <c r="E2" s="19" t="s">
        <v>46</v>
      </c>
      <c r="H2" s="115" t="s">
        <v>50</v>
      </c>
      <c r="I2" s="115"/>
      <c r="J2" s="115"/>
      <c r="K2" s="115"/>
      <c r="L2" s="115"/>
      <c r="M2" s="115"/>
      <c r="N2" s="115"/>
    </row>
    <row r="3" spans="1:16" ht="15" customHeight="1" thickTop="1" x14ac:dyDescent="0.3">
      <c r="A3" s="3" t="s">
        <v>6</v>
      </c>
      <c r="B3" s="19">
        <v>10.2712114361702</v>
      </c>
      <c r="C3" s="19">
        <v>1.2617549371658301</v>
      </c>
      <c r="D3" s="19">
        <f>B3/B11</f>
        <v>0.43117667609396415</v>
      </c>
      <c r="E3" s="19">
        <f>C3/C10</f>
        <v>0.61414867902730086</v>
      </c>
      <c r="H3" s="111" t="s">
        <v>51</v>
      </c>
      <c r="I3" s="116" t="s">
        <v>52</v>
      </c>
      <c r="J3" s="117"/>
      <c r="K3" s="118"/>
      <c r="L3" s="119" t="s">
        <v>53</v>
      </c>
      <c r="M3" s="117"/>
      <c r="N3" s="120"/>
    </row>
    <row r="4" spans="1:16" ht="15" customHeight="1" thickBot="1" x14ac:dyDescent="0.35">
      <c r="A4" s="3" t="s">
        <v>7</v>
      </c>
      <c r="B4" s="19">
        <v>11.054623635057499</v>
      </c>
      <c r="C4" s="19">
        <v>0.92848566121499299</v>
      </c>
      <c r="D4" s="19">
        <f>B4/B11</f>
        <v>0.4640636505299261</v>
      </c>
      <c r="E4" s="19">
        <f>C4/C10</f>
        <v>0.45193264201670719</v>
      </c>
      <c r="H4" s="112"/>
      <c r="I4" s="56" t="s">
        <v>54</v>
      </c>
      <c r="J4" s="57" t="s">
        <v>55</v>
      </c>
      <c r="K4" s="57" t="s">
        <v>56</v>
      </c>
      <c r="L4" s="57" t="s">
        <v>54</v>
      </c>
      <c r="M4" s="57" t="s">
        <v>55</v>
      </c>
      <c r="N4" s="58" t="s">
        <v>56</v>
      </c>
    </row>
    <row r="5" spans="1:16" ht="14.5" thickTop="1" x14ac:dyDescent="0.3">
      <c r="A5" s="3" t="s">
        <v>8</v>
      </c>
      <c r="B5" s="19">
        <v>12.0344903141361</v>
      </c>
      <c r="C5" s="19">
        <v>0.818686016738008</v>
      </c>
      <c r="D5" s="19">
        <f>B5/B11</f>
        <v>0.50519761611187475</v>
      </c>
      <c r="E5" s="19">
        <f>C5/C10</f>
        <v>0.39848858198023357</v>
      </c>
      <c r="H5" s="59" t="s">
        <v>57</v>
      </c>
      <c r="I5" s="60">
        <v>14.805602380688184</v>
      </c>
      <c r="J5" s="61">
        <v>82.253346559378798</v>
      </c>
      <c r="K5" s="61">
        <v>82.253346559378798</v>
      </c>
      <c r="L5" s="61">
        <v>14.805602380688185</v>
      </c>
      <c r="M5" s="61">
        <v>82.253346559378798</v>
      </c>
      <c r="N5" s="62">
        <v>82.253346559378798</v>
      </c>
    </row>
    <row r="6" spans="1:16" x14ac:dyDescent="0.3">
      <c r="A6" s="3" t="s">
        <v>185</v>
      </c>
      <c r="B6" s="19">
        <v>18.1837649861878</v>
      </c>
      <c r="C6" s="19">
        <v>1.2401617009586801</v>
      </c>
      <c r="D6" s="19">
        <f>B6/B11</f>
        <v>0.76333891034587631</v>
      </c>
      <c r="E6" s="19">
        <f>C6/C10</f>
        <v>0.60363835162384027</v>
      </c>
      <c r="H6" s="63" t="s">
        <v>58</v>
      </c>
      <c r="I6" s="64">
        <v>1.5594643446120249</v>
      </c>
      <c r="J6" s="65">
        <v>8.6636908034001383</v>
      </c>
      <c r="K6" s="65">
        <v>90.917037362778942</v>
      </c>
      <c r="L6" s="65">
        <v>1.5594643446120253</v>
      </c>
      <c r="M6" s="65">
        <v>8.6636908034001419</v>
      </c>
      <c r="N6" s="66">
        <v>90.917037362778942</v>
      </c>
    </row>
    <row r="7" spans="1:16" x14ac:dyDescent="0.3">
      <c r="A7" s="3" t="s">
        <v>186</v>
      </c>
      <c r="B7" s="19">
        <v>16.8436448300283</v>
      </c>
      <c r="C7" s="19">
        <v>1.39681550207711</v>
      </c>
      <c r="D7" s="19">
        <f>B7/B11</f>
        <v>0.7070818117465284</v>
      </c>
      <c r="E7" s="19">
        <f>C7/C10</f>
        <v>0.67988828113677291</v>
      </c>
      <c r="H7" s="63" t="s">
        <v>59</v>
      </c>
      <c r="I7" s="67">
        <v>0.59101771395484282</v>
      </c>
      <c r="J7" s="65">
        <v>3.283431744193571</v>
      </c>
      <c r="K7" s="65">
        <v>94.20046910697252</v>
      </c>
      <c r="L7" s="68"/>
      <c r="M7" s="68"/>
      <c r="N7" s="69"/>
    </row>
    <row r="8" spans="1:16" x14ac:dyDescent="0.3">
      <c r="A8" s="3" t="s">
        <v>187</v>
      </c>
      <c r="B8" s="19">
        <v>16.456491462285999</v>
      </c>
      <c r="C8" s="19">
        <v>1.3867913697108001</v>
      </c>
      <c r="D8" s="19">
        <f>B8/B11</f>
        <v>0.69082944431362192</v>
      </c>
      <c r="E8" s="19">
        <f>C8/C10</f>
        <v>0.67500911841679778</v>
      </c>
      <c r="H8" s="63" t="s">
        <v>60</v>
      </c>
      <c r="I8" s="67">
        <v>0.44719041588910863</v>
      </c>
      <c r="J8" s="65">
        <v>2.4843911993839369</v>
      </c>
      <c r="K8" s="65">
        <v>96.684860306356455</v>
      </c>
      <c r="L8" s="68"/>
      <c r="M8" s="68"/>
      <c r="N8" s="69"/>
    </row>
    <row r="9" spans="1:16" x14ac:dyDescent="0.3">
      <c r="A9" s="3" t="s">
        <v>188</v>
      </c>
      <c r="B9" s="19">
        <v>21.631818793024301</v>
      </c>
      <c r="C9" s="19">
        <v>1.3471152580616801</v>
      </c>
      <c r="D9" s="19">
        <f>B9/B11</f>
        <v>0.90808526170511306</v>
      </c>
      <c r="E9" s="19">
        <f>C9/C10</f>
        <v>0.65569710239807688</v>
      </c>
      <c r="H9" s="63" t="s">
        <v>61</v>
      </c>
      <c r="I9" s="67">
        <v>0.30330009928654117</v>
      </c>
      <c r="J9" s="65">
        <v>1.6850005515918955</v>
      </c>
      <c r="K9" s="65">
        <v>98.369860857948353</v>
      </c>
      <c r="L9" s="68"/>
      <c r="M9" s="68"/>
      <c r="N9" s="69"/>
    </row>
    <row r="10" spans="1:16" x14ac:dyDescent="0.3">
      <c r="A10" s="3" t="s">
        <v>189</v>
      </c>
      <c r="B10" s="19">
        <v>22.028032181991399</v>
      </c>
      <c r="C10" s="19">
        <v>2.0544779794433801</v>
      </c>
      <c r="D10" s="19">
        <f>B10/B11</f>
        <v>0.92471796108438498</v>
      </c>
      <c r="E10" s="19">
        <f>C10/C10</f>
        <v>1</v>
      </c>
      <c r="H10" s="63" t="s">
        <v>62</v>
      </c>
      <c r="I10" s="67">
        <v>0.1711161503513722</v>
      </c>
      <c r="J10" s="70">
        <v>0.95064527972984547</v>
      </c>
      <c r="K10" s="65">
        <v>99.320506137678194</v>
      </c>
      <c r="L10" s="68"/>
      <c r="M10" s="68"/>
      <c r="N10" s="69"/>
    </row>
    <row r="11" spans="1:16" x14ac:dyDescent="0.3">
      <c r="A11" s="3" t="s">
        <v>190</v>
      </c>
      <c r="B11" s="19">
        <v>23.821352140883999</v>
      </c>
      <c r="C11" s="19">
        <v>1.83548352928334</v>
      </c>
      <c r="D11" s="19">
        <f>B11/B11</f>
        <v>1</v>
      </c>
      <c r="E11" s="19">
        <f>C11/C10</f>
        <v>0.89340628015912238</v>
      </c>
      <c r="H11" s="63" t="s">
        <v>63</v>
      </c>
      <c r="I11" s="67">
        <v>4.864917893817472E-2</v>
      </c>
      <c r="J11" s="70">
        <v>0.2702732163231929</v>
      </c>
      <c r="K11" s="65">
        <v>99.590779354001384</v>
      </c>
      <c r="L11" s="68"/>
      <c r="M11" s="68"/>
      <c r="N11" s="69"/>
    </row>
    <row r="12" spans="1:16" x14ac:dyDescent="0.3">
      <c r="A12" s="3" t="s">
        <v>191</v>
      </c>
      <c r="B12" s="19">
        <v>20.971866550764901</v>
      </c>
      <c r="C12" s="19">
        <v>1.4946675718015201</v>
      </c>
      <c r="D12" s="19">
        <f>B12/B11</f>
        <v>0.88038103071283702</v>
      </c>
      <c r="E12" s="19">
        <f>C12/C10</f>
        <v>0.72751695893400159</v>
      </c>
      <c r="H12" s="63" t="s">
        <v>64</v>
      </c>
      <c r="I12" s="67">
        <v>2.7833009431811506E-2</v>
      </c>
      <c r="J12" s="70">
        <v>0.1546278301767306</v>
      </c>
      <c r="K12" s="65">
        <v>99.74540718417812</v>
      </c>
      <c r="L12" s="68"/>
      <c r="M12" s="68"/>
      <c r="N12" s="69"/>
    </row>
    <row r="13" spans="1:16" x14ac:dyDescent="0.3">
      <c r="A13" s="3" t="s">
        <v>192</v>
      </c>
      <c r="B13" s="19">
        <v>20.955882617728602</v>
      </c>
      <c r="C13" s="19">
        <v>1.5561866533230899</v>
      </c>
      <c r="D13" s="19">
        <f>B13/B11</f>
        <v>0.87971003886729571</v>
      </c>
      <c r="E13" s="19">
        <f>C13/C10</f>
        <v>0.7574608581322968</v>
      </c>
      <c r="H13" s="63" t="s">
        <v>65</v>
      </c>
      <c r="I13" s="67">
        <v>1.9984942778107247E-2</v>
      </c>
      <c r="J13" s="70">
        <v>0.1110274598783736</v>
      </c>
      <c r="K13" s="65">
        <v>99.856434644056492</v>
      </c>
      <c r="L13" s="68"/>
      <c r="M13" s="68"/>
      <c r="N13" s="69"/>
    </row>
    <row r="14" spans="1:16" x14ac:dyDescent="0.3">
      <c r="A14" s="3" t="s">
        <v>193</v>
      </c>
      <c r="B14" s="19">
        <v>20.609055527638201</v>
      </c>
      <c r="C14" s="19">
        <v>1.6896198074290401</v>
      </c>
      <c r="D14" s="19">
        <f>B14/B11</f>
        <v>0.86515053409866638</v>
      </c>
      <c r="E14" s="19">
        <f>C14/C10</f>
        <v>0.82240833162242455</v>
      </c>
      <c r="H14" s="63" t="s">
        <v>66</v>
      </c>
      <c r="I14" s="67">
        <v>1.6754234657149793E-2</v>
      </c>
      <c r="J14" s="70">
        <v>9.3079081428609961E-2</v>
      </c>
      <c r="K14" s="65">
        <v>99.949513725485104</v>
      </c>
      <c r="L14" s="68"/>
      <c r="M14" s="68"/>
      <c r="N14" s="69"/>
    </row>
    <row r="15" spans="1:16" x14ac:dyDescent="0.3">
      <c r="A15" s="27"/>
      <c r="B15" s="27"/>
      <c r="C15" s="27"/>
      <c r="D15" s="27"/>
      <c r="E15" s="27"/>
      <c r="H15" s="63" t="s">
        <v>67</v>
      </c>
      <c r="I15" s="67">
        <v>9.0875294126936124E-3</v>
      </c>
      <c r="J15" s="70">
        <v>5.0486274514964513E-2</v>
      </c>
      <c r="K15" s="65">
        <v>100</v>
      </c>
      <c r="L15" s="68"/>
      <c r="M15" s="68"/>
      <c r="N15" s="69"/>
    </row>
    <row r="16" spans="1:16" x14ac:dyDescent="0.3">
      <c r="A16" s="27"/>
      <c r="B16" s="27"/>
      <c r="C16" s="27"/>
      <c r="D16" s="27"/>
      <c r="E16" s="27"/>
      <c r="H16" s="63" t="s">
        <v>68</v>
      </c>
      <c r="I16" s="71">
        <v>8.5775358123358798E-16</v>
      </c>
      <c r="J16" s="72">
        <v>4.7652976735199328E-15</v>
      </c>
      <c r="K16" s="65">
        <v>100</v>
      </c>
      <c r="L16" s="68"/>
      <c r="M16" s="68"/>
      <c r="N16" s="69"/>
    </row>
    <row r="17" spans="2:14" x14ac:dyDescent="0.3">
      <c r="B17" s="19"/>
      <c r="C17" s="19" t="s">
        <v>48</v>
      </c>
      <c r="H17" s="63" t="s">
        <v>69</v>
      </c>
      <c r="I17" s="71">
        <v>6.3046755495100209E-16</v>
      </c>
      <c r="J17" s="72">
        <v>3.5025975275055672E-15</v>
      </c>
      <c r="K17" s="65">
        <v>100</v>
      </c>
      <c r="L17" s="68"/>
      <c r="M17" s="68"/>
      <c r="N17" s="69"/>
    </row>
    <row r="18" spans="2:14" x14ac:dyDescent="0.3">
      <c r="B18" s="3" t="s">
        <v>6</v>
      </c>
      <c r="C18" s="19">
        <f t="shared" ref="C18:C29" si="0">D3*0.905+E3*0.095</f>
        <v>0.44855901637263113</v>
      </c>
      <c r="H18" s="63" t="s">
        <v>70</v>
      </c>
      <c r="I18" s="71">
        <v>3.8554581464024899E-16</v>
      </c>
      <c r="J18" s="72">
        <v>2.1419211924458278E-15</v>
      </c>
      <c r="K18" s="65">
        <v>100</v>
      </c>
      <c r="L18" s="68"/>
      <c r="M18" s="68"/>
      <c r="N18" s="69"/>
    </row>
    <row r="19" spans="2:14" ht="14.5" customHeight="1" x14ac:dyDescent="0.3">
      <c r="B19" s="3" t="s">
        <v>7</v>
      </c>
      <c r="C19" s="19">
        <f t="shared" si="0"/>
        <v>0.46291120472117031</v>
      </c>
      <c r="H19" s="63" t="s">
        <v>71</v>
      </c>
      <c r="I19" s="71">
        <v>4.7839880810493827E-17</v>
      </c>
      <c r="J19" s="72">
        <v>2.6577711561385456E-16</v>
      </c>
      <c r="K19" s="65">
        <v>100</v>
      </c>
      <c r="L19" s="68"/>
      <c r="M19" s="68"/>
      <c r="N19" s="69"/>
    </row>
    <row r="20" spans="2:14" ht="14.5" customHeight="1" x14ac:dyDescent="0.3">
      <c r="B20" s="3" t="s">
        <v>8</v>
      </c>
      <c r="C20" s="19">
        <f t="shared" si="0"/>
        <v>0.4950602578693688</v>
      </c>
      <c r="H20" s="63" t="s">
        <v>72</v>
      </c>
      <c r="I20" s="71">
        <v>-2.2673250525426173E-16</v>
      </c>
      <c r="J20" s="72">
        <v>-1.259625029190343E-15</v>
      </c>
      <c r="K20" s="65">
        <v>100</v>
      </c>
      <c r="L20" s="68"/>
      <c r="M20" s="68"/>
      <c r="N20" s="69"/>
    </row>
    <row r="21" spans="2:14" x14ac:dyDescent="0.3">
      <c r="B21" s="3" t="s">
        <v>185</v>
      </c>
      <c r="C21" s="19">
        <f t="shared" si="0"/>
        <v>0.7481673572672829</v>
      </c>
      <c r="H21" s="63" t="s">
        <v>73</v>
      </c>
      <c r="I21" s="71">
        <v>-4.3067223459162692E-16</v>
      </c>
      <c r="J21" s="72">
        <v>-2.3926235255090385E-15</v>
      </c>
      <c r="K21" s="65">
        <v>100</v>
      </c>
      <c r="L21" s="68"/>
      <c r="M21" s="68"/>
      <c r="N21" s="69"/>
    </row>
    <row r="22" spans="2:14" ht="14.5" thickBot="1" x14ac:dyDescent="0.35">
      <c r="B22" s="3" t="s">
        <v>186</v>
      </c>
      <c r="C22" s="19">
        <f t="shared" si="0"/>
        <v>0.7044984263386016</v>
      </c>
      <c r="H22" s="73" t="s">
        <v>74</v>
      </c>
      <c r="I22" s="74">
        <v>-4.6908095567892539E-16</v>
      </c>
      <c r="J22" s="75">
        <v>-2.6060053093273635E-15</v>
      </c>
      <c r="K22" s="76">
        <v>100</v>
      </c>
      <c r="L22" s="77"/>
      <c r="M22" s="77"/>
      <c r="N22" s="78"/>
    </row>
    <row r="23" spans="2:14" ht="14.5" thickTop="1" x14ac:dyDescent="0.3">
      <c r="B23" s="3" t="s">
        <v>187</v>
      </c>
      <c r="C23" s="19">
        <f t="shared" si="0"/>
        <v>0.68932651335342365</v>
      </c>
    </row>
    <row r="24" spans="2:14" x14ac:dyDescent="0.3">
      <c r="B24" s="3" t="s">
        <v>188</v>
      </c>
      <c r="C24" s="19">
        <f t="shared" si="0"/>
        <v>0.8841083865709447</v>
      </c>
      <c r="E24" s="21"/>
      <c r="F24" s="28" t="s">
        <v>146</v>
      </c>
      <c r="G24" s="21" t="s">
        <v>148</v>
      </c>
    </row>
    <row r="25" spans="2:14" x14ac:dyDescent="0.3">
      <c r="B25" s="3" t="s">
        <v>189</v>
      </c>
      <c r="C25" s="19">
        <f t="shared" si="0"/>
        <v>0.93186975478136835</v>
      </c>
      <c r="E25" s="21" t="s">
        <v>181</v>
      </c>
      <c r="F25" s="94">
        <v>0.82253346559378804</v>
      </c>
      <c r="G25" s="94">
        <f>F25/F27</f>
        <v>0.90470773075424682</v>
      </c>
    </row>
    <row r="26" spans="2:14" x14ac:dyDescent="0.3">
      <c r="B26" s="3" t="s">
        <v>190</v>
      </c>
      <c r="C26" s="19">
        <f t="shared" si="0"/>
        <v>0.98987359661511665</v>
      </c>
      <c r="E26" s="21" t="s">
        <v>182</v>
      </c>
      <c r="F26" s="94">
        <v>8.6636908034001398E-2</v>
      </c>
      <c r="G26" s="94">
        <f>F26/F27</f>
        <v>9.5292269245753264E-2</v>
      </c>
    </row>
    <row r="27" spans="2:14" x14ac:dyDescent="0.3">
      <c r="B27" s="3" t="s">
        <v>191</v>
      </c>
      <c r="C27" s="19">
        <f t="shared" si="0"/>
        <v>0.86585894389384765</v>
      </c>
      <c r="E27" s="95" t="s">
        <v>147</v>
      </c>
      <c r="F27" s="96">
        <f>F25+F26</f>
        <v>0.90917037362778941</v>
      </c>
      <c r="G27" s="21"/>
    </row>
    <row r="28" spans="2:14" x14ac:dyDescent="0.3">
      <c r="B28" s="3" t="s">
        <v>192</v>
      </c>
      <c r="C28" s="19">
        <f t="shared" si="0"/>
        <v>0.86809636669747081</v>
      </c>
    </row>
    <row r="29" spans="2:14" x14ac:dyDescent="0.3">
      <c r="B29" s="3" t="s">
        <v>193</v>
      </c>
      <c r="C29" s="19">
        <f t="shared" si="0"/>
        <v>0.86109002486342345</v>
      </c>
    </row>
    <row r="30" spans="2:14" x14ac:dyDescent="0.3">
      <c r="B30" s="27"/>
      <c r="D30" s="29" t="s">
        <v>142</v>
      </c>
    </row>
  </sheetData>
  <mergeCells count="7">
    <mergeCell ref="H3:H4"/>
    <mergeCell ref="B1:C1"/>
    <mergeCell ref="D1:E1"/>
    <mergeCell ref="H1:N1"/>
    <mergeCell ref="H2:N2"/>
    <mergeCell ref="I3:K3"/>
    <mergeCell ref="L3:N3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/>
  </sheetViews>
  <sheetFormatPr defaultColWidth="9" defaultRowHeight="14" x14ac:dyDescent="0.3"/>
  <cols>
    <col min="2" max="7" width="9" style="20"/>
  </cols>
  <sheetData>
    <row r="1" spans="1:7" ht="16" x14ac:dyDescent="0.3">
      <c r="B1" s="19" t="s">
        <v>75</v>
      </c>
      <c r="C1" s="9" t="s">
        <v>76</v>
      </c>
      <c r="D1" s="9" t="s">
        <v>77</v>
      </c>
      <c r="E1" s="19" t="s">
        <v>78</v>
      </c>
      <c r="F1" s="19" t="s">
        <v>79</v>
      </c>
      <c r="G1" s="30" t="s">
        <v>80</v>
      </c>
    </row>
    <row r="2" spans="1:7" x14ac:dyDescent="0.3">
      <c r="A2" s="108" t="s">
        <v>149</v>
      </c>
      <c r="B2" s="19">
        <v>16.8</v>
      </c>
      <c r="C2" s="19">
        <v>15.848137946988</v>
      </c>
      <c r="D2" s="19">
        <v>0.98181818181818203</v>
      </c>
      <c r="E2" s="19">
        <v>0.71137161764705903</v>
      </c>
      <c r="F2" s="19">
        <v>18.440883069852902</v>
      </c>
      <c r="G2" s="9">
        <v>6.99</v>
      </c>
    </row>
    <row r="3" spans="1:7" x14ac:dyDescent="0.3">
      <c r="A3" s="108" t="s">
        <v>84</v>
      </c>
      <c r="B3" s="19">
        <v>17.899999999999999</v>
      </c>
      <c r="C3" s="19">
        <v>15.6953342049861</v>
      </c>
      <c r="D3" s="19">
        <v>0.95616585365853701</v>
      </c>
      <c r="E3" s="19">
        <v>0.91506177215189899</v>
      </c>
      <c r="F3" s="19">
        <v>16.686378101265799</v>
      </c>
      <c r="G3" s="9">
        <v>6.89</v>
      </c>
    </row>
    <row r="4" spans="1:7" x14ac:dyDescent="0.3">
      <c r="A4" s="108" t="s">
        <v>85</v>
      </c>
      <c r="B4" s="19">
        <v>18.399999999999999</v>
      </c>
      <c r="C4" s="19">
        <v>14.6792002307093</v>
      </c>
      <c r="D4" s="19">
        <v>0.97480975609756104</v>
      </c>
      <c r="E4" s="19">
        <v>0.80130797709923696</v>
      </c>
      <c r="F4" s="19">
        <v>17.0243505228053</v>
      </c>
      <c r="G4" s="9">
        <v>6.97</v>
      </c>
    </row>
    <row r="5" spans="1:7" x14ac:dyDescent="0.3">
      <c r="A5" s="108" t="s">
        <v>9</v>
      </c>
      <c r="B5" s="19">
        <v>8.82</v>
      </c>
      <c r="C5" s="19">
        <v>791.41474020359999</v>
      </c>
      <c r="D5" s="19">
        <v>60.047410960000001</v>
      </c>
      <c r="E5" s="19">
        <v>21.32</v>
      </c>
      <c r="F5" s="19">
        <v>17.89</v>
      </c>
    </row>
    <row r="6" spans="1:7" x14ac:dyDescent="0.3">
      <c r="A6" s="108" t="s">
        <v>10</v>
      </c>
      <c r="B6" s="19">
        <v>7.72</v>
      </c>
      <c r="C6" s="19">
        <v>790.65212483840003</v>
      </c>
      <c r="D6" s="19">
        <v>60.10182571</v>
      </c>
      <c r="E6" s="19">
        <v>18.649999999999999</v>
      </c>
      <c r="F6" s="19">
        <v>20.22</v>
      </c>
    </row>
    <row r="7" spans="1:7" x14ac:dyDescent="0.3">
      <c r="A7" s="108" t="s">
        <v>11</v>
      </c>
      <c r="B7" s="19">
        <v>8.9</v>
      </c>
      <c r="C7" s="19">
        <v>792.39865596679999</v>
      </c>
      <c r="D7" s="19">
        <v>60.25555782</v>
      </c>
      <c r="E7" s="19">
        <v>21.95</v>
      </c>
      <c r="F7" s="19">
        <v>19.010000000000002</v>
      </c>
    </row>
    <row r="8" spans="1:7" x14ac:dyDescent="0.3">
      <c r="A8" s="108" t="s">
        <v>12</v>
      </c>
      <c r="B8" s="19">
        <v>17.22</v>
      </c>
      <c r="C8" s="19">
        <v>799.37228544560003</v>
      </c>
      <c r="D8" s="19">
        <v>71.139507289999997</v>
      </c>
      <c r="E8" s="19">
        <v>12.34</v>
      </c>
      <c r="F8" s="19">
        <v>21.32</v>
      </c>
    </row>
    <row r="9" spans="1:7" x14ac:dyDescent="0.3">
      <c r="A9" s="108" t="s">
        <v>13</v>
      </c>
      <c r="B9" s="19">
        <v>15.36</v>
      </c>
      <c r="C9" s="19">
        <v>798.77480704080006</v>
      </c>
      <c r="D9" s="19">
        <v>70.744402309999998</v>
      </c>
      <c r="E9" s="19">
        <v>10.08</v>
      </c>
      <c r="F9" s="19">
        <v>19.95</v>
      </c>
    </row>
    <row r="10" spans="1:7" x14ac:dyDescent="0.3">
      <c r="A10" s="108" t="s">
        <v>14</v>
      </c>
      <c r="B10" s="19">
        <v>16.39</v>
      </c>
      <c r="C10" s="19">
        <v>797.66869898480002</v>
      </c>
      <c r="D10" s="19">
        <v>70.803904950000003</v>
      </c>
      <c r="E10" s="19">
        <v>11.2</v>
      </c>
      <c r="F10" s="19">
        <v>22.64</v>
      </c>
    </row>
    <row r="11" spans="1:7" x14ac:dyDescent="0.3">
      <c r="A11" s="108" t="s">
        <v>15</v>
      </c>
      <c r="B11" s="19">
        <v>71</v>
      </c>
      <c r="C11" s="19">
        <v>460.67</v>
      </c>
      <c r="D11" s="19">
        <v>18.600000000000001</v>
      </c>
      <c r="E11" s="19">
        <v>4.8099999999999996</v>
      </c>
      <c r="F11" s="19">
        <v>16.829999999999998</v>
      </c>
    </row>
    <row r="12" spans="1:7" x14ac:dyDescent="0.3">
      <c r="A12" s="108" t="s">
        <v>16</v>
      </c>
      <c r="B12" s="19">
        <v>60.03</v>
      </c>
      <c r="C12" s="19">
        <v>401.45</v>
      </c>
      <c r="D12" s="19">
        <v>18.3</v>
      </c>
      <c r="E12" s="19">
        <v>5.86</v>
      </c>
      <c r="F12" s="19">
        <v>19.420000000000002</v>
      </c>
    </row>
    <row r="13" spans="1:7" x14ac:dyDescent="0.3">
      <c r="A13" s="108" t="s">
        <v>17</v>
      </c>
      <c r="B13" s="19">
        <v>64.040000000000006</v>
      </c>
      <c r="C13" s="19">
        <v>399.3</v>
      </c>
      <c r="D13" s="19">
        <v>19.100000000000001</v>
      </c>
      <c r="E13" s="19">
        <v>5.01</v>
      </c>
      <c r="F13" s="19">
        <v>17.09</v>
      </c>
    </row>
  </sheetData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workbookViewId="0">
      <selection activeCell="K1" sqref="K1"/>
    </sheetView>
  </sheetViews>
  <sheetFormatPr defaultColWidth="8.6640625" defaultRowHeight="14" x14ac:dyDescent="0.3"/>
  <cols>
    <col min="1" max="2" width="8.6640625" style="32"/>
    <col min="3" max="3" width="10.6640625" style="32" customWidth="1"/>
    <col min="4" max="4" width="17" style="32" customWidth="1"/>
    <col min="5" max="7" width="22.1640625" style="32" customWidth="1"/>
    <col min="8" max="11" width="8.6640625" style="43"/>
    <col min="12" max="16384" width="8.6640625" style="32"/>
  </cols>
  <sheetData>
    <row r="1" spans="1:11" x14ac:dyDescent="0.3">
      <c r="A1" s="10"/>
      <c r="B1" s="10"/>
      <c r="C1" s="10" t="s">
        <v>86</v>
      </c>
      <c r="D1" s="10" t="s">
        <v>18</v>
      </c>
      <c r="E1" s="10" t="s">
        <v>194</v>
      </c>
      <c r="F1" s="10" t="s">
        <v>195</v>
      </c>
      <c r="G1" s="10" t="s">
        <v>196</v>
      </c>
      <c r="H1" s="31" t="s">
        <v>150</v>
      </c>
      <c r="I1" s="31" t="s">
        <v>197</v>
      </c>
      <c r="J1" s="31" t="s">
        <v>198</v>
      </c>
      <c r="K1" s="31" t="s">
        <v>199</v>
      </c>
    </row>
    <row r="2" spans="1:11" ht="16" x14ac:dyDescent="0.3">
      <c r="A2" s="121" t="s">
        <v>87</v>
      </c>
      <c r="B2" s="121" t="s">
        <v>88</v>
      </c>
      <c r="C2" s="10" t="s">
        <v>89</v>
      </c>
      <c r="D2" s="10"/>
      <c r="E2" s="10" t="s">
        <v>151</v>
      </c>
      <c r="F2" s="10" t="s">
        <v>152</v>
      </c>
      <c r="G2" s="10" t="s">
        <v>153</v>
      </c>
      <c r="H2" s="97">
        <v>0</v>
      </c>
      <c r="I2" s="97">
        <f>1212*0.59</f>
        <v>715.07999999999993</v>
      </c>
      <c r="J2" s="97">
        <f>1125*0.53</f>
        <v>596.25</v>
      </c>
      <c r="K2" s="97">
        <f>10215*0.0089</f>
        <v>90.913499999999999</v>
      </c>
    </row>
    <row r="3" spans="1:11" ht="16" x14ac:dyDescent="0.3">
      <c r="A3" s="121"/>
      <c r="B3" s="121"/>
      <c r="C3" s="10" t="s">
        <v>90</v>
      </c>
      <c r="D3" s="113" t="s">
        <v>154</v>
      </c>
      <c r="E3" s="113"/>
      <c r="F3" s="113"/>
      <c r="G3" s="113"/>
      <c r="H3" s="97">
        <v>194.3</v>
      </c>
      <c r="I3" s="97">
        <v>194.3</v>
      </c>
      <c r="J3" s="97">
        <v>194.3</v>
      </c>
      <c r="K3" s="97">
        <v>194.3</v>
      </c>
    </row>
    <row r="4" spans="1:11" ht="16" customHeight="1" x14ac:dyDescent="0.3">
      <c r="A4" s="121"/>
      <c r="B4" s="121"/>
      <c r="C4" s="10" t="s">
        <v>91</v>
      </c>
      <c r="D4" s="133" t="s">
        <v>155</v>
      </c>
      <c r="E4" s="134"/>
      <c r="F4" s="134"/>
      <c r="G4" s="135"/>
      <c r="H4" s="97">
        <v>222</v>
      </c>
      <c r="I4" s="97">
        <v>222</v>
      </c>
      <c r="J4" s="97">
        <v>222</v>
      </c>
      <c r="K4" s="97">
        <v>222</v>
      </c>
    </row>
    <row r="5" spans="1:11" ht="16" x14ac:dyDescent="0.3">
      <c r="A5" s="121"/>
      <c r="B5" s="121" t="s">
        <v>92</v>
      </c>
      <c r="C5" s="10" t="s">
        <v>93</v>
      </c>
      <c r="D5" s="113" t="s">
        <v>156</v>
      </c>
      <c r="E5" s="113"/>
      <c r="F5" s="113"/>
      <c r="G5" s="113"/>
      <c r="H5" s="97">
        <v>177.6</v>
      </c>
      <c r="I5" s="97">
        <v>177.6</v>
      </c>
      <c r="J5" s="97">
        <v>177.6</v>
      </c>
      <c r="K5" s="97">
        <v>177.6</v>
      </c>
    </row>
    <row r="6" spans="1:11" x14ac:dyDescent="0.3">
      <c r="A6" s="121"/>
      <c r="B6" s="121"/>
      <c r="C6" s="10" t="s">
        <v>94</v>
      </c>
      <c r="D6" s="113" t="s">
        <v>95</v>
      </c>
      <c r="E6" s="113"/>
      <c r="F6" s="113"/>
      <c r="G6" s="113"/>
      <c r="H6" s="97">
        <v>133.19999999999999</v>
      </c>
      <c r="I6" s="97">
        <v>133.19999999999999</v>
      </c>
      <c r="J6" s="97">
        <v>133.19999999999999</v>
      </c>
      <c r="K6" s="97">
        <v>133.19999999999999</v>
      </c>
    </row>
    <row r="7" spans="1:11" x14ac:dyDescent="0.3">
      <c r="A7" s="121"/>
      <c r="B7" s="121"/>
      <c r="C7" s="10" t="s">
        <v>96</v>
      </c>
      <c r="D7" s="113" t="s">
        <v>97</v>
      </c>
      <c r="E7" s="113"/>
      <c r="F7" s="113"/>
      <c r="G7" s="113"/>
      <c r="H7" s="97">
        <v>377.4</v>
      </c>
      <c r="I7" s="97">
        <v>377.4</v>
      </c>
      <c r="J7" s="97">
        <v>377.4</v>
      </c>
      <c r="K7" s="97">
        <v>377.4</v>
      </c>
    </row>
    <row r="8" spans="1:11" ht="16" x14ac:dyDescent="0.3">
      <c r="A8" s="121"/>
      <c r="B8" s="121" t="s">
        <v>98</v>
      </c>
      <c r="C8" s="10" t="s">
        <v>99</v>
      </c>
      <c r="D8" s="10"/>
      <c r="E8" s="10" t="s">
        <v>157</v>
      </c>
      <c r="F8" s="10" t="s">
        <v>157</v>
      </c>
      <c r="G8" s="10" t="s">
        <v>158</v>
      </c>
      <c r="H8" s="97">
        <v>0</v>
      </c>
      <c r="I8" s="97">
        <v>20.8</v>
      </c>
      <c r="J8" s="97">
        <v>20.8</v>
      </c>
      <c r="K8" s="97">
        <v>114</v>
      </c>
    </row>
    <row r="9" spans="1:11" ht="16" x14ac:dyDescent="0.3">
      <c r="A9" s="121"/>
      <c r="B9" s="121"/>
      <c r="C9" s="10" t="s">
        <v>100</v>
      </c>
      <c r="D9" s="133" t="s">
        <v>159</v>
      </c>
      <c r="E9" s="134"/>
      <c r="F9" s="134"/>
      <c r="G9" s="135"/>
      <c r="H9" s="97">
        <f t="shared" ref="H9:K9" si="0">62.2*2</f>
        <v>124.4</v>
      </c>
      <c r="I9" s="97">
        <f t="shared" si="0"/>
        <v>124.4</v>
      </c>
      <c r="J9" s="97">
        <f t="shared" si="0"/>
        <v>124.4</v>
      </c>
      <c r="K9" s="97">
        <f t="shared" si="0"/>
        <v>124.4</v>
      </c>
    </row>
    <row r="10" spans="1:11" ht="16" x14ac:dyDescent="0.3">
      <c r="A10" s="121"/>
      <c r="B10" s="121"/>
      <c r="C10" s="10" t="s">
        <v>101</v>
      </c>
      <c r="D10" s="133" t="s">
        <v>160</v>
      </c>
      <c r="E10" s="134"/>
      <c r="F10" s="134"/>
      <c r="G10" s="135"/>
      <c r="H10" s="97">
        <f t="shared" ref="H10:K10" si="1">155.4*3</f>
        <v>466.20000000000005</v>
      </c>
      <c r="I10" s="97">
        <f t="shared" si="1"/>
        <v>466.20000000000005</v>
      </c>
      <c r="J10" s="97">
        <f t="shared" si="1"/>
        <v>466.20000000000005</v>
      </c>
      <c r="K10" s="97">
        <f t="shared" si="1"/>
        <v>466.20000000000005</v>
      </c>
    </row>
    <row r="11" spans="1:11" x14ac:dyDescent="0.3">
      <c r="A11" s="132" t="s">
        <v>102</v>
      </c>
      <c r="B11" s="132"/>
      <c r="C11" s="132"/>
      <c r="D11" s="10"/>
      <c r="E11" s="10"/>
      <c r="F11" s="10"/>
      <c r="G11" s="10"/>
      <c r="H11" s="97">
        <f>SUM(H2:H10)</f>
        <v>1695.1000000000001</v>
      </c>
      <c r="I11" s="97">
        <f>SUM(I2:I10)</f>
        <v>2430.98</v>
      </c>
      <c r="J11" s="97">
        <f t="shared" ref="J11:K11" si="2">SUM(J2:J10)</f>
        <v>2312.15</v>
      </c>
      <c r="K11" s="97">
        <f t="shared" si="2"/>
        <v>1900.0135000000002</v>
      </c>
    </row>
    <row r="12" spans="1:11" ht="16" x14ac:dyDescent="0.3">
      <c r="A12" s="121" t="s">
        <v>103</v>
      </c>
      <c r="B12" s="113">
        <v>2018</v>
      </c>
      <c r="C12" s="10" t="s">
        <v>104</v>
      </c>
      <c r="D12" s="33" t="s">
        <v>161</v>
      </c>
      <c r="E12" s="10" t="s">
        <v>162</v>
      </c>
      <c r="F12" s="10" t="s">
        <v>163</v>
      </c>
      <c r="G12" s="10" t="s">
        <v>164</v>
      </c>
      <c r="H12" s="97">
        <f>3301*0.89</f>
        <v>2937.89</v>
      </c>
      <c r="I12" s="97">
        <f>6368*0.89</f>
        <v>5667.52</v>
      </c>
      <c r="J12" s="97">
        <f>7565*0.89</f>
        <v>6732.85</v>
      </c>
      <c r="K12" s="97">
        <f>7454*0.89</f>
        <v>6634.06</v>
      </c>
    </row>
    <row r="13" spans="1:11" ht="16" x14ac:dyDescent="0.3">
      <c r="A13" s="121"/>
      <c r="B13" s="113"/>
      <c r="C13" s="10" t="s">
        <v>105</v>
      </c>
      <c r="D13" s="33" t="s">
        <v>165</v>
      </c>
      <c r="E13" s="10" t="s">
        <v>166</v>
      </c>
      <c r="F13" s="10" t="s">
        <v>167</v>
      </c>
      <c r="G13" s="10" t="s">
        <v>168</v>
      </c>
      <c r="H13" s="97">
        <f>3805*0.59</f>
        <v>2244.9499999999998</v>
      </c>
      <c r="I13" s="97">
        <f>7352*0.59</f>
        <v>4337.6799999999994</v>
      </c>
      <c r="J13" s="97">
        <f>8300*0.59</f>
        <v>4897</v>
      </c>
      <c r="K13" s="97">
        <f>8228*0.59</f>
        <v>4854.5199999999995</v>
      </c>
    </row>
    <row r="14" spans="1:11" x14ac:dyDescent="0.3">
      <c r="A14" s="34"/>
      <c r="B14" s="11"/>
      <c r="C14" s="10"/>
      <c r="D14" s="10"/>
      <c r="E14" s="10"/>
      <c r="F14" s="10"/>
      <c r="G14" s="10"/>
      <c r="H14" s="97">
        <f>H12+H13</f>
        <v>5182.84</v>
      </c>
      <c r="I14" s="97">
        <f>I12+I13</f>
        <v>10005.200000000001</v>
      </c>
      <c r="J14" s="97">
        <f t="shared" ref="J14:K14" si="3">J12+J13</f>
        <v>11629.85</v>
      </c>
      <c r="K14" s="97">
        <f t="shared" si="3"/>
        <v>11488.58</v>
      </c>
    </row>
    <row r="15" spans="1:11" ht="16" x14ac:dyDescent="0.3">
      <c r="A15" s="34"/>
      <c r="B15" s="113">
        <v>2019</v>
      </c>
      <c r="C15" s="10" t="s">
        <v>104</v>
      </c>
      <c r="D15" s="33" t="s">
        <v>169</v>
      </c>
      <c r="E15" s="35" t="s">
        <v>170</v>
      </c>
      <c r="F15" s="35" t="s">
        <v>171</v>
      </c>
      <c r="G15" s="35" t="s">
        <v>172</v>
      </c>
      <c r="H15" s="97">
        <f>1950*0.89</f>
        <v>1735.5</v>
      </c>
      <c r="I15" s="97">
        <f>4986*0.89</f>
        <v>4437.54</v>
      </c>
      <c r="J15" s="97">
        <f>7680*0.89</f>
        <v>6835.2</v>
      </c>
      <c r="K15" s="97">
        <f>6927*0.89</f>
        <v>6165.03</v>
      </c>
    </row>
    <row r="16" spans="1:11" ht="16" x14ac:dyDescent="0.3">
      <c r="A16" s="34"/>
      <c r="B16" s="113"/>
      <c r="C16" s="10" t="s">
        <v>105</v>
      </c>
      <c r="D16" s="33" t="s">
        <v>173</v>
      </c>
      <c r="E16" s="35" t="s">
        <v>174</v>
      </c>
      <c r="F16" s="35" t="s">
        <v>175</v>
      </c>
      <c r="G16" s="35" t="s">
        <v>176</v>
      </c>
      <c r="H16" s="97">
        <f>2013*0.59</f>
        <v>1187.6699999999998</v>
      </c>
      <c r="I16" s="97">
        <f>5345*0.59</f>
        <v>3153.5499999999997</v>
      </c>
      <c r="J16" s="97">
        <f>8128*0.59</f>
        <v>4795.5199999999995</v>
      </c>
      <c r="K16" s="97">
        <f>7187*0.59</f>
        <v>4240.33</v>
      </c>
    </row>
    <row r="17" spans="1:11" x14ac:dyDescent="0.3">
      <c r="A17" s="34"/>
      <c r="B17" s="10"/>
      <c r="C17" s="10"/>
      <c r="D17" s="33"/>
      <c r="E17" s="10"/>
      <c r="F17" s="10"/>
      <c r="G17" s="10"/>
      <c r="H17" s="97">
        <f>H15+H16</f>
        <v>2923.17</v>
      </c>
      <c r="I17" s="97">
        <f>I15+I16</f>
        <v>7591.09</v>
      </c>
      <c r="J17" s="97">
        <f t="shared" ref="J17:K17" si="4">J15+J16</f>
        <v>11630.72</v>
      </c>
      <c r="K17" s="97">
        <f t="shared" si="4"/>
        <v>10405.36</v>
      </c>
    </row>
    <row r="18" spans="1:11" ht="14.5" customHeight="1" x14ac:dyDescent="0.3">
      <c r="A18" s="122" t="s">
        <v>140</v>
      </c>
      <c r="B18" s="124"/>
      <c r="C18" s="22"/>
      <c r="D18" s="10"/>
      <c r="E18" s="10"/>
      <c r="F18" s="10"/>
      <c r="G18" s="10"/>
      <c r="H18" s="97">
        <f>AVERAGE(H14,H17)</f>
        <v>4053.0050000000001</v>
      </c>
      <c r="I18" s="97">
        <f>AVERAGE(I14,I17)</f>
        <v>8798.1450000000004</v>
      </c>
      <c r="J18" s="97">
        <f t="shared" ref="J18:K18" si="5">AVERAGE(J14,J17)</f>
        <v>11630.285</v>
      </c>
      <c r="K18" s="97">
        <f t="shared" si="5"/>
        <v>10946.970000000001</v>
      </c>
    </row>
    <row r="19" spans="1:11" x14ac:dyDescent="0.3">
      <c r="A19" s="122" t="s">
        <v>141</v>
      </c>
      <c r="B19" s="123"/>
      <c r="C19" s="124"/>
      <c r="D19" s="10"/>
      <c r="E19" s="10"/>
      <c r="F19" s="10"/>
      <c r="G19" s="10"/>
      <c r="H19" s="97">
        <f>H18-H11</f>
        <v>2357.9049999999997</v>
      </c>
      <c r="I19" s="97">
        <f>I18-I11</f>
        <v>6367.1650000000009</v>
      </c>
      <c r="J19" s="97">
        <f t="shared" ref="J19:K19" si="6">J18-J11</f>
        <v>9318.1350000000002</v>
      </c>
      <c r="K19" s="97">
        <f t="shared" si="6"/>
        <v>9046.9565000000002</v>
      </c>
    </row>
    <row r="20" spans="1:11" ht="16" x14ac:dyDescent="0.3">
      <c r="A20" s="36" t="s">
        <v>177</v>
      </c>
      <c r="B20" s="37"/>
      <c r="C20" s="37">
        <v>2018</v>
      </c>
      <c r="H20" s="98">
        <v>7106.8666666666704</v>
      </c>
      <c r="I20" s="98">
        <v>13719.766666666699</v>
      </c>
      <c r="J20" s="98">
        <v>15865.31</v>
      </c>
      <c r="K20" s="98">
        <v>15681.33</v>
      </c>
    </row>
    <row r="21" spans="1:11" x14ac:dyDescent="0.3">
      <c r="A21" s="38"/>
      <c r="B21" s="39"/>
      <c r="C21" s="37">
        <v>2019</v>
      </c>
      <c r="H21" s="98">
        <v>3963.23</v>
      </c>
      <c r="I21" s="98">
        <v>10330.9066666667</v>
      </c>
      <c r="J21" s="98">
        <v>15808.303333333301</v>
      </c>
      <c r="K21" s="98">
        <v>14113.453366666699</v>
      </c>
    </row>
    <row r="22" spans="1:11" x14ac:dyDescent="0.3">
      <c r="A22" s="128" t="s">
        <v>178</v>
      </c>
      <c r="B22" s="129"/>
      <c r="C22" s="40">
        <v>2018</v>
      </c>
      <c r="H22" s="47">
        <f>H11/H20</f>
        <v>0.23851580161909128</v>
      </c>
      <c r="I22" s="47">
        <f>I11/I20</f>
        <v>0.17718814459915458</v>
      </c>
      <c r="J22" s="47">
        <f>J11/J20</f>
        <v>0.14573620055328262</v>
      </c>
      <c r="K22" s="47">
        <f>K11/K20</f>
        <v>0.12116405304907174</v>
      </c>
    </row>
    <row r="23" spans="1:11" x14ac:dyDescent="0.3">
      <c r="A23" s="130"/>
      <c r="B23" s="131"/>
      <c r="C23" s="40">
        <v>2019</v>
      </c>
      <c r="H23" s="47">
        <f>H11/H21</f>
        <v>0.42770669378259657</v>
      </c>
      <c r="I23" s="47">
        <f>I11/I21</f>
        <v>0.23531138925528242</v>
      </c>
      <c r="J23" s="47">
        <f>J11/J21</f>
        <v>0.14626174303757275</v>
      </c>
      <c r="K23" s="47">
        <f>K11/K21</f>
        <v>0.13462428015580311</v>
      </c>
    </row>
    <row r="24" spans="1:11" ht="16" x14ac:dyDescent="0.3">
      <c r="A24" s="125" t="s">
        <v>179</v>
      </c>
      <c r="B24" s="126"/>
      <c r="C24" s="127"/>
      <c r="H24" s="47">
        <v>0.33311124770084399</v>
      </c>
      <c r="I24" s="47">
        <v>0.206249766927219</v>
      </c>
      <c r="J24" s="47">
        <v>0.14599897179542801</v>
      </c>
      <c r="K24" s="47">
        <v>0.12789416660243799</v>
      </c>
    </row>
    <row r="25" spans="1:11" x14ac:dyDescent="0.3">
      <c r="A25" s="41"/>
      <c r="B25" s="41"/>
      <c r="C25" s="41"/>
      <c r="D25" s="42"/>
      <c r="E25" s="42"/>
      <c r="F25" s="42"/>
      <c r="G25" s="42"/>
      <c r="H25" s="41"/>
      <c r="I25" s="41"/>
      <c r="J25" s="41"/>
      <c r="K25" s="41"/>
    </row>
    <row r="26" spans="1:11" x14ac:dyDescent="0.3">
      <c r="A26" s="41"/>
      <c r="B26" s="41"/>
      <c r="C26" s="41"/>
      <c r="D26" s="42"/>
      <c r="E26" s="42"/>
      <c r="F26" s="42"/>
      <c r="G26" s="42"/>
      <c r="H26" s="41"/>
      <c r="I26" s="41"/>
      <c r="J26" s="41"/>
      <c r="K26" s="41"/>
    </row>
    <row r="27" spans="1:11" x14ac:dyDescent="0.3">
      <c r="A27" s="41"/>
      <c r="B27" s="41"/>
      <c r="C27" s="41"/>
      <c r="D27" s="42"/>
      <c r="E27" s="42"/>
      <c r="F27" s="42"/>
      <c r="G27" s="42"/>
      <c r="H27" s="41"/>
      <c r="I27" s="41"/>
      <c r="J27" s="41"/>
      <c r="K27" s="41"/>
    </row>
    <row r="28" spans="1:11" x14ac:dyDescent="0.3">
      <c r="A28" s="41"/>
      <c r="B28" s="41"/>
      <c r="C28" s="41"/>
      <c r="D28" s="42"/>
      <c r="E28" s="42"/>
      <c r="F28" s="42"/>
      <c r="G28" s="42"/>
      <c r="H28" s="41"/>
      <c r="I28" s="41"/>
      <c r="J28" s="41"/>
      <c r="K28" s="41"/>
    </row>
    <row r="29" spans="1:11" x14ac:dyDescent="0.3">
      <c r="A29" s="43"/>
      <c r="B29" s="43"/>
      <c r="C29" s="43"/>
      <c r="G29" s="44"/>
      <c r="H29" s="45"/>
      <c r="I29" s="45"/>
      <c r="J29" s="45"/>
    </row>
    <row r="31" spans="1:11" x14ac:dyDescent="0.3">
      <c r="A31" s="38"/>
      <c r="D31" s="46"/>
      <c r="E31" s="46"/>
      <c r="F31" s="46"/>
      <c r="G31" s="46"/>
    </row>
  </sheetData>
  <mergeCells count="19">
    <mergeCell ref="D3:G3"/>
    <mergeCell ref="D5:G5"/>
    <mergeCell ref="D6:G6"/>
    <mergeCell ref="D7:G7"/>
    <mergeCell ref="A11:C11"/>
    <mergeCell ref="A2:A10"/>
    <mergeCell ref="B2:B4"/>
    <mergeCell ref="B5:B7"/>
    <mergeCell ref="B8:B10"/>
    <mergeCell ref="D4:G4"/>
    <mergeCell ref="D9:G9"/>
    <mergeCell ref="D10:G10"/>
    <mergeCell ref="B15:B16"/>
    <mergeCell ref="A12:A13"/>
    <mergeCell ref="A19:C19"/>
    <mergeCell ref="A24:C24"/>
    <mergeCell ref="A18:B18"/>
    <mergeCell ref="A22:B23"/>
    <mergeCell ref="B12:B13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4"/>
  <sheetViews>
    <sheetView workbookViewId="0"/>
  </sheetViews>
  <sheetFormatPr defaultColWidth="9" defaultRowHeight="14" x14ac:dyDescent="0.3"/>
  <cols>
    <col min="1" max="1" width="10.58203125" style="6" customWidth="1"/>
    <col min="2" max="17" width="9.33203125" style="6" customWidth="1"/>
    <col min="18" max="16384" width="9" style="6"/>
  </cols>
  <sheetData>
    <row r="1" spans="1:34" ht="16" x14ac:dyDescent="0.3">
      <c r="A1" s="109"/>
      <c r="B1" s="136" t="s">
        <v>80</v>
      </c>
      <c r="C1" s="136"/>
      <c r="D1" s="137" t="s">
        <v>126</v>
      </c>
      <c r="E1" s="137"/>
      <c r="F1" s="137" t="s">
        <v>127</v>
      </c>
      <c r="G1" s="137"/>
      <c r="H1" s="138" t="s">
        <v>128</v>
      </c>
      <c r="I1" s="138"/>
      <c r="J1" s="136" t="s">
        <v>129</v>
      </c>
      <c r="K1" s="136"/>
      <c r="L1" s="136" t="s">
        <v>130</v>
      </c>
      <c r="M1" s="136"/>
      <c r="N1" s="137" t="s">
        <v>131</v>
      </c>
      <c r="O1" s="137"/>
      <c r="P1" s="136" t="s">
        <v>132</v>
      </c>
      <c r="Q1" s="136"/>
      <c r="R1" s="136" t="s">
        <v>133</v>
      </c>
      <c r="S1" s="136"/>
      <c r="T1" s="136" t="s">
        <v>134</v>
      </c>
      <c r="U1" s="136"/>
      <c r="V1" s="139" t="s">
        <v>135</v>
      </c>
      <c r="W1" s="139"/>
      <c r="X1" s="139" t="s">
        <v>136</v>
      </c>
      <c r="Y1" s="139"/>
      <c r="Z1" s="139" t="s">
        <v>137</v>
      </c>
      <c r="AA1" s="139"/>
      <c r="AB1" s="139" t="s">
        <v>138</v>
      </c>
      <c r="AC1" s="139"/>
      <c r="AD1" s="139" t="s">
        <v>139</v>
      </c>
      <c r="AE1" s="139"/>
      <c r="AF1" s="136" t="s">
        <v>106</v>
      </c>
      <c r="AG1" s="136"/>
      <c r="AH1" s="136"/>
    </row>
    <row r="2" spans="1:34" x14ac:dyDescent="0.3">
      <c r="A2" s="7"/>
      <c r="B2" s="106">
        <v>43382</v>
      </c>
      <c r="C2" s="106">
        <v>43746</v>
      </c>
      <c r="D2" s="106">
        <v>43382</v>
      </c>
      <c r="E2" s="106">
        <v>43746</v>
      </c>
      <c r="F2" s="106">
        <v>43382</v>
      </c>
      <c r="G2" s="106">
        <v>43746</v>
      </c>
      <c r="H2" s="106">
        <v>43382</v>
      </c>
      <c r="I2" s="106">
        <v>43746</v>
      </c>
      <c r="J2" s="106">
        <v>43382</v>
      </c>
      <c r="K2" s="106">
        <v>43746</v>
      </c>
      <c r="L2" s="106">
        <v>43382</v>
      </c>
      <c r="M2" s="106">
        <v>43746</v>
      </c>
      <c r="N2" s="106">
        <v>43382</v>
      </c>
      <c r="O2" s="106">
        <v>43746</v>
      </c>
      <c r="P2" s="106">
        <v>43382</v>
      </c>
      <c r="Q2" s="106">
        <v>43746</v>
      </c>
      <c r="R2" s="106">
        <v>43382</v>
      </c>
      <c r="S2" s="106">
        <v>43746</v>
      </c>
      <c r="T2" s="106">
        <v>43382</v>
      </c>
      <c r="U2" s="106">
        <v>43746</v>
      </c>
      <c r="V2" s="106">
        <v>43382</v>
      </c>
      <c r="W2" s="106">
        <v>43746</v>
      </c>
      <c r="X2" s="106">
        <v>43382</v>
      </c>
      <c r="Y2" s="106">
        <v>43746</v>
      </c>
      <c r="Z2" s="106">
        <v>43382</v>
      </c>
      <c r="AA2" s="106">
        <v>43746</v>
      </c>
      <c r="AB2" s="106">
        <v>43382</v>
      </c>
      <c r="AC2" s="106">
        <v>43746</v>
      </c>
      <c r="AD2" s="106">
        <v>43382</v>
      </c>
      <c r="AE2" s="106">
        <v>43746</v>
      </c>
      <c r="AF2" s="107" t="s">
        <v>107</v>
      </c>
      <c r="AG2" s="107" t="s">
        <v>108</v>
      </c>
      <c r="AH2" s="107" t="s">
        <v>109</v>
      </c>
    </row>
    <row r="3" spans="1:34" x14ac:dyDescent="0.3">
      <c r="A3" s="3" t="s">
        <v>6</v>
      </c>
      <c r="B3" s="49">
        <v>6.76</v>
      </c>
      <c r="C3" s="49">
        <v>6.7649999999999997</v>
      </c>
      <c r="D3" s="49">
        <v>13.162101431480099</v>
      </c>
      <c r="E3" s="49">
        <v>10.2712114361702</v>
      </c>
      <c r="F3" s="49">
        <v>0.81271812080536898</v>
      </c>
      <c r="G3" s="49">
        <v>0.62498046875000002</v>
      </c>
      <c r="H3" s="49">
        <v>0.76009535315985099</v>
      </c>
      <c r="I3" s="49">
        <v>0.64331408450704197</v>
      </c>
      <c r="J3" s="49">
        <v>17.209845070422499</v>
      </c>
      <c r="K3" s="49">
        <v>16.405726864864899</v>
      </c>
      <c r="L3" s="49">
        <v>48.763087248322201</v>
      </c>
      <c r="M3" s="49">
        <v>39.373769531249998</v>
      </c>
      <c r="N3" s="49">
        <v>43.489065606361798</v>
      </c>
      <c r="O3" s="49">
        <v>34.851626016260198</v>
      </c>
      <c r="P3" s="49">
        <v>131.71918489999999</v>
      </c>
      <c r="Q3" s="49">
        <v>121.636</v>
      </c>
      <c r="R3" s="49">
        <v>84.436363636363595</v>
      </c>
      <c r="S3" s="49">
        <v>78.150904692990295</v>
      </c>
      <c r="T3" s="49">
        <v>12.8545454545455</v>
      </c>
      <c r="U3" s="49">
        <v>13.300268062884699</v>
      </c>
      <c r="V3" s="49">
        <v>9.5916204183694909</v>
      </c>
      <c r="W3" s="49">
        <v>8.7335705056443604</v>
      </c>
      <c r="X3" s="49">
        <v>1.01097471505207</v>
      </c>
      <c r="Y3" s="49">
        <v>0.84578020124554998</v>
      </c>
      <c r="Z3" s="49">
        <v>0.68829532786237202</v>
      </c>
      <c r="AA3" s="49">
        <v>1.2617549371658301</v>
      </c>
      <c r="AB3" s="49">
        <v>0.42711356216621199</v>
      </c>
      <c r="AC3" s="49">
        <v>0.368701948132586</v>
      </c>
      <c r="AD3" s="49">
        <v>11.290890461283899</v>
      </c>
      <c r="AE3" s="50">
        <v>10.8411056440557</v>
      </c>
      <c r="AF3" s="51">
        <v>0.35016216216216201</v>
      </c>
      <c r="AG3" s="51">
        <v>0.44583783783783798</v>
      </c>
      <c r="AH3" s="51">
        <v>0.20399999999999999</v>
      </c>
    </row>
    <row r="4" spans="1:34" x14ac:dyDescent="0.3">
      <c r="A4" s="3" t="s">
        <v>7</v>
      </c>
      <c r="B4" s="49">
        <v>6.81</v>
      </c>
      <c r="C4" s="49">
        <v>6.8449999999999998</v>
      </c>
      <c r="D4" s="49">
        <v>14.0835038888006</v>
      </c>
      <c r="E4" s="49">
        <v>11.054623635057499</v>
      </c>
      <c r="F4" s="49">
        <v>0.77069620253164595</v>
      </c>
      <c r="G4" s="49">
        <v>0.64302844118521396</v>
      </c>
      <c r="H4" s="49">
        <v>0.78199563567362496</v>
      </c>
      <c r="I4" s="49">
        <v>0.73200258780036997</v>
      </c>
      <c r="J4" s="49">
        <v>17.066622920517599</v>
      </c>
      <c r="K4" s="49">
        <v>17.121271199999999</v>
      </c>
      <c r="L4" s="49">
        <v>43.929683544303799</v>
      </c>
      <c r="M4" s="49">
        <v>43.082905559409397</v>
      </c>
      <c r="N4" s="49">
        <v>52.195608782435102</v>
      </c>
      <c r="O4" s="49">
        <v>44.046184738955802</v>
      </c>
      <c r="P4" s="49">
        <v>126.29397229999999</v>
      </c>
      <c r="Q4" s="49">
        <v>121.06746029999999</v>
      </c>
      <c r="R4" s="49">
        <v>88.481818181818198</v>
      </c>
      <c r="S4" s="49">
        <v>75.358762605402504</v>
      </c>
      <c r="T4" s="49">
        <v>12.9818181818182</v>
      </c>
      <c r="U4" s="49">
        <v>12.376366735361801</v>
      </c>
      <c r="V4" s="49">
        <v>9.7277393882331893</v>
      </c>
      <c r="W4" s="49">
        <v>6.5216711913023504</v>
      </c>
      <c r="X4" s="49">
        <v>1.10176800120055</v>
      </c>
      <c r="Y4" s="49">
        <v>0.64351849842914099</v>
      </c>
      <c r="Z4" s="49">
        <v>0.357909791452728</v>
      </c>
      <c r="AA4" s="49">
        <v>0.92848566121499299</v>
      </c>
      <c r="AB4" s="49">
        <v>0.42029971464059601</v>
      </c>
      <c r="AC4" s="49">
        <v>0.262876141072582</v>
      </c>
      <c r="AD4" s="49">
        <v>11.1874171808865</v>
      </c>
      <c r="AE4" s="50">
        <v>8.0936753509464907</v>
      </c>
      <c r="AF4" s="51">
        <v>0.399225201345703</v>
      </c>
      <c r="AG4" s="51">
        <v>0.38311754511163199</v>
      </c>
      <c r="AH4" s="51">
        <v>0.21765725354266499</v>
      </c>
    </row>
    <row r="5" spans="1:34" x14ac:dyDescent="0.3">
      <c r="A5" s="3" t="s">
        <v>8</v>
      </c>
      <c r="B5" s="49">
        <v>6.86</v>
      </c>
      <c r="C5" s="49">
        <v>6.7649999999999997</v>
      </c>
      <c r="D5" s="49">
        <v>12.910271420109099</v>
      </c>
      <c r="E5" s="49">
        <v>12.0344903141361</v>
      </c>
      <c r="F5" s="49">
        <v>0.76116451932606499</v>
      </c>
      <c r="G5" s="49">
        <v>0.63052723565394697</v>
      </c>
      <c r="H5" s="49">
        <v>0.68983738515901105</v>
      </c>
      <c r="I5" s="49">
        <v>0.67115040000000004</v>
      </c>
      <c r="J5" s="49">
        <v>17.480712</v>
      </c>
      <c r="K5" s="49">
        <v>17.594555384615401</v>
      </c>
      <c r="L5" s="49">
        <v>51.759187314172401</v>
      </c>
      <c r="M5" s="49">
        <v>46.659015438392103</v>
      </c>
      <c r="N5" s="49">
        <v>51.980198019802003</v>
      </c>
      <c r="O5" s="49">
        <v>39.692460317460302</v>
      </c>
      <c r="P5" s="49">
        <v>128.28323409999999</v>
      </c>
      <c r="Q5" s="49">
        <v>127.1190476</v>
      </c>
      <c r="R5" s="49">
        <v>91.727272727272705</v>
      </c>
      <c r="S5" s="49">
        <v>85.349655287594501</v>
      </c>
      <c r="T5" s="49">
        <v>12.9636363636364</v>
      </c>
      <c r="U5" s="49">
        <v>14.506860215177401</v>
      </c>
      <c r="V5" s="49">
        <v>5.4789036618890297</v>
      </c>
      <c r="W5" s="49">
        <v>5.5616105870712902</v>
      </c>
      <c r="X5" s="49">
        <v>0.58680699673550196</v>
      </c>
      <c r="Y5" s="49">
        <v>0.47977972304746902</v>
      </c>
      <c r="Z5" s="49">
        <v>0.60880654525604505</v>
      </c>
      <c r="AA5" s="49">
        <v>0.818686016738008</v>
      </c>
      <c r="AB5" s="49">
        <v>0.20528424287399499</v>
      </c>
      <c r="AC5" s="49">
        <v>0.20728766664251599</v>
      </c>
      <c r="AD5" s="49">
        <v>6.67451720388057</v>
      </c>
      <c r="AE5" s="50">
        <v>6.8600763268567704</v>
      </c>
      <c r="AF5" s="51">
        <v>0.48466126970600798</v>
      </c>
      <c r="AG5" s="51">
        <v>0.37068598210481501</v>
      </c>
      <c r="AH5" s="51">
        <v>0.144652748189178</v>
      </c>
    </row>
    <row r="6" spans="1:34" x14ac:dyDescent="0.3">
      <c r="A6" s="3" t="s">
        <v>185</v>
      </c>
      <c r="B6" s="49">
        <v>6.8</v>
      </c>
      <c r="C6" s="49">
        <v>7</v>
      </c>
      <c r="D6" s="49">
        <v>14.7397628913386</v>
      </c>
      <c r="E6" s="49">
        <v>18.1837649861878</v>
      </c>
      <c r="F6" s="49">
        <v>0.95088405797101405</v>
      </c>
      <c r="G6" s="49">
        <v>1.0963785046729</v>
      </c>
      <c r="H6" s="49">
        <v>0.80055307400379505</v>
      </c>
      <c r="I6" s="49">
        <v>1.01406878504673</v>
      </c>
      <c r="J6" s="49">
        <v>17.426219168206998</v>
      </c>
      <c r="K6" s="49">
        <v>17.599102803738301</v>
      </c>
      <c r="L6" s="49">
        <v>61.807463768115902</v>
      </c>
      <c r="M6" s="49">
        <v>72.360981308411397</v>
      </c>
      <c r="N6" s="49">
        <v>65.891089108910904</v>
      </c>
      <c r="O6" s="49">
        <v>90.977822580645196</v>
      </c>
      <c r="P6" s="49">
        <v>139.47266400000001</v>
      </c>
      <c r="Q6" s="49">
        <v>230.85943779999999</v>
      </c>
      <c r="R6" s="49">
        <v>106.8</v>
      </c>
      <c r="S6" s="49">
        <v>135.01081981139001</v>
      </c>
      <c r="T6" s="49">
        <v>17.899999999999999</v>
      </c>
      <c r="U6" s="49">
        <v>23.924050031318199</v>
      </c>
      <c r="V6" s="49">
        <v>9.0578558576190602</v>
      </c>
      <c r="W6" s="49">
        <v>8.9309080423525007</v>
      </c>
      <c r="X6" s="49">
        <v>0.92431635702472903</v>
      </c>
      <c r="Y6" s="49">
        <v>0.87734363706825702</v>
      </c>
      <c r="Z6" s="49">
        <v>1.0164013438586099</v>
      </c>
      <c r="AA6" s="49">
        <v>1.2401617009586801</v>
      </c>
      <c r="AB6" s="49">
        <v>0.41540960018727302</v>
      </c>
      <c r="AC6" s="49">
        <v>0.37285298410586598</v>
      </c>
      <c r="AD6" s="49">
        <v>10.9985735585024</v>
      </c>
      <c r="AE6" s="50">
        <v>11.048413380379399</v>
      </c>
      <c r="AF6" s="51">
        <v>0.579270296921223</v>
      </c>
      <c r="AG6" s="51">
        <v>0.31620466747014397</v>
      </c>
      <c r="AH6" s="51">
        <v>0.10452503560863401</v>
      </c>
    </row>
    <row r="7" spans="1:34" x14ac:dyDescent="0.3">
      <c r="A7" s="3" t="s">
        <v>186</v>
      </c>
      <c r="B7" s="49">
        <v>6.96</v>
      </c>
      <c r="C7" s="49">
        <v>7.04</v>
      </c>
      <c r="D7" s="49">
        <v>15.2347914394299</v>
      </c>
      <c r="E7" s="49">
        <v>16.8436448300283</v>
      </c>
      <c r="F7" s="49">
        <v>0.88672297297297298</v>
      </c>
      <c r="G7" s="49">
        <v>1.0635807343071499</v>
      </c>
      <c r="H7" s="49">
        <v>0.93246099624060197</v>
      </c>
      <c r="I7" s="49">
        <v>0.96563409090909103</v>
      </c>
      <c r="J7" s="49">
        <v>17.769300525362301</v>
      </c>
      <c r="K7" s="49">
        <v>17.971178321678298</v>
      </c>
      <c r="L7" s="49">
        <v>60.297162162162202</v>
      </c>
      <c r="M7" s="49">
        <v>72.323489932886204</v>
      </c>
      <c r="N7" s="49">
        <v>73.926441351888698</v>
      </c>
      <c r="O7" s="49">
        <v>88.457661290322605</v>
      </c>
      <c r="P7" s="49">
        <v>143.95783729999999</v>
      </c>
      <c r="Q7" s="49">
        <v>247.59375</v>
      </c>
      <c r="R7" s="49">
        <v>116.58</v>
      </c>
      <c r="S7" s="49">
        <v>138.75655917792301</v>
      </c>
      <c r="T7" s="49">
        <v>17.3</v>
      </c>
      <c r="U7" s="49">
        <v>22.0835142715075</v>
      </c>
      <c r="V7" s="49">
        <v>9.5916204183694909</v>
      </c>
      <c r="W7" s="49">
        <v>9.5463029323515105</v>
      </c>
      <c r="X7" s="49">
        <v>1.01097471505207</v>
      </c>
      <c r="Y7" s="49">
        <v>1.00926048405373</v>
      </c>
      <c r="Z7" s="49">
        <v>0.68829532786237202</v>
      </c>
      <c r="AA7" s="49">
        <v>1.39681550207711</v>
      </c>
      <c r="AB7" s="49">
        <v>0.42711356216621199</v>
      </c>
      <c r="AC7" s="49">
        <v>0.47651146302473202</v>
      </c>
      <c r="AD7" s="49">
        <v>11.290890461283899</v>
      </c>
      <c r="AE7" s="50">
        <v>11.952378918482401</v>
      </c>
      <c r="AF7" s="51">
        <v>0.57132267287938199</v>
      </c>
      <c r="AG7" s="51">
        <v>0.30784708249497</v>
      </c>
      <c r="AH7" s="51">
        <v>0.12083024462564899</v>
      </c>
    </row>
    <row r="8" spans="1:34" x14ac:dyDescent="0.3">
      <c r="A8" s="3" t="s">
        <v>187</v>
      </c>
      <c r="B8" s="49">
        <v>6.99</v>
      </c>
      <c r="C8" s="49">
        <v>7</v>
      </c>
      <c r="D8" s="49">
        <v>14.7081099052133</v>
      </c>
      <c r="E8" s="49">
        <v>16.456491462285999</v>
      </c>
      <c r="F8" s="49">
        <v>0.96045632973503403</v>
      </c>
      <c r="G8" s="49">
        <v>1.0811584089323101</v>
      </c>
      <c r="H8" s="49">
        <v>0.74753075675675695</v>
      </c>
      <c r="I8" s="49">
        <v>0.98122540834845695</v>
      </c>
      <c r="J8" s="49">
        <v>17.273207686567201</v>
      </c>
      <c r="K8" s="49">
        <v>18.086112522686001</v>
      </c>
      <c r="L8" s="49">
        <v>69.152855740922504</v>
      </c>
      <c r="M8" s="49">
        <v>80.005722260990893</v>
      </c>
      <c r="N8" s="49">
        <v>64.839679358717405</v>
      </c>
      <c r="O8" s="49">
        <v>92.489919354838705</v>
      </c>
      <c r="P8" s="49">
        <v>144.7305777</v>
      </c>
      <c r="Q8" s="49">
        <v>235.3944223</v>
      </c>
      <c r="R8" s="49">
        <v>124.55</v>
      </c>
      <c r="S8" s="49">
        <v>138.90817819926201</v>
      </c>
      <c r="T8" s="49">
        <v>21.4</v>
      </c>
      <c r="U8" s="49">
        <v>22.716320474874401</v>
      </c>
      <c r="V8" s="49">
        <v>9.7277393882331893</v>
      </c>
      <c r="W8" s="49">
        <v>9.6686564243833892</v>
      </c>
      <c r="X8" s="49">
        <v>1.10176800120055</v>
      </c>
      <c r="Y8" s="49">
        <v>0.93678225508002499</v>
      </c>
      <c r="Z8" s="49">
        <v>0.357909791452728</v>
      </c>
      <c r="AA8" s="49">
        <v>1.3867913697108001</v>
      </c>
      <c r="AB8" s="49">
        <v>0.42029971464059601</v>
      </c>
      <c r="AC8" s="49">
        <v>0.423102207728834</v>
      </c>
      <c r="AD8" s="49">
        <v>11.1874171808865</v>
      </c>
      <c r="AE8" s="50">
        <v>11.9922300491742</v>
      </c>
      <c r="AF8" s="51">
        <v>0.57317207256734504</v>
      </c>
      <c r="AG8" s="51">
        <v>0.29818581638262798</v>
      </c>
      <c r="AH8" s="51">
        <v>0.12864211105002701</v>
      </c>
    </row>
    <row r="9" spans="1:34" x14ac:dyDescent="0.3">
      <c r="A9" s="3" t="s">
        <v>188</v>
      </c>
      <c r="B9" s="49">
        <v>6.98</v>
      </c>
      <c r="C9" s="49">
        <v>7.02</v>
      </c>
      <c r="D9" s="49">
        <v>18.624598495781399</v>
      </c>
      <c r="E9" s="49">
        <v>21.631818793024301</v>
      </c>
      <c r="F9" s="49">
        <v>1.0824450000000001</v>
      </c>
      <c r="G9" s="49">
        <v>1.24388389771942</v>
      </c>
      <c r="H9" s="49">
        <v>1.09536303249097</v>
      </c>
      <c r="I9" s="49">
        <v>1.1149617915904899</v>
      </c>
      <c r="J9" s="49">
        <v>18.049554841549298</v>
      </c>
      <c r="K9" s="49">
        <v>18.324617915904899</v>
      </c>
      <c r="L9" s="49">
        <v>84.430710000000005</v>
      </c>
      <c r="M9" s="49">
        <v>92.291292328956402</v>
      </c>
      <c r="N9" s="49">
        <v>103.75</v>
      </c>
      <c r="O9" s="49">
        <v>122.238955823293</v>
      </c>
      <c r="P9" s="49">
        <v>162.93190849999999</v>
      </c>
      <c r="Q9" s="49">
        <v>272.8097166</v>
      </c>
      <c r="R9" s="49">
        <v>126.76</v>
      </c>
      <c r="S9" s="49">
        <v>241.80128851621001</v>
      </c>
      <c r="T9" s="49">
        <v>20.13</v>
      </c>
      <c r="U9" s="49">
        <v>38.199456582196099</v>
      </c>
      <c r="V9" s="49">
        <v>11.4255581901631</v>
      </c>
      <c r="W9" s="49">
        <v>9.6337914240154294</v>
      </c>
      <c r="X9" s="49">
        <v>1.0123664489015201</v>
      </c>
      <c r="Y9" s="49">
        <v>1.0327255013954399</v>
      </c>
      <c r="Z9" s="49">
        <v>1.44161936093063</v>
      </c>
      <c r="AA9" s="49">
        <v>1.3471152580616801</v>
      </c>
      <c r="AB9" s="49">
        <v>0.50617941358902896</v>
      </c>
      <c r="AC9" s="49">
        <v>0.482184123697178</v>
      </c>
      <c r="AD9" s="49">
        <v>13.879543999995301</v>
      </c>
      <c r="AE9" s="50">
        <v>12.0136321834726</v>
      </c>
      <c r="AF9" s="51">
        <v>0.60548146592460395</v>
      </c>
      <c r="AG9" s="51">
        <v>0.27890370681507898</v>
      </c>
      <c r="AH9" s="51">
        <v>0.11561482726031699</v>
      </c>
    </row>
    <row r="10" spans="1:34" x14ac:dyDescent="0.3">
      <c r="A10" s="3" t="s">
        <v>189</v>
      </c>
      <c r="B10" s="49">
        <v>6.88</v>
      </c>
      <c r="C10" s="49">
        <v>6.98</v>
      </c>
      <c r="D10" s="49">
        <v>17.0537370363196</v>
      </c>
      <c r="E10" s="49">
        <v>22.028032181991399</v>
      </c>
      <c r="F10" s="49">
        <v>1.0787273593899001</v>
      </c>
      <c r="G10" s="49">
        <v>1.14583579444773</v>
      </c>
      <c r="H10" s="49">
        <v>0.839737455110521</v>
      </c>
      <c r="I10" s="49">
        <v>1.17255956284153</v>
      </c>
      <c r="J10" s="49">
        <v>19.0116988742964</v>
      </c>
      <c r="K10" s="49">
        <v>18.794808743169401</v>
      </c>
      <c r="L10" s="49">
        <v>81.376916110581504</v>
      </c>
      <c r="M10" s="49">
        <v>89.38</v>
      </c>
      <c r="N10" s="49">
        <v>108.860342555995</v>
      </c>
      <c r="O10" s="49">
        <v>119.318181818182</v>
      </c>
      <c r="P10" s="49">
        <v>161.76245019999999</v>
      </c>
      <c r="Q10" s="49">
        <v>263.031746</v>
      </c>
      <c r="R10" s="49">
        <v>123.96</v>
      </c>
      <c r="S10" s="49">
        <v>240.636976394247</v>
      </c>
      <c r="T10" s="49">
        <v>21.3</v>
      </c>
      <c r="U10" s="49">
        <v>38.409727915282701</v>
      </c>
      <c r="V10" s="49">
        <v>15.280730436080299</v>
      </c>
      <c r="W10" s="49">
        <v>13.2136505535419</v>
      </c>
      <c r="X10" s="49">
        <v>1.35998712381536</v>
      </c>
      <c r="Y10" s="49">
        <v>1.2753593285951199</v>
      </c>
      <c r="Z10" s="49">
        <v>1.8820460715793901</v>
      </c>
      <c r="AA10" s="49">
        <v>2.0544779794433801</v>
      </c>
      <c r="AB10" s="49">
        <v>0.69229969438966699</v>
      </c>
      <c r="AC10" s="49">
        <v>0.626999579435782</v>
      </c>
      <c r="AD10" s="49">
        <v>18.522763631475001</v>
      </c>
      <c r="AE10" s="50">
        <v>16.543487861580399</v>
      </c>
      <c r="AF10" s="51">
        <v>0.63078501795792696</v>
      </c>
      <c r="AG10" s="51">
        <v>0.25141097998973799</v>
      </c>
      <c r="AH10" s="51">
        <v>0.117804002052335</v>
      </c>
    </row>
    <row r="11" spans="1:34" x14ac:dyDescent="0.3">
      <c r="A11" s="3" t="s">
        <v>190</v>
      </c>
      <c r="B11" s="49">
        <v>6.96</v>
      </c>
      <c r="C11" s="49">
        <v>7.02</v>
      </c>
      <c r="D11" s="49">
        <v>16.408408560885601</v>
      </c>
      <c r="E11" s="49">
        <v>23.821352140883999</v>
      </c>
      <c r="F11" s="49">
        <v>1.05512931034483</v>
      </c>
      <c r="G11" s="49">
        <v>1.21108899064304</v>
      </c>
      <c r="H11" s="49">
        <v>1.10648195767196</v>
      </c>
      <c r="I11" s="49">
        <v>1.1075666003976099</v>
      </c>
      <c r="J11" s="49">
        <v>18.811648315789501</v>
      </c>
      <c r="K11" s="49">
        <v>17.9103300198807</v>
      </c>
      <c r="L11" s="49">
        <v>72.803922413793103</v>
      </c>
      <c r="M11" s="49">
        <v>88.506289070276694</v>
      </c>
      <c r="N11" s="49">
        <v>115.25</v>
      </c>
      <c r="O11" s="49">
        <v>126.23031496063</v>
      </c>
      <c r="P11" s="49">
        <v>162.23608350000001</v>
      </c>
      <c r="Q11" s="49">
        <v>253.19762850000001</v>
      </c>
      <c r="R11" s="49">
        <v>125.01</v>
      </c>
      <c r="S11" s="49">
        <v>231.71392799859001</v>
      </c>
      <c r="T11" s="49">
        <v>23.93</v>
      </c>
      <c r="U11" s="49">
        <v>37.6764694488514</v>
      </c>
      <c r="V11" s="49">
        <v>11.662794926963</v>
      </c>
      <c r="W11" s="49">
        <v>12.995436100008099</v>
      </c>
      <c r="X11" s="49">
        <v>1.0227543729264601</v>
      </c>
      <c r="Y11" s="49">
        <v>1.29481322986267</v>
      </c>
      <c r="Z11" s="49">
        <v>1.4710429122944699</v>
      </c>
      <c r="AA11" s="49">
        <v>1.83548352928334</v>
      </c>
      <c r="AB11" s="49">
        <v>0.52100961905905696</v>
      </c>
      <c r="AC11" s="49">
        <v>0.61807384467724003</v>
      </c>
      <c r="AD11" s="49">
        <v>14.156592212184</v>
      </c>
      <c r="AE11" s="50">
        <v>16.125732859154098</v>
      </c>
      <c r="AF11" s="51">
        <v>0.59156007434131397</v>
      </c>
      <c r="AG11" s="51">
        <v>0.33989286104733801</v>
      </c>
      <c r="AH11" s="51">
        <v>6.8547064611348005E-2</v>
      </c>
    </row>
    <row r="12" spans="1:34" x14ac:dyDescent="0.3">
      <c r="A12" s="3" t="s">
        <v>191</v>
      </c>
      <c r="B12" s="49">
        <v>7.11</v>
      </c>
      <c r="C12" s="49">
        <v>7.1</v>
      </c>
      <c r="D12" s="49">
        <v>16.993949286099301</v>
      </c>
      <c r="E12" s="49">
        <v>20.971866550764901</v>
      </c>
      <c r="F12" s="49">
        <v>0.95100290697674394</v>
      </c>
      <c r="G12" s="49">
        <v>1.18968630150457</v>
      </c>
      <c r="H12" s="49">
        <v>0.75292626315789501</v>
      </c>
      <c r="I12" s="49">
        <v>0.96300511073253803</v>
      </c>
      <c r="J12" s="49">
        <v>17.628077637051</v>
      </c>
      <c r="K12" s="49">
        <v>17.972649063032399</v>
      </c>
      <c r="L12" s="49">
        <v>71.3252180232558</v>
      </c>
      <c r="M12" s="49">
        <v>85.657413708329202</v>
      </c>
      <c r="N12" s="49">
        <v>82.041832669322702</v>
      </c>
      <c r="O12" s="49">
        <v>98.142570281124506</v>
      </c>
      <c r="P12" s="49">
        <v>158.82715429999999</v>
      </c>
      <c r="Q12" s="49">
        <v>231.7091633</v>
      </c>
      <c r="R12" s="49">
        <v>148.59</v>
      </c>
      <c r="S12" s="49">
        <v>253.74873013841599</v>
      </c>
      <c r="T12" s="49">
        <v>25.28</v>
      </c>
      <c r="U12" s="49">
        <v>40.977762073802097</v>
      </c>
      <c r="V12" s="49">
        <v>9.87533363671829</v>
      </c>
      <c r="W12" s="49">
        <v>10.173631519637</v>
      </c>
      <c r="X12" s="49">
        <v>0.93472177080104502</v>
      </c>
      <c r="Y12" s="49">
        <v>1.10768530269054</v>
      </c>
      <c r="Z12" s="49">
        <v>1.11603954818317</v>
      </c>
      <c r="AA12" s="49">
        <v>1.4946675718015201</v>
      </c>
      <c r="AB12" s="49">
        <v>0.47174225212638898</v>
      </c>
      <c r="AC12" s="49">
        <v>0.541393258930572</v>
      </c>
      <c r="AD12" s="49">
        <v>11.926094955702499</v>
      </c>
      <c r="AE12" s="50">
        <v>12.7759843941291</v>
      </c>
      <c r="AF12" s="51">
        <v>0.64105716041794703</v>
      </c>
      <c r="AG12" s="51">
        <v>0.25957795533702099</v>
      </c>
      <c r="AH12" s="51">
        <v>9.9364884245031704E-2</v>
      </c>
    </row>
    <row r="13" spans="1:34" x14ac:dyDescent="0.3">
      <c r="A13" s="3" t="s">
        <v>192</v>
      </c>
      <c r="B13" s="49">
        <v>7.28</v>
      </c>
      <c r="C13" s="49">
        <v>7.11</v>
      </c>
      <c r="D13" s="49">
        <v>16.774895770059899</v>
      </c>
      <c r="E13" s="49">
        <v>20.955882617728602</v>
      </c>
      <c r="F13" s="49">
        <v>0.99726424361493105</v>
      </c>
      <c r="G13" s="49">
        <v>1.16889323808592</v>
      </c>
      <c r="H13" s="49">
        <v>0.80208824218749997</v>
      </c>
      <c r="I13" s="49">
        <v>1.01261050724638</v>
      </c>
      <c r="J13" s="49">
        <v>16.9049094200351</v>
      </c>
      <c r="K13" s="49">
        <v>17.513387681159401</v>
      </c>
      <c r="L13" s="49">
        <v>74.781139489194501</v>
      </c>
      <c r="M13" s="49">
        <v>81.822526666014298</v>
      </c>
      <c r="N13" s="49">
        <v>74.423459244532793</v>
      </c>
      <c r="O13" s="49">
        <v>102.25</v>
      </c>
      <c r="P13" s="49">
        <v>159.07320720000001</v>
      </c>
      <c r="Q13" s="49">
        <v>229.0199203</v>
      </c>
      <c r="R13" s="49">
        <v>134.77000000000001</v>
      </c>
      <c r="S13" s="49">
        <v>250.91952127407501</v>
      </c>
      <c r="T13" s="49">
        <v>22.52</v>
      </c>
      <c r="U13" s="49">
        <v>40.284743059649998</v>
      </c>
      <c r="V13" s="49">
        <v>12.5186525603352</v>
      </c>
      <c r="W13" s="49">
        <v>10.976020910190901</v>
      </c>
      <c r="X13" s="49">
        <v>1.20632319890006</v>
      </c>
      <c r="Y13" s="49">
        <v>1.0766262929338299</v>
      </c>
      <c r="Z13" s="49">
        <v>1.3471790056629001</v>
      </c>
      <c r="AA13" s="49">
        <v>1.5561866533230899</v>
      </c>
      <c r="AB13" s="49">
        <v>0.59144108649300098</v>
      </c>
      <c r="AC13" s="49">
        <v>0.507104987452902</v>
      </c>
      <c r="AD13" s="49">
        <v>15.0721547648981</v>
      </c>
      <c r="AE13" s="50">
        <v>13.6088338564478</v>
      </c>
      <c r="AF13" s="51">
        <v>0.56883828800337299</v>
      </c>
      <c r="AG13" s="51">
        <v>0.310879190385832</v>
      </c>
      <c r="AH13" s="51">
        <v>0.120282521610795</v>
      </c>
    </row>
    <row r="14" spans="1:34" x14ac:dyDescent="0.3">
      <c r="A14" s="3" t="s">
        <v>193</v>
      </c>
      <c r="B14" s="49">
        <v>7.15</v>
      </c>
      <c r="C14" s="49">
        <v>7.1</v>
      </c>
      <c r="D14" s="49">
        <v>16.692946483091799</v>
      </c>
      <c r="E14" s="49">
        <v>20.609055527638201</v>
      </c>
      <c r="F14" s="49">
        <v>0.92459183673469403</v>
      </c>
      <c r="G14" s="49">
        <v>1.15739113530327</v>
      </c>
      <c r="H14" s="49">
        <v>0.86828567474048401</v>
      </c>
      <c r="I14" s="49">
        <v>0.95918339622641502</v>
      </c>
      <c r="J14" s="49">
        <v>17.7747175221239</v>
      </c>
      <c r="K14" s="49">
        <v>17.761375471698098</v>
      </c>
      <c r="L14" s="49">
        <v>69.646020408163295</v>
      </c>
      <c r="M14" s="49">
        <v>78.702597200622094</v>
      </c>
      <c r="N14" s="49">
        <v>85.724206349206398</v>
      </c>
      <c r="O14" s="49">
        <v>98.284313725490193</v>
      </c>
      <c r="P14" s="49">
        <v>156.79590820000001</v>
      </c>
      <c r="Q14" s="49">
        <v>228.9203187</v>
      </c>
      <c r="R14" s="49">
        <v>132.91</v>
      </c>
      <c r="S14" s="49">
        <v>231.93506555074401</v>
      </c>
      <c r="T14" s="49">
        <v>20.99</v>
      </c>
      <c r="U14" s="49">
        <v>38.733795849874099</v>
      </c>
      <c r="V14" s="49">
        <v>11.8644490676819</v>
      </c>
      <c r="W14" s="49">
        <v>10.9443061289713</v>
      </c>
      <c r="X14" s="49">
        <v>1.11547753927419</v>
      </c>
      <c r="Y14" s="49">
        <v>1.2337363269333801</v>
      </c>
      <c r="Z14" s="49">
        <v>0.51364174095757598</v>
      </c>
      <c r="AA14" s="49">
        <v>1.6896198074290401</v>
      </c>
      <c r="AB14" s="49">
        <v>0.572434198019248</v>
      </c>
      <c r="AC14" s="49">
        <v>0.51250340613951495</v>
      </c>
      <c r="AD14" s="49">
        <v>13.493568347913699</v>
      </c>
      <c r="AE14" s="50">
        <v>13.867662263333701</v>
      </c>
      <c r="AF14" s="51">
        <v>0.56079587324981595</v>
      </c>
      <c r="AG14" s="51">
        <v>0.28224023581429603</v>
      </c>
      <c r="AH14" s="51">
        <v>0.156963890935888</v>
      </c>
    </row>
  </sheetData>
  <mergeCells count="16">
    <mergeCell ref="L1:M1"/>
    <mergeCell ref="N1:O1"/>
    <mergeCell ref="P1:Q1"/>
    <mergeCell ref="R1:S1"/>
    <mergeCell ref="T1:U1"/>
    <mergeCell ref="AF1:AH1"/>
    <mergeCell ref="V1:W1"/>
    <mergeCell ref="X1:Y1"/>
    <mergeCell ref="Z1:AA1"/>
    <mergeCell ref="AB1:AC1"/>
    <mergeCell ref="AD1:AE1"/>
    <mergeCell ref="B1:C1"/>
    <mergeCell ref="D1:E1"/>
    <mergeCell ref="F1:G1"/>
    <mergeCell ref="H1:I1"/>
    <mergeCell ref="J1:K1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8"/>
  <sheetViews>
    <sheetView workbookViewId="0"/>
  </sheetViews>
  <sheetFormatPr defaultColWidth="9" defaultRowHeight="14" x14ac:dyDescent="0.3"/>
  <cols>
    <col min="2" max="4" width="11.6640625" customWidth="1"/>
    <col min="5" max="5" width="9.08203125" bestFit="1" customWidth="1"/>
    <col min="6" max="7" width="11.25" customWidth="1"/>
    <col min="9" max="9" width="11.25" customWidth="1"/>
    <col min="10" max="11" width="9.08203125" bestFit="1" customWidth="1"/>
  </cols>
  <sheetData>
    <row r="1" spans="1:19" s="6" customFormat="1" ht="16" x14ac:dyDescent="0.3">
      <c r="B1" s="104" t="s">
        <v>80</v>
      </c>
      <c r="C1" s="102" t="s">
        <v>126</v>
      </c>
      <c r="D1" s="102" t="s">
        <v>127</v>
      </c>
      <c r="E1" s="105" t="s">
        <v>128</v>
      </c>
      <c r="F1" s="101" t="s">
        <v>129</v>
      </c>
      <c r="G1" s="101" t="s">
        <v>130</v>
      </c>
      <c r="H1" s="102" t="s">
        <v>131</v>
      </c>
      <c r="I1" s="103" t="s">
        <v>132</v>
      </c>
      <c r="J1" s="103" t="s">
        <v>133</v>
      </c>
      <c r="K1" s="103" t="s">
        <v>134</v>
      </c>
      <c r="L1" s="100" t="s">
        <v>135</v>
      </c>
      <c r="M1" s="100" t="s">
        <v>136</v>
      </c>
      <c r="N1" s="100" t="s">
        <v>137</v>
      </c>
      <c r="O1" s="100" t="s">
        <v>138</v>
      </c>
      <c r="P1" s="100" t="s">
        <v>139</v>
      </c>
      <c r="Q1" s="48" t="s">
        <v>107</v>
      </c>
      <c r="R1" s="48" t="s">
        <v>108</v>
      </c>
      <c r="S1" s="48" t="s">
        <v>109</v>
      </c>
    </row>
    <row r="2" spans="1:19" x14ac:dyDescent="0.3">
      <c r="A2" s="3" t="s">
        <v>6</v>
      </c>
      <c r="B2" s="19">
        <v>6.7649999999999997</v>
      </c>
      <c r="C2" s="19">
        <v>10.2712114361702</v>
      </c>
      <c r="D2" s="19">
        <v>0.62498046875000002</v>
      </c>
      <c r="E2" s="19">
        <v>0.64331408450704197</v>
      </c>
      <c r="F2" s="19">
        <v>16.405726864864899</v>
      </c>
      <c r="G2" s="19">
        <v>39.373769531249998</v>
      </c>
      <c r="H2" s="19">
        <v>34.851626016260198</v>
      </c>
      <c r="I2" s="19">
        <v>121.636</v>
      </c>
      <c r="J2" s="19">
        <v>78.150904692990295</v>
      </c>
      <c r="K2" s="19">
        <v>13.300268062884699</v>
      </c>
      <c r="L2" s="19">
        <v>8.7335705056443604</v>
      </c>
      <c r="M2" s="19">
        <v>0.84578020124554998</v>
      </c>
      <c r="N2" s="19">
        <v>1.2617549371658301</v>
      </c>
      <c r="O2" s="19">
        <v>0.368701948132586</v>
      </c>
      <c r="P2" s="52">
        <v>10.8411056440557</v>
      </c>
      <c r="Q2" s="53">
        <v>0.35016216216216201</v>
      </c>
      <c r="R2" s="53">
        <v>0.44583783783783798</v>
      </c>
      <c r="S2" s="53">
        <v>0.20399999999999999</v>
      </c>
    </row>
    <row r="3" spans="1:19" x14ac:dyDescent="0.3">
      <c r="A3" s="3" t="s">
        <v>7</v>
      </c>
      <c r="B3" s="19">
        <v>6.8449999999999998</v>
      </c>
      <c r="C3" s="19">
        <v>11.054623635057499</v>
      </c>
      <c r="D3" s="19">
        <v>0.64302844118521396</v>
      </c>
      <c r="E3" s="19">
        <v>0.73200258780036997</v>
      </c>
      <c r="F3" s="19">
        <v>17.121271199999999</v>
      </c>
      <c r="G3" s="19">
        <v>43.082905559409397</v>
      </c>
      <c r="H3" s="19">
        <v>44.046184738955802</v>
      </c>
      <c r="I3" s="19">
        <v>121.06746029999999</v>
      </c>
      <c r="J3" s="19">
        <v>75.358762605402504</v>
      </c>
      <c r="K3" s="19">
        <v>12.376366735361801</v>
      </c>
      <c r="L3" s="19">
        <v>6.5216711913023504</v>
      </c>
      <c r="M3" s="19">
        <v>0.64351849842914099</v>
      </c>
      <c r="N3" s="19">
        <v>0.92848566121499299</v>
      </c>
      <c r="O3" s="19">
        <v>0.262876141072582</v>
      </c>
      <c r="P3" s="52">
        <v>8.0936753509464907</v>
      </c>
      <c r="Q3" s="53">
        <v>0.399225201345703</v>
      </c>
      <c r="R3" s="53">
        <v>0.38311754511163199</v>
      </c>
      <c r="S3" s="53">
        <v>0.21765725354266499</v>
      </c>
    </row>
    <row r="4" spans="1:19" x14ac:dyDescent="0.3">
      <c r="A4" s="3" t="s">
        <v>8</v>
      </c>
      <c r="B4" s="19">
        <v>6.7649999999999997</v>
      </c>
      <c r="C4" s="19">
        <v>12.0344903141361</v>
      </c>
      <c r="D4" s="19">
        <v>0.63052723565394697</v>
      </c>
      <c r="E4" s="19">
        <v>0.67115040000000004</v>
      </c>
      <c r="F4" s="19">
        <v>17.594555384615401</v>
      </c>
      <c r="G4" s="19">
        <v>46.659015438392103</v>
      </c>
      <c r="H4" s="19">
        <v>39.692460317460302</v>
      </c>
      <c r="I4" s="19">
        <v>127.1190476</v>
      </c>
      <c r="J4" s="19">
        <v>85.349655287594501</v>
      </c>
      <c r="K4" s="19">
        <v>14.506860215177401</v>
      </c>
      <c r="L4" s="19">
        <v>5.5616105870712902</v>
      </c>
      <c r="M4" s="19">
        <v>0.47977972304746902</v>
      </c>
      <c r="N4" s="19">
        <v>0.818686016738008</v>
      </c>
      <c r="O4" s="19">
        <v>0.20728766664251599</v>
      </c>
      <c r="P4" s="52">
        <v>6.8600763268567704</v>
      </c>
      <c r="Q4" s="53">
        <v>0.48466126970600798</v>
      </c>
      <c r="R4" s="53">
        <v>0.37068598210481501</v>
      </c>
      <c r="S4" s="53">
        <v>0.144652748189178</v>
      </c>
    </row>
    <row r="5" spans="1:19" x14ac:dyDescent="0.3">
      <c r="A5" s="3" t="s">
        <v>185</v>
      </c>
      <c r="B5" s="19">
        <v>7</v>
      </c>
      <c r="C5" s="19">
        <v>18.1837649861878</v>
      </c>
      <c r="D5" s="19">
        <v>1.0963785046729</v>
      </c>
      <c r="E5" s="19">
        <v>1.01406878504673</v>
      </c>
      <c r="F5" s="19">
        <v>17.599102803738301</v>
      </c>
      <c r="G5" s="19">
        <v>72.360981308411397</v>
      </c>
      <c r="H5" s="19">
        <v>90.977822580645196</v>
      </c>
      <c r="I5" s="19">
        <v>230.85943779999999</v>
      </c>
      <c r="J5" s="19">
        <v>135.01081981139001</v>
      </c>
      <c r="K5" s="19">
        <v>23.924050031318199</v>
      </c>
      <c r="L5" s="19">
        <v>8.9309080423525007</v>
      </c>
      <c r="M5" s="19">
        <v>0.87734363706825702</v>
      </c>
      <c r="N5" s="19">
        <v>1.2401617009586801</v>
      </c>
      <c r="O5" s="19">
        <v>0.37285298410586598</v>
      </c>
      <c r="P5" s="52">
        <v>11.048413380379399</v>
      </c>
      <c r="Q5" s="53">
        <v>0.579270296921223</v>
      </c>
      <c r="R5" s="53">
        <v>0.31620466747014397</v>
      </c>
      <c r="S5" s="53">
        <v>0.10452503560863401</v>
      </c>
    </row>
    <row r="6" spans="1:19" x14ac:dyDescent="0.3">
      <c r="A6" s="3" t="s">
        <v>186</v>
      </c>
      <c r="B6" s="19">
        <v>7.04</v>
      </c>
      <c r="C6" s="19">
        <v>16.8436448300283</v>
      </c>
      <c r="D6" s="19">
        <v>1.0635807343071499</v>
      </c>
      <c r="E6" s="19">
        <v>0.96563409090909103</v>
      </c>
      <c r="F6" s="19">
        <v>17.971178321678298</v>
      </c>
      <c r="G6" s="19">
        <v>72.323489932886204</v>
      </c>
      <c r="H6" s="19">
        <v>88.457661290322605</v>
      </c>
      <c r="I6" s="19">
        <v>247.59375</v>
      </c>
      <c r="J6" s="19">
        <v>138.75655917792301</v>
      </c>
      <c r="K6" s="19">
        <v>22.0835142715075</v>
      </c>
      <c r="L6" s="19">
        <v>9.5463029323515105</v>
      </c>
      <c r="M6" s="19">
        <v>1.00926048405373</v>
      </c>
      <c r="N6" s="19">
        <v>1.39681550207711</v>
      </c>
      <c r="O6" s="19">
        <v>0.47651146302473202</v>
      </c>
      <c r="P6" s="52">
        <v>11.952378918482401</v>
      </c>
      <c r="Q6" s="53">
        <v>0.57132267287938199</v>
      </c>
      <c r="R6" s="53">
        <v>0.30784708249497</v>
      </c>
      <c r="S6" s="53">
        <v>0.12083024462564899</v>
      </c>
    </row>
    <row r="7" spans="1:19" x14ac:dyDescent="0.3">
      <c r="A7" s="3" t="s">
        <v>187</v>
      </c>
      <c r="B7" s="19">
        <v>7</v>
      </c>
      <c r="C7" s="19">
        <v>16.456491462285999</v>
      </c>
      <c r="D7" s="19">
        <v>1.0811584089323101</v>
      </c>
      <c r="E7" s="19">
        <v>0.98122540834845695</v>
      </c>
      <c r="F7" s="19">
        <v>18.086112522686001</v>
      </c>
      <c r="G7" s="19">
        <v>80.005722260990893</v>
      </c>
      <c r="H7" s="19">
        <v>92.489919354838705</v>
      </c>
      <c r="I7" s="19">
        <v>235.3944223</v>
      </c>
      <c r="J7" s="19">
        <v>138.90817819926201</v>
      </c>
      <c r="K7" s="19">
        <v>22.716320474874401</v>
      </c>
      <c r="L7" s="19">
        <v>9.6686564243833892</v>
      </c>
      <c r="M7" s="19">
        <v>0.93678225508002499</v>
      </c>
      <c r="N7" s="19">
        <v>1.3867913697108001</v>
      </c>
      <c r="O7" s="19">
        <v>0.423102207728834</v>
      </c>
      <c r="P7" s="52">
        <v>11.9922300491742</v>
      </c>
      <c r="Q7" s="53">
        <v>0.57317207256734504</v>
      </c>
      <c r="R7" s="53">
        <v>0.29818581638262798</v>
      </c>
      <c r="S7" s="53">
        <v>0.12864211105002701</v>
      </c>
    </row>
    <row r="8" spans="1:19" x14ac:dyDescent="0.3">
      <c r="A8" s="3" t="s">
        <v>188</v>
      </c>
      <c r="B8" s="19">
        <v>7.02</v>
      </c>
      <c r="C8" s="19">
        <v>21.631818793024301</v>
      </c>
      <c r="D8" s="19">
        <v>1.24388389771942</v>
      </c>
      <c r="E8" s="19">
        <v>1.1149617915904899</v>
      </c>
      <c r="F8" s="19">
        <v>18.324617915904899</v>
      </c>
      <c r="G8" s="19">
        <v>92.291292328956402</v>
      </c>
      <c r="H8" s="19">
        <v>122.238955823293</v>
      </c>
      <c r="I8" s="19">
        <v>272.8097166</v>
      </c>
      <c r="J8" s="19">
        <v>241.80128851621001</v>
      </c>
      <c r="K8" s="19">
        <v>38.199456582196099</v>
      </c>
      <c r="L8" s="19">
        <v>9.6337914240154294</v>
      </c>
      <c r="M8" s="19">
        <v>1.0327255013954399</v>
      </c>
      <c r="N8" s="19">
        <v>1.3471152580616801</v>
      </c>
      <c r="O8" s="19">
        <v>0.482184123697178</v>
      </c>
      <c r="P8" s="52">
        <v>12.0136321834726</v>
      </c>
      <c r="Q8" s="53">
        <v>0.60548146592460395</v>
      </c>
      <c r="R8" s="53">
        <v>0.27890370681507898</v>
      </c>
      <c r="S8" s="53">
        <v>0.11561482726031699</v>
      </c>
    </row>
    <row r="9" spans="1:19" x14ac:dyDescent="0.3">
      <c r="A9" s="3" t="s">
        <v>189</v>
      </c>
      <c r="B9" s="19">
        <v>6.98</v>
      </c>
      <c r="C9" s="19">
        <v>22.028032181991399</v>
      </c>
      <c r="D9" s="19">
        <v>1.14583579444773</v>
      </c>
      <c r="E9" s="19">
        <v>1.17255956284153</v>
      </c>
      <c r="F9" s="19">
        <v>18.794808743169401</v>
      </c>
      <c r="G9" s="19">
        <v>89.38</v>
      </c>
      <c r="H9" s="19">
        <v>119.318181818182</v>
      </c>
      <c r="I9" s="19">
        <v>263.031746</v>
      </c>
      <c r="J9" s="19">
        <v>240.636976394247</v>
      </c>
      <c r="K9" s="19">
        <v>38.409727915282701</v>
      </c>
      <c r="L9" s="19">
        <v>13.2136505535419</v>
      </c>
      <c r="M9" s="19">
        <v>1.2753593285951199</v>
      </c>
      <c r="N9" s="19">
        <v>2.0544779794433801</v>
      </c>
      <c r="O9" s="19">
        <v>0.626999579435782</v>
      </c>
      <c r="P9" s="52">
        <v>16.543487861580399</v>
      </c>
      <c r="Q9" s="53">
        <v>0.63078501795792696</v>
      </c>
      <c r="R9" s="53">
        <v>0.25141097998973799</v>
      </c>
      <c r="S9" s="53">
        <v>0.117804002052335</v>
      </c>
    </row>
    <row r="10" spans="1:19" x14ac:dyDescent="0.3">
      <c r="A10" s="3" t="s">
        <v>190</v>
      </c>
      <c r="B10" s="19">
        <v>7.02</v>
      </c>
      <c r="C10" s="19">
        <v>23.821352140883999</v>
      </c>
      <c r="D10" s="19">
        <v>1.21108899064304</v>
      </c>
      <c r="E10" s="19">
        <v>1.1075666003976099</v>
      </c>
      <c r="F10" s="19">
        <v>17.9103300198807</v>
      </c>
      <c r="G10" s="19">
        <v>88.506289070276694</v>
      </c>
      <c r="H10" s="19">
        <v>126.23031496063</v>
      </c>
      <c r="I10" s="19">
        <v>253.19762850000001</v>
      </c>
      <c r="J10" s="19">
        <v>231.71392799859001</v>
      </c>
      <c r="K10" s="19">
        <v>37.6764694488514</v>
      </c>
      <c r="L10" s="19">
        <v>12.995436100008099</v>
      </c>
      <c r="M10" s="19">
        <v>1.29481322986267</v>
      </c>
      <c r="N10" s="19">
        <v>1.83548352928334</v>
      </c>
      <c r="O10" s="19">
        <v>0.61807384467724003</v>
      </c>
      <c r="P10" s="52">
        <v>16.125732859154098</v>
      </c>
      <c r="Q10" s="53">
        <v>0.59156007434131397</v>
      </c>
      <c r="R10" s="53">
        <v>0.33989286104733801</v>
      </c>
      <c r="S10" s="53">
        <v>6.8547064611348005E-2</v>
      </c>
    </row>
    <row r="11" spans="1:19" x14ac:dyDescent="0.3">
      <c r="A11" s="3" t="s">
        <v>191</v>
      </c>
      <c r="B11" s="19">
        <v>7.1</v>
      </c>
      <c r="C11" s="19">
        <v>20.971866550764901</v>
      </c>
      <c r="D11" s="19">
        <v>1.18968630150457</v>
      </c>
      <c r="E11" s="19">
        <v>0.96300511073253803</v>
      </c>
      <c r="F11" s="19">
        <v>17.972649063032399</v>
      </c>
      <c r="G11" s="19">
        <v>85.657413708329202</v>
      </c>
      <c r="H11" s="19">
        <v>98.142570281124506</v>
      </c>
      <c r="I11" s="19">
        <v>231.7091633</v>
      </c>
      <c r="J11" s="19">
        <v>253.74873013841599</v>
      </c>
      <c r="K11" s="19">
        <v>40.977762073802097</v>
      </c>
      <c r="L11" s="19">
        <v>10.173631519637</v>
      </c>
      <c r="M11" s="19">
        <v>1.10768530269054</v>
      </c>
      <c r="N11" s="19">
        <v>1.4946675718015201</v>
      </c>
      <c r="O11" s="19">
        <v>0.541393258930572</v>
      </c>
      <c r="P11" s="52">
        <v>12.7759843941291</v>
      </c>
      <c r="Q11" s="53">
        <v>0.64105716041794703</v>
      </c>
      <c r="R11" s="53">
        <v>0.25957795533702099</v>
      </c>
      <c r="S11" s="53">
        <v>9.9364884245031704E-2</v>
      </c>
    </row>
    <row r="12" spans="1:19" x14ac:dyDescent="0.3">
      <c r="A12" s="3" t="s">
        <v>192</v>
      </c>
      <c r="B12" s="19">
        <v>7.11</v>
      </c>
      <c r="C12" s="19">
        <v>20.955882617728602</v>
      </c>
      <c r="D12" s="19">
        <v>1.16889323808592</v>
      </c>
      <c r="E12" s="19">
        <v>1.01261050724638</v>
      </c>
      <c r="F12" s="19">
        <v>17.513387681159401</v>
      </c>
      <c r="G12" s="19">
        <v>81.822526666014298</v>
      </c>
      <c r="H12" s="19">
        <v>102.25</v>
      </c>
      <c r="I12" s="19">
        <v>229.0199203</v>
      </c>
      <c r="J12" s="19">
        <v>250.91952127407501</v>
      </c>
      <c r="K12" s="19">
        <v>40.284743059649998</v>
      </c>
      <c r="L12" s="19">
        <v>10.976020910190901</v>
      </c>
      <c r="M12" s="19">
        <v>1.0766262929338299</v>
      </c>
      <c r="N12" s="19">
        <v>1.5561866533230899</v>
      </c>
      <c r="O12" s="19">
        <v>0.507104987452902</v>
      </c>
      <c r="P12" s="52">
        <v>13.6088338564478</v>
      </c>
      <c r="Q12" s="53">
        <v>0.56883828800337299</v>
      </c>
      <c r="R12" s="53">
        <v>0.310879190385832</v>
      </c>
      <c r="S12" s="53">
        <v>0.120282521610795</v>
      </c>
    </row>
    <row r="13" spans="1:19" x14ac:dyDescent="0.3">
      <c r="A13" s="3" t="s">
        <v>193</v>
      </c>
      <c r="B13" s="19">
        <v>7.1</v>
      </c>
      <c r="C13" s="19">
        <v>20.609055527638201</v>
      </c>
      <c r="D13" s="19">
        <v>1.15739113530327</v>
      </c>
      <c r="E13" s="19">
        <v>0.95918339622641502</v>
      </c>
      <c r="F13" s="19">
        <v>17.761375471698098</v>
      </c>
      <c r="G13" s="19">
        <v>78.702597200622094</v>
      </c>
      <c r="H13" s="19">
        <v>98.284313725490193</v>
      </c>
      <c r="I13" s="19">
        <v>228.9203187</v>
      </c>
      <c r="J13" s="19">
        <v>231.93506555074401</v>
      </c>
      <c r="K13" s="19">
        <v>38.733795849874099</v>
      </c>
      <c r="L13" s="19">
        <v>10.9443061289713</v>
      </c>
      <c r="M13" s="19">
        <v>1.2337363269333801</v>
      </c>
      <c r="N13" s="19">
        <v>1.6896198074290401</v>
      </c>
      <c r="O13" s="19">
        <v>0.51250340613951495</v>
      </c>
      <c r="P13" s="52">
        <v>13.867662263333701</v>
      </c>
      <c r="Q13" s="53">
        <v>0.56079587324981595</v>
      </c>
      <c r="R13" s="53">
        <v>0.28224023581429603</v>
      </c>
      <c r="S13" s="53">
        <v>0.156963890935888</v>
      </c>
    </row>
    <row r="14" spans="1:19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R14" s="13"/>
      <c r="S14" s="13"/>
    </row>
    <row r="15" spans="1:19" s="8" customFormat="1" x14ac:dyDescent="0.3">
      <c r="A15" s="14" t="s">
        <v>145</v>
      </c>
      <c r="B15" s="14"/>
      <c r="C15" s="14"/>
      <c r="D15" s="14"/>
      <c r="E15" s="14"/>
      <c r="F15" s="14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R15" s="13"/>
      <c r="S15" s="13"/>
    </row>
    <row r="16" spans="1:19" s="12" customFormat="1" x14ac:dyDescent="0.3">
      <c r="A16" s="114" t="s">
        <v>49</v>
      </c>
      <c r="B16" s="114"/>
      <c r="C16" s="114"/>
      <c r="D16" s="114"/>
      <c r="E16" s="114"/>
      <c r="F16" s="114"/>
      <c r="G16" s="114"/>
      <c r="I16" s="114" t="s">
        <v>116</v>
      </c>
      <c r="J16" s="114"/>
      <c r="K16" s="114"/>
    </row>
    <row r="17" spans="1:15" s="8" customFormat="1" ht="15" customHeight="1" x14ac:dyDescent="0.3">
      <c r="A17" s="143" t="s">
        <v>50</v>
      </c>
      <c r="B17" s="143"/>
      <c r="C17" s="143"/>
      <c r="D17" s="143"/>
      <c r="E17" s="143"/>
      <c r="F17" s="143"/>
      <c r="G17" s="143"/>
      <c r="I17" s="144" t="s">
        <v>183</v>
      </c>
      <c r="J17" s="144"/>
      <c r="K17" s="144"/>
      <c r="O17" s="79"/>
    </row>
    <row r="18" spans="1:15" s="8" customFormat="1" ht="13.5" customHeight="1" x14ac:dyDescent="0.3">
      <c r="A18" s="141" t="s">
        <v>51</v>
      </c>
      <c r="B18" s="145" t="s">
        <v>52</v>
      </c>
      <c r="C18" s="145"/>
      <c r="D18" s="145"/>
      <c r="E18" s="145" t="s">
        <v>53</v>
      </c>
      <c r="F18" s="145"/>
      <c r="G18" s="145"/>
      <c r="H18" s="2"/>
      <c r="I18" s="142" t="s">
        <v>117</v>
      </c>
      <c r="J18" s="146" t="s">
        <v>51</v>
      </c>
      <c r="K18" s="146"/>
    </row>
    <row r="19" spans="1:15" s="8" customFormat="1" ht="13.5" customHeight="1" x14ac:dyDescent="0.3">
      <c r="A19" s="141"/>
      <c r="B19" s="80" t="s">
        <v>54</v>
      </c>
      <c r="C19" s="80" t="s">
        <v>55</v>
      </c>
      <c r="D19" s="80" t="s">
        <v>56</v>
      </c>
      <c r="E19" s="80" t="s">
        <v>54</v>
      </c>
      <c r="F19" s="80" t="s">
        <v>55</v>
      </c>
      <c r="G19" s="80" t="s">
        <v>56</v>
      </c>
      <c r="H19" s="2"/>
      <c r="I19" s="142"/>
      <c r="J19" s="81" t="s">
        <v>57</v>
      </c>
      <c r="K19" s="81" t="s">
        <v>58</v>
      </c>
    </row>
    <row r="20" spans="1:15" s="8" customFormat="1" x14ac:dyDescent="0.3">
      <c r="A20" s="82" t="s">
        <v>57</v>
      </c>
      <c r="B20" s="83">
        <v>14.805602380688184</v>
      </c>
      <c r="C20" s="83">
        <v>82.253346559378798</v>
      </c>
      <c r="D20" s="83">
        <v>82.253346559378798</v>
      </c>
      <c r="E20" s="83">
        <v>14.805602380688185</v>
      </c>
      <c r="F20" s="83">
        <v>82.253346559378798</v>
      </c>
      <c r="G20" s="83">
        <v>82.253346559378798</v>
      </c>
      <c r="H20" s="4"/>
      <c r="I20" s="84" t="s">
        <v>80</v>
      </c>
      <c r="J20" s="85">
        <v>0.85942161519955251</v>
      </c>
      <c r="K20" s="85">
        <v>-0.11881586542522649</v>
      </c>
    </row>
    <row r="21" spans="1:15" s="8" customFormat="1" x14ac:dyDescent="0.3">
      <c r="A21" s="82" t="s">
        <v>58</v>
      </c>
      <c r="B21" s="83">
        <v>1.5594643446120249</v>
      </c>
      <c r="C21" s="83">
        <v>8.6636908034001383</v>
      </c>
      <c r="D21" s="83">
        <v>90.917037362778942</v>
      </c>
      <c r="E21" s="83">
        <v>1.5594643446120253</v>
      </c>
      <c r="F21" s="83">
        <v>8.6636908034001419</v>
      </c>
      <c r="G21" s="83">
        <v>90.917037362778942</v>
      </c>
      <c r="H21" s="4"/>
      <c r="I21" s="84" t="s">
        <v>47</v>
      </c>
      <c r="J21" s="86">
        <v>0.97672536488781103</v>
      </c>
      <c r="K21" s="85">
        <v>-1.778267886102761E-2</v>
      </c>
    </row>
    <row r="22" spans="1:15" s="8" customFormat="1" x14ac:dyDescent="0.3">
      <c r="A22" s="82" t="s">
        <v>59</v>
      </c>
      <c r="B22" s="87">
        <v>0.59101771395484282</v>
      </c>
      <c r="C22" s="83">
        <v>3.283431744193571</v>
      </c>
      <c r="D22" s="83">
        <v>94.20046910697252</v>
      </c>
      <c r="E22" s="88"/>
      <c r="F22" s="88"/>
      <c r="G22" s="88"/>
      <c r="H22" s="4"/>
      <c r="I22" s="84" t="s">
        <v>81</v>
      </c>
      <c r="J22" s="89">
        <v>0.96756062876774251</v>
      </c>
      <c r="K22" s="85">
        <v>-0.13186717857085037</v>
      </c>
    </row>
    <row r="23" spans="1:15" s="8" customFormat="1" x14ac:dyDescent="0.3">
      <c r="A23" s="82" t="s">
        <v>60</v>
      </c>
      <c r="B23" s="87">
        <v>0.44719041588910863</v>
      </c>
      <c r="C23" s="83">
        <v>2.4843911993839369</v>
      </c>
      <c r="D23" s="83">
        <v>96.684860306356455</v>
      </c>
      <c r="E23" s="88"/>
      <c r="F23" s="88"/>
      <c r="G23" s="88"/>
      <c r="H23" s="4"/>
      <c r="I23" s="84" t="s">
        <v>82</v>
      </c>
      <c r="J23" s="89">
        <v>0.9526981991377369</v>
      </c>
      <c r="K23" s="85">
        <v>-0.10601797636693552</v>
      </c>
    </row>
    <row r="24" spans="1:15" s="8" customFormat="1" x14ac:dyDescent="0.3">
      <c r="A24" s="82" t="s">
        <v>61</v>
      </c>
      <c r="B24" s="87">
        <v>0.30330009928654117</v>
      </c>
      <c r="C24" s="83">
        <v>1.6850005515918955</v>
      </c>
      <c r="D24" s="83">
        <v>98.369860857948353</v>
      </c>
      <c r="E24" s="88"/>
      <c r="F24" s="88"/>
      <c r="G24" s="88"/>
      <c r="H24" s="4"/>
      <c r="I24" s="84" t="s">
        <v>83</v>
      </c>
      <c r="J24" s="85">
        <v>0.77820875996112693</v>
      </c>
      <c r="K24" s="89">
        <v>-0.41543015543867778</v>
      </c>
    </row>
    <row r="25" spans="1:15" s="8" customFormat="1" x14ac:dyDescent="0.3">
      <c r="A25" s="82" t="s">
        <v>62</v>
      </c>
      <c r="B25" s="87">
        <v>0.1711161503513722</v>
      </c>
      <c r="C25" s="87">
        <v>0.95064527972984547</v>
      </c>
      <c r="D25" s="83">
        <v>99.320506137678194</v>
      </c>
      <c r="E25" s="88"/>
      <c r="F25" s="88"/>
      <c r="G25" s="88"/>
      <c r="H25" s="4"/>
      <c r="I25" s="84" t="s">
        <v>110</v>
      </c>
      <c r="J25" s="89">
        <v>0.97881983837638964</v>
      </c>
      <c r="K25" s="85">
        <v>-0.15873309199117852</v>
      </c>
    </row>
    <row r="26" spans="1:15" s="8" customFormat="1" x14ac:dyDescent="0.3">
      <c r="A26" s="82" t="s">
        <v>63</v>
      </c>
      <c r="B26" s="87">
        <v>4.864917893817472E-2</v>
      </c>
      <c r="C26" s="87">
        <v>0.2702732163231929</v>
      </c>
      <c r="D26" s="83">
        <v>99.590779354001384</v>
      </c>
      <c r="E26" s="88"/>
      <c r="F26" s="88"/>
      <c r="G26" s="88"/>
      <c r="H26" s="4"/>
      <c r="I26" s="84" t="s">
        <v>111</v>
      </c>
      <c r="J26" s="89">
        <v>0.97748980786714212</v>
      </c>
      <c r="K26" s="85">
        <v>-6.6038819329757276E-2</v>
      </c>
    </row>
    <row r="27" spans="1:15" s="8" customFormat="1" x14ac:dyDescent="0.3">
      <c r="A27" s="82" t="s">
        <v>64</v>
      </c>
      <c r="B27" s="87">
        <v>2.7833009431811506E-2</v>
      </c>
      <c r="C27" s="87">
        <v>0.1546278301767306</v>
      </c>
      <c r="D27" s="83">
        <v>99.74540718417812</v>
      </c>
      <c r="E27" s="88"/>
      <c r="F27" s="88"/>
      <c r="G27" s="88"/>
      <c r="H27" s="4"/>
      <c r="I27" s="84" t="s">
        <v>112</v>
      </c>
      <c r="J27" s="89">
        <v>0.94991237592657818</v>
      </c>
      <c r="K27" s="85">
        <v>-0.17472915402744948</v>
      </c>
    </row>
    <row r="28" spans="1:15" s="8" customFormat="1" x14ac:dyDescent="0.3">
      <c r="A28" s="82" t="s">
        <v>65</v>
      </c>
      <c r="B28" s="87">
        <v>1.9984942778107247E-2</v>
      </c>
      <c r="C28" s="87">
        <v>0.1110274598783736</v>
      </c>
      <c r="D28" s="83">
        <v>99.856434644056492</v>
      </c>
      <c r="E28" s="88"/>
      <c r="F28" s="88"/>
      <c r="G28" s="88"/>
      <c r="H28" s="4"/>
      <c r="I28" s="84" t="s">
        <v>113</v>
      </c>
      <c r="J28" s="89">
        <v>0.92281746890464911</v>
      </c>
      <c r="K28" s="85">
        <v>5.8731257578092069E-2</v>
      </c>
    </row>
    <row r="29" spans="1:15" s="8" customFormat="1" x14ac:dyDescent="0.3">
      <c r="A29" s="82" t="s">
        <v>66</v>
      </c>
      <c r="B29" s="87">
        <v>1.6754234657149793E-2</v>
      </c>
      <c r="C29" s="87">
        <v>9.3079081428609961E-2</v>
      </c>
      <c r="D29" s="83">
        <v>99.949513725485104</v>
      </c>
      <c r="E29" s="88"/>
      <c r="F29" s="88"/>
      <c r="G29" s="88"/>
      <c r="H29" s="4"/>
      <c r="I29" s="84" t="s">
        <v>114</v>
      </c>
      <c r="J29" s="89">
        <v>0.92300880117544437</v>
      </c>
      <c r="K29" s="85">
        <v>6.0818867083193742E-2</v>
      </c>
    </row>
    <row r="30" spans="1:15" s="8" customFormat="1" x14ac:dyDescent="0.3">
      <c r="A30" s="82" t="s">
        <v>67</v>
      </c>
      <c r="B30" s="87">
        <v>9.0875294126936124E-3</v>
      </c>
      <c r="C30" s="87">
        <v>5.0486274514964513E-2</v>
      </c>
      <c r="D30" s="83">
        <v>100</v>
      </c>
      <c r="E30" s="88"/>
      <c r="F30" s="88"/>
      <c r="G30" s="88"/>
      <c r="H30" s="4"/>
      <c r="I30" s="84" t="s">
        <v>123</v>
      </c>
      <c r="J30" s="89">
        <v>0.8826692189334906</v>
      </c>
      <c r="K30" s="89">
        <v>0.44479105952865466</v>
      </c>
    </row>
    <row r="31" spans="1:15" s="8" customFormat="1" x14ac:dyDescent="0.3">
      <c r="A31" s="82" t="s">
        <v>68</v>
      </c>
      <c r="B31" s="90">
        <v>8.5775358123358798E-16</v>
      </c>
      <c r="C31" s="90">
        <v>4.7652976735199328E-15</v>
      </c>
      <c r="D31" s="83">
        <v>100</v>
      </c>
      <c r="E31" s="88"/>
      <c r="F31" s="88"/>
      <c r="G31" s="88"/>
      <c r="H31" s="4"/>
      <c r="I31" s="84" t="s">
        <v>115</v>
      </c>
      <c r="J31" s="89">
        <v>0.9061712575876768</v>
      </c>
      <c r="K31" s="85">
        <v>0.39830212951051563</v>
      </c>
    </row>
    <row r="32" spans="1:15" s="8" customFormat="1" ht="16" customHeight="1" x14ac:dyDescent="0.3">
      <c r="A32" s="82" t="s">
        <v>69</v>
      </c>
      <c r="B32" s="90">
        <v>6.3046755495100209E-16</v>
      </c>
      <c r="C32" s="90">
        <v>3.5025975275055672E-15</v>
      </c>
      <c r="D32" s="83">
        <v>100</v>
      </c>
      <c r="E32" s="88"/>
      <c r="F32" s="88"/>
      <c r="G32" s="88"/>
      <c r="H32" s="4"/>
      <c r="I32" s="84" t="s">
        <v>124</v>
      </c>
      <c r="J32" s="85">
        <v>0.86187801779012274</v>
      </c>
      <c r="K32" s="86">
        <v>0.45659138950931744</v>
      </c>
    </row>
    <row r="33" spans="1:11" s="8" customFormat="1" x14ac:dyDescent="0.3">
      <c r="A33" s="82" t="s">
        <v>70</v>
      </c>
      <c r="B33" s="90">
        <v>3.8554581464024899E-16</v>
      </c>
      <c r="C33" s="90">
        <v>2.1419211924458278E-15</v>
      </c>
      <c r="D33" s="83">
        <v>100</v>
      </c>
      <c r="E33" s="88"/>
      <c r="F33" s="88"/>
      <c r="G33" s="88"/>
      <c r="H33" s="4"/>
      <c r="I33" s="84" t="s">
        <v>125</v>
      </c>
      <c r="J33" s="89">
        <v>0.92020140079937141</v>
      </c>
      <c r="K33" s="85">
        <v>0.35212100260034906</v>
      </c>
    </row>
    <row r="34" spans="1:11" s="8" customFormat="1" x14ac:dyDescent="0.3">
      <c r="A34" s="82" t="s">
        <v>71</v>
      </c>
      <c r="B34" s="90">
        <v>4.7839880810493827E-17</v>
      </c>
      <c r="C34" s="90">
        <v>2.6577711561385456E-16</v>
      </c>
      <c r="D34" s="83">
        <v>100</v>
      </c>
      <c r="E34" s="88"/>
      <c r="F34" s="88"/>
      <c r="G34" s="88"/>
      <c r="H34" s="4"/>
      <c r="I34" s="84" t="s">
        <v>184</v>
      </c>
      <c r="J34" s="89">
        <v>0.88551117538512258</v>
      </c>
      <c r="K34" s="89">
        <v>0.44405777698941268</v>
      </c>
    </row>
    <row r="35" spans="1:11" s="8" customFormat="1" x14ac:dyDescent="0.3">
      <c r="A35" s="82" t="s">
        <v>72</v>
      </c>
      <c r="B35" s="90">
        <v>-2.2673250525426173E-16</v>
      </c>
      <c r="C35" s="90">
        <v>-1.259625029190343E-15</v>
      </c>
      <c r="D35" s="83">
        <v>100</v>
      </c>
      <c r="E35" s="88"/>
      <c r="F35" s="88"/>
      <c r="G35" s="88"/>
      <c r="H35" s="4"/>
      <c r="I35" s="84" t="s">
        <v>118</v>
      </c>
      <c r="J35" s="89">
        <v>0.90735054005891291</v>
      </c>
      <c r="K35" s="85">
        <v>-0.38631762280587317</v>
      </c>
    </row>
    <row r="36" spans="1:11" s="8" customFormat="1" x14ac:dyDescent="0.3">
      <c r="A36" s="82" t="s">
        <v>73</v>
      </c>
      <c r="B36" s="90">
        <v>-4.3067223459162692E-16</v>
      </c>
      <c r="C36" s="90">
        <v>-2.3926235255090385E-15</v>
      </c>
      <c r="D36" s="83">
        <v>100</v>
      </c>
      <c r="E36" s="88"/>
      <c r="F36" s="88"/>
      <c r="G36" s="88"/>
      <c r="H36" s="4"/>
      <c r="I36" s="84" t="s">
        <v>119</v>
      </c>
      <c r="J36" s="85">
        <v>-0.84756403922343782</v>
      </c>
      <c r="K36" s="85">
        <v>0.39184657077920759</v>
      </c>
    </row>
    <row r="37" spans="1:11" s="8" customFormat="1" x14ac:dyDescent="0.3">
      <c r="A37" s="82" t="s">
        <v>74</v>
      </c>
      <c r="B37" s="90">
        <v>-4.6908095567892539E-16</v>
      </c>
      <c r="C37" s="90">
        <v>-2.6060053093273635E-15</v>
      </c>
      <c r="D37" s="83">
        <v>100</v>
      </c>
      <c r="E37" s="88"/>
      <c r="F37" s="88"/>
      <c r="G37" s="88"/>
      <c r="H37" s="4"/>
      <c r="I37" s="84" t="s">
        <v>120</v>
      </c>
      <c r="J37" s="85">
        <v>-0.7927844584617858</v>
      </c>
      <c r="K37" s="85">
        <v>0.29607958357846531</v>
      </c>
    </row>
    <row r="38" spans="1:11" s="2" customFormat="1" ht="14.5" customHeight="1" x14ac:dyDescent="0.3">
      <c r="A38" s="140" t="s">
        <v>121</v>
      </c>
      <c r="B38" s="140"/>
      <c r="C38" s="140"/>
      <c r="D38" s="140"/>
      <c r="E38" s="140"/>
      <c r="F38" s="140"/>
      <c r="G38" s="140"/>
    </row>
  </sheetData>
  <mergeCells count="10">
    <mergeCell ref="A38:G38"/>
    <mergeCell ref="A18:A19"/>
    <mergeCell ref="I18:I19"/>
    <mergeCell ref="A16:G16"/>
    <mergeCell ref="I16:K16"/>
    <mergeCell ref="A17:G17"/>
    <mergeCell ref="I17:K17"/>
    <mergeCell ref="B18:D18"/>
    <mergeCell ref="E18:G18"/>
    <mergeCell ref="J18:K18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FE85C-1121-4CC2-90D6-D172B0D62A26}">
  <dimension ref="A1:T20"/>
  <sheetViews>
    <sheetView tabSelected="1" workbookViewId="0">
      <selection activeCell="Q19" sqref="Q19"/>
    </sheetView>
  </sheetViews>
  <sheetFormatPr defaultRowHeight="14" x14ac:dyDescent="0.3"/>
  <cols>
    <col min="1" max="1" width="8.6640625" style="91"/>
    <col min="2" max="2" width="14.5" style="91" customWidth="1"/>
    <col min="3" max="14" width="8.6640625" style="93"/>
    <col min="15" max="15" width="11.5" style="93" customWidth="1"/>
    <col min="16" max="16" width="8.6640625" style="93"/>
    <col min="17" max="17" width="10.1640625" style="93" customWidth="1"/>
    <col min="18" max="20" width="8.6640625" style="93"/>
    <col min="21" max="16384" width="8.6640625" style="91"/>
  </cols>
  <sheetData>
    <row r="1" spans="1:20" x14ac:dyDescent="0.3">
      <c r="A1" s="148" t="s">
        <v>180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0" ht="14.5" customHeight="1" x14ac:dyDescent="0.3">
      <c r="A2" s="142" t="s">
        <v>117</v>
      </c>
      <c r="B2" s="142"/>
      <c r="C2" s="84" t="s">
        <v>80</v>
      </c>
      <c r="D2" s="84" t="s">
        <v>47</v>
      </c>
      <c r="E2" s="84" t="s">
        <v>81</v>
      </c>
      <c r="F2" s="84" t="s">
        <v>82</v>
      </c>
      <c r="G2" s="84" t="s">
        <v>83</v>
      </c>
      <c r="H2" s="84" t="s">
        <v>110</v>
      </c>
      <c r="I2" s="84" t="s">
        <v>111</v>
      </c>
      <c r="J2" s="84" t="s">
        <v>112</v>
      </c>
      <c r="K2" s="84" t="s">
        <v>113</v>
      </c>
      <c r="L2" s="84" t="s">
        <v>114</v>
      </c>
      <c r="M2" s="84" t="s">
        <v>123</v>
      </c>
      <c r="N2" s="84" t="s">
        <v>115</v>
      </c>
      <c r="O2" s="84" t="s">
        <v>124</v>
      </c>
      <c r="P2" s="84" t="s">
        <v>125</v>
      </c>
      <c r="Q2" s="84" t="s">
        <v>184</v>
      </c>
      <c r="R2" s="84" t="s">
        <v>118</v>
      </c>
      <c r="S2" s="84" t="s">
        <v>119</v>
      </c>
      <c r="T2" s="84" t="s">
        <v>120</v>
      </c>
    </row>
    <row r="3" spans="1:20" ht="14.5" customHeight="1" x14ac:dyDescent="0.3">
      <c r="A3" s="147" t="s">
        <v>122</v>
      </c>
      <c r="B3" s="84" t="s">
        <v>80</v>
      </c>
      <c r="C3" s="92">
        <v>1</v>
      </c>
      <c r="D3" s="92">
        <v>0.83851062646503227</v>
      </c>
      <c r="E3" s="92">
        <v>0.92176819886727124</v>
      </c>
      <c r="F3" s="92">
        <v>0.77994759474586117</v>
      </c>
      <c r="G3" s="92">
        <v>0.55614272461955627</v>
      </c>
      <c r="H3" s="92">
        <v>0.85540317217772366</v>
      </c>
      <c r="I3" s="92">
        <v>0.81866615415059474</v>
      </c>
      <c r="J3" s="92">
        <v>0.8396714551270601</v>
      </c>
      <c r="K3" s="92">
        <v>0.82423678858025651</v>
      </c>
      <c r="L3" s="92">
        <v>0.83211412773815618</v>
      </c>
      <c r="M3" s="92">
        <v>0.66241270561515464</v>
      </c>
      <c r="N3" s="92">
        <v>0.76126890457580731</v>
      </c>
      <c r="O3" s="92">
        <v>0.63260252601149514</v>
      </c>
      <c r="P3" s="92">
        <v>0.73038295173051404</v>
      </c>
      <c r="Q3" s="92">
        <v>0.66984808975601762</v>
      </c>
      <c r="R3" s="92">
        <v>0.81112223127770577</v>
      </c>
      <c r="S3" s="92">
        <v>-0.81061536764389996</v>
      </c>
      <c r="T3" s="92">
        <v>-0.63860995393307196</v>
      </c>
    </row>
    <row r="4" spans="1:20" x14ac:dyDescent="0.3">
      <c r="A4" s="147"/>
      <c r="B4" s="84" t="s">
        <v>47</v>
      </c>
      <c r="C4" s="92">
        <v>0.83851062646503227</v>
      </c>
      <c r="D4" s="92">
        <v>1</v>
      </c>
      <c r="E4" s="92">
        <v>0.95202921868576518</v>
      </c>
      <c r="F4" s="92">
        <v>0.92593865396767294</v>
      </c>
      <c r="G4" s="92">
        <v>0.72438792500666394</v>
      </c>
      <c r="H4" s="92">
        <v>0.95799355253518759</v>
      </c>
      <c r="I4" s="92">
        <v>0.9700551900601222</v>
      </c>
      <c r="J4" s="92">
        <v>0.90438602973475146</v>
      </c>
      <c r="K4" s="92">
        <v>0.94491789116583558</v>
      </c>
      <c r="L4" s="92">
        <v>0.94970356230827102</v>
      </c>
      <c r="M4" s="92">
        <v>0.84098097392825166</v>
      </c>
      <c r="N4" s="92">
        <v>0.8666293798212602</v>
      </c>
      <c r="O4" s="92">
        <v>0.80820395858625316</v>
      </c>
      <c r="P4" s="92">
        <v>0.87678936850675593</v>
      </c>
      <c r="Q4" s="92">
        <v>0.84257915507511716</v>
      </c>
      <c r="R4" s="92">
        <v>0.88616460372019101</v>
      </c>
      <c r="S4" s="92">
        <v>-0.79570080344090532</v>
      </c>
      <c r="T4" s="92">
        <v>-0.81668399203676589</v>
      </c>
    </row>
    <row r="5" spans="1:20" x14ac:dyDescent="0.3">
      <c r="A5" s="147"/>
      <c r="B5" s="84" t="s">
        <v>81</v>
      </c>
      <c r="C5" s="92">
        <v>0.92176819886727124</v>
      </c>
      <c r="D5" s="92">
        <v>0.95202921868576518</v>
      </c>
      <c r="E5" s="92">
        <v>1</v>
      </c>
      <c r="F5" s="92">
        <v>0.93559621105398538</v>
      </c>
      <c r="G5" s="92">
        <v>0.72290304314103837</v>
      </c>
      <c r="H5" s="92">
        <v>0.97875941091405438</v>
      </c>
      <c r="I5" s="92">
        <v>0.96453959767313846</v>
      </c>
      <c r="J5" s="92">
        <v>0.96688886397515961</v>
      </c>
      <c r="K5" s="92">
        <v>0.88408173581946337</v>
      </c>
      <c r="L5" s="92">
        <v>0.88941811529712855</v>
      </c>
      <c r="M5" s="92">
        <v>0.78138610587584856</v>
      </c>
      <c r="N5" s="92">
        <v>0.83478276813692032</v>
      </c>
      <c r="O5" s="92">
        <v>0.7399488442520662</v>
      </c>
      <c r="P5" s="92">
        <v>0.82848114283357366</v>
      </c>
      <c r="Q5" s="92">
        <v>0.78384636611484382</v>
      </c>
      <c r="R5" s="92">
        <v>0.91343966103591268</v>
      </c>
      <c r="S5" s="92">
        <v>-0.85051195198746132</v>
      </c>
      <c r="T5" s="92">
        <v>-0.80176943191256111</v>
      </c>
    </row>
    <row r="6" spans="1:20" x14ac:dyDescent="0.3">
      <c r="A6" s="147"/>
      <c r="B6" s="84" t="s">
        <v>82</v>
      </c>
      <c r="C6" s="92">
        <v>0.77994759474586117</v>
      </c>
      <c r="D6" s="92">
        <v>0.92593865396767294</v>
      </c>
      <c r="E6" s="92">
        <v>0.93559621105398538</v>
      </c>
      <c r="F6" s="92">
        <v>1</v>
      </c>
      <c r="G6" s="92">
        <v>0.82165548546077161</v>
      </c>
      <c r="H6" s="92">
        <v>0.9552679807615162</v>
      </c>
      <c r="I6" s="92">
        <v>0.98084627593079143</v>
      </c>
      <c r="J6" s="92">
        <v>0.96456664439877482</v>
      </c>
      <c r="K6" s="92">
        <v>0.81048595396339373</v>
      </c>
      <c r="L6" s="92">
        <v>0.80806886098444719</v>
      </c>
      <c r="M6" s="92">
        <v>0.81670124821436729</v>
      </c>
      <c r="N6" s="92">
        <v>0.81058465035310201</v>
      </c>
      <c r="O6" s="92">
        <v>0.78200739704221889</v>
      </c>
      <c r="P6" s="92">
        <v>0.82867144856427466</v>
      </c>
      <c r="Q6" s="92">
        <v>0.81465772958070404</v>
      </c>
      <c r="R6" s="92">
        <v>0.88417742299402124</v>
      </c>
      <c r="S6" s="92">
        <v>-0.82010358765373548</v>
      </c>
      <c r="T6" s="92">
        <v>-0.78040248118030564</v>
      </c>
    </row>
    <row r="7" spans="1:20" x14ac:dyDescent="0.3">
      <c r="A7" s="147"/>
      <c r="B7" s="84" t="s">
        <v>83</v>
      </c>
      <c r="C7" s="92">
        <v>0.55614272461955627</v>
      </c>
      <c r="D7" s="92">
        <v>0.72438792500666394</v>
      </c>
      <c r="E7" s="92">
        <v>0.72290304314103837</v>
      </c>
      <c r="F7" s="92">
        <v>0.82165548546077161</v>
      </c>
      <c r="G7" s="92">
        <v>1</v>
      </c>
      <c r="H7" s="92">
        <v>0.81831437734108181</v>
      </c>
      <c r="I7" s="92">
        <v>0.78679796318867468</v>
      </c>
      <c r="J7" s="92">
        <v>0.80945777546874254</v>
      </c>
      <c r="K7" s="92">
        <v>0.63937957768924802</v>
      </c>
      <c r="L7" s="92">
        <v>0.62511244620645379</v>
      </c>
      <c r="M7" s="92">
        <v>0.54017177104228198</v>
      </c>
      <c r="N7" s="92">
        <v>0.53629956311776084</v>
      </c>
      <c r="O7" s="92">
        <v>0.56602290922087428</v>
      </c>
      <c r="P7" s="92">
        <v>0.59727310595760019</v>
      </c>
      <c r="Q7" s="92">
        <v>0.54491491370462808</v>
      </c>
      <c r="R7" s="92">
        <v>0.87829125807225161</v>
      </c>
      <c r="S7" s="92">
        <v>-0.88622598038648237</v>
      </c>
      <c r="T7" s="92">
        <v>-0.6800146630197933</v>
      </c>
    </row>
    <row r="8" spans="1:20" x14ac:dyDescent="0.3">
      <c r="A8" s="147"/>
      <c r="B8" s="84" t="s">
        <v>110</v>
      </c>
      <c r="C8" s="92">
        <v>0.85540317217772366</v>
      </c>
      <c r="D8" s="92">
        <v>0.95799355253518759</v>
      </c>
      <c r="E8" s="92">
        <v>0.97875941091405438</v>
      </c>
      <c r="F8" s="92">
        <v>0.9552679807615162</v>
      </c>
      <c r="G8" s="92">
        <v>0.81831437734108181</v>
      </c>
      <c r="H8" s="92">
        <v>1</v>
      </c>
      <c r="I8" s="92">
        <v>0.98106455538728343</v>
      </c>
      <c r="J8" s="92">
        <v>0.96637154169673689</v>
      </c>
      <c r="K8" s="92">
        <v>0.89843541476290378</v>
      </c>
      <c r="L8" s="92">
        <v>0.89591534336343326</v>
      </c>
      <c r="M8" s="92">
        <v>0.7921032188802557</v>
      </c>
      <c r="N8" s="92">
        <v>0.82088279293828115</v>
      </c>
      <c r="O8" s="92">
        <v>0.75901267088223412</v>
      </c>
      <c r="P8" s="92">
        <v>0.84095843199866149</v>
      </c>
      <c r="Q8" s="92">
        <v>0.79344365825417085</v>
      </c>
      <c r="R8" s="92">
        <v>0.93741563669509209</v>
      </c>
      <c r="S8" s="92">
        <v>-0.87668998351764282</v>
      </c>
      <c r="T8" s="92">
        <v>-0.81760950254608245</v>
      </c>
    </row>
    <row r="9" spans="1:20" x14ac:dyDescent="0.3">
      <c r="A9" s="147"/>
      <c r="B9" s="84" t="s">
        <v>111</v>
      </c>
      <c r="C9" s="92">
        <v>0.81866615415059474</v>
      </c>
      <c r="D9" s="92">
        <v>0.9700551900601222</v>
      </c>
      <c r="E9" s="92">
        <v>0.96453959767313846</v>
      </c>
      <c r="F9" s="92">
        <v>0.98084627593079143</v>
      </c>
      <c r="G9" s="92">
        <v>0.78679796318867468</v>
      </c>
      <c r="H9" s="92">
        <v>0.98106455538728343</v>
      </c>
      <c r="I9" s="92">
        <v>1</v>
      </c>
      <c r="J9" s="92">
        <v>0.96285002323534297</v>
      </c>
      <c r="K9" s="92">
        <v>0.88065980507819452</v>
      </c>
      <c r="L9" s="92">
        <v>0.87883628963645888</v>
      </c>
      <c r="M9" s="92">
        <v>0.83764428909391186</v>
      </c>
      <c r="N9" s="92">
        <v>0.85241929674526884</v>
      </c>
      <c r="O9" s="92">
        <v>0.79699469885078</v>
      </c>
      <c r="P9" s="92">
        <v>0.86548401490682714</v>
      </c>
      <c r="Q9" s="92">
        <v>0.83696101455269589</v>
      </c>
      <c r="R9" s="92">
        <v>0.88816616593950104</v>
      </c>
      <c r="S9" s="92">
        <v>-0.80793558170120372</v>
      </c>
      <c r="T9" s="92">
        <v>-0.80486960011691666</v>
      </c>
    </row>
    <row r="10" spans="1:20" x14ac:dyDescent="0.3">
      <c r="A10" s="147"/>
      <c r="B10" s="84" t="s">
        <v>112</v>
      </c>
      <c r="C10" s="92">
        <v>0.8396714551270601</v>
      </c>
      <c r="D10" s="92">
        <v>0.90438602973475146</v>
      </c>
      <c r="E10" s="92">
        <v>0.96688886397515961</v>
      </c>
      <c r="F10" s="92">
        <v>0.96456664439877482</v>
      </c>
      <c r="G10" s="92">
        <v>0.80945777546874254</v>
      </c>
      <c r="H10" s="92">
        <v>0.96637154169673689</v>
      </c>
      <c r="I10" s="92">
        <v>0.96285002323534297</v>
      </c>
      <c r="J10" s="92">
        <v>1</v>
      </c>
      <c r="K10" s="92">
        <v>0.79869022771907305</v>
      </c>
      <c r="L10" s="92">
        <v>0.79644708846061474</v>
      </c>
      <c r="M10" s="92">
        <v>0.77106009587878754</v>
      </c>
      <c r="N10" s="92">
        <v>0.80373458594611025</v>
      </c>
      <c r="O10" s="92">
        <v>0.73685633317017196</v>
      </c>
      <c r="P10" s="92">
        <v>0.81595974625605194</v>
      </c>
      <c r="Q10" s="92">
        <v>0.77226541669346194</v>
      </c>
      <c r="R10" s="92">
        <v>0.91386750682551909</v>
      </c>
      <c r="S10" s="92">
        <v>-0.84915213423970093</v>
      </c>
      <c r="T10" s="92">
        <v>-0.80463389712956446</v>
      </c>
    </row>
    <row r="11" spans="1:20" x14ac:dyDescent="0.3">
      <c r="A11" s="147"/>
      <c r="B11" s="84" t="s">
        <v>113</v>
      </c>
      <c r="C11" s="92">
        <v>0.82423678858025651</v>
      </c>
      <c r="D11" s="92">
        <v>0.94491789116583558</v>
      </c>
      <c r="E11" s="92">
        <v>0.88408173581946337</v>
      </c>
      <c r="F11" s="92">
        <v>0.81048595396339373</v>
      </c>
      <c r="G11" s="92">
        <v>0.63937957768924802</v>
      </c>
      <c r="H11" s="92">
        <v>0.89843541476290378</v>
      </c>
      <c r="I11" s="92">
        <v>0.88065980507819452</v>
      </c>
      <c r="J11" s="92">
        <v>0.79869022771907305</v>
      </c>
      <c r="K11" s="92">
        <v>1</v>
      </c>
      <c r="L11" s="92">
        <v>0.99788595860680052</v>
      </c>
      <c r="M11" s="92">
        <v>0.79639001072010307</v>
      </c>
      <c r="N11" s="92">
        <v>0.846620958183117</v>
      </c>
      <c r="O11" s="92">
        <v>0.78243167072756625</v>
      </c>
      <c r="P11" s="92">
        <v>0.86052260180590157</v>
      </c>
      <c r="Q11" s="92">
        <v>0.80251118904889918</v>
      </c>
      <c r="R11" s="92">
        <v>0.80392556161210849</v>
      </c>
      <c r="S11" s="92">
        <v>-0.78005068936519806</v>
      </c>
      <c r="T11" s="92">
        <v>-0.66359287606742079</v>
      </c>
    </row>
    <row r="12" spans="1:20" x14ac:dyDescent="0.3">
      <c r="A12" s="147"/>
      <c r="B12" s="84" t="s">
        <v>114</v>
      </c>
      <c r="C12" s="92">
        <v>0.83211412773815618</v>
      </c>
      <c r="D12" s="92">
        <v>0.94970356230827102</v>
      </c>
      <c r="E12" s="92">
        <v>0.88941811529712855</v>
      </c>
      <c r="F12" s="92">
        <v>0.80806886098444719</v>
      </c>
      <c r="G12" s="92">
        <v>0.62511244620645379</v>
      </c>
      <c r="H12" s="92">
        <v>0.89591534336343326</v>
      </c>
      <c r="I12" s="92">
        <v>0.87883628963645888</v>
      </c>
      <c r="J12" s="92">
        <v>0.79644708846061474</v>
      </c>
      <c r="K12" s="92">
        <v>0.99788595860680052</v>
      </c>
      <c r="L12" s="92">
        <v>1</v>
      </c>
      <c r="M12" s="92">
        <v>0.79722774078991854</v>
      </c>
      <c r="N12" s="92">
        <v>0.84953985698435863</v>
      </c>
      <c r="O12" s="92">
        <v>0.78334982652853791</v>
      </c>
      <c r="P12" s="92">
        <v>0.85446451280899172</v>
      </c>
      <c r="Q12" s="92">
        <v>0.80361043165985857</v>
      </c>
      <c r="R12" s="92">
        <v>0.80633058381780598</v>
      </c>
      <c r="S12" s="92">
        <v>-0.77887454638604392</v>
      </c>
      <c r="T12" s="92">
        <v>-0.6702157584792251</v>
      </c>
    </row>
    <row r="13" spans="1:20" x14ac:dyDescent="0.3">
      <c r="A13" s="147"/>
      <c r="B13" s="84" t="s">
        <v>123</v>
      </c>
      <c r="C13" s="92">
        <v>0.66241270561515464</v>
      </c>
      <c r="D13" s="92">
        <v>0.84098097392825166</v>
      </c>
      <c r="E13" s="92">
        <v>0.78138610587584856</v>
      </c>
      <c r="F13" s="92">
        <v>0.81670124821436729</v>
      </c>
      <c r="G13" s="92">
        <v>0.54017177104228198</v>
      </c>
      <c r="H13" s="92">
        <v>0.7921032188802557</v>
      </c>
      <c r="I13" s="92">
        <v>0.83764428909391186</v>
      </c>
      <c r="J13" s="92">
        <v>0.77106009587878754</v>
      </c>
      <c r="K13" s="92">
        <v>0.79639001072010307</v>
      </c>
      <c r="L13" s="92">
        <v>0.79722774078991854</v>
      </c>
      <c r="M13" s="92">
        <v>1</v>
      </c>
      <c r="N13" s="92">
        <v>0.96975680445251433</v>
      </c>
      <c r="O13" s="92">
        <v>0.98719725671953018</v>
      </c>
      <c r="P13" s="92">
        <v>0.97171381389569167</v>
      </c>
      <c r="Q13" s="92">
        <v>0.99947550191933288</v>
      </c>
      <c r="R13" s="92">
        <v>0.63880406712136406</v>
      </c>
      <c r="S13" s="92">
        <v>-0.56510127391594733</v>
      </c>
      <c r="T13" s="92">
        <v>-0.60025607381959112</v>
      </c>
    </row>
    <row r="14" spans="1:20" ht="13.5" customHeight="1" x14ac:dyDescent="0.3">
      <c r="A14" s="147"/>
      <c r="B14" s="84" t="s">
        <v>115</v>
      </c>
      <c r="C14" s="92">
        <v>0.76126890457580731</v>
      </c>
      <c r="D14" s="92">
        <v>0.8666293798212602</v>
      </c>
      <c r="E14" s="92">
        <v>0.83478276813692032</v>
      </c>
      <c r="F14" s="92">
        <v>0.81058465035310201</v>
      </c>
      <c r="G14" s="92">
        <v>0.53629956311776084</v>
      </c>
      <c r="H14" s="92">
        <v>0.82088279293828115</v>
      </c>
      <c r="I14" s="92">
        <v>0.85241929674526884</v>
      </c>
      <c r="J14" s="92">
        <v>0.80373458594611025</v>
      </c>
      <c r="K14" s="92">
        <v>0.846620958183117</v>
      </c>
      <c r="L14" s="92">
        <v>0.84953985698435863</v>
      </c>
      <c r="M14" s="92">
        <v>0.96975680445251433</v>
      </c>
      <c r="N14" s="92">
        <v>1</v>
      </c>
      <c r="O14" s="92">
        <v>0.96280725000841216</v>
      </c>
      <c r="P14" s="92">
        <v>0.9786840942013677</v>
      </c>
      <c r="Q14" s="92">
        <v>0.97542015533324011</v>
      </c>
      <c r="R14" s="92">
        <v>0.66812732049161749</v>
      </c>
      <c r="S14" s="92">
        <v>-0.63229980719356649</v>
      </c>
      <c r="T14" s="92">
        <v>-0.57310446615278576</v>
      </c>
    </row>
    <row r="15" spans="1:20" ht="13.5" customHeight="1" x14ac:dyDescent="0.3">
      <c r="A15" s="147"/>
      <c r="B15" s="84" t="s">
        <v>124</v>
      </c>
      <c r="C15" s="92">
        <v>0.63260252601149514</v>
      </c>
      <c r="D15" s="92">
        <v>0.80820395858625316</v>
      </c>
      <c r="E15" s="92">
        <v>0.7399488442520662</v>
      </c>
      <c r="F15" s="92">
        <v>0.78200739704221889</v>
      </c>
      <c r="G15" s="92">
        <v>0.56602290922087428</v>
      </c>
      <c r="H15" s="92">
        <v>0.75901267088223412</v>
      </c>
      <c r="I15" s="92">
        <v>0.79699469885078</v>
      </c>
      <c r="J15" s="92">
        <v>0.73685633317017196</v>
      </c>
      <c r="K15" s="92">
        <v>0.78243167072756625</v>
      </c>
      <c r="L15" s="92">
        <v>0.78334982652853791</v>
      </c>
      <c r="M15" s="92">
        <v>0.98719725671953018</v>
      </c>
      <c r="N15" s="92">
        <v>0.96280725000841216</v>
      </c>
      <c r="O15" s="92">
        <v>1</v>
      </c>
      <c r="P15" s="92">
        <v>0.96017745846809865</v>
      </c>
      <c r="Q15" s="92">
        <v>0.99042637648021936</v>
      </c>
      <c r="R15" s="92">
        <v>0.62467187621976838</v>
      </c>
      <c r="S15" s="92">
        <v>-0.59045634777738387</v>
      </c>
      <c r="T15" s="92">
        <v>-0.5367662480174803</v>
      </c>
    </row>
    <row r="16" spans="1:20" x14ac:dyDescent="0.3">
      <c r="A16" s="147"/>
      <c r="B16" s="84" t="s">
        <v>125</v>
      </c>
      <c r="C16" s="92">
        <v>0.73038295173051404</v>
      </c>
      <c r="D16" s="92">
        <v>0.87678936850675593</v>
      </c>
      <c r="E16" s="92">
        <v>0.82848114283357366</v>
      </c>
      <c r="F16" s="92">
        <v>0.82867144856427466</v>
      </c>
      <c r="G16" s="92">
        <v>0.59727310595760019</v>
      </c>
      <c r="H16" s="92">
        <v>0.84095843199866149</v>
      </c>
      <c r="I16" s="92">
        <v>0.86548401490682714</v>
      </c>
      <c r="J16" s="92">
        <v>0.81595974625605194</v>
      </c>
      <c r="K16" s="92">
        <v>0.86052260180590157</v>
      </c>
      <c r="L16" s="92">
        <v>0.85446451280899172</v>
      </c>
      <c r="M16" s="92">
        <v>0.97171381389569167</v>
      </c>
      <c r="N16" s="92">
        <v>0.9786840942013677</v>
      </c>
      <c r="O16" s="92">
        <v>0.96017745846809865</v>
      </c>
      <c r="P16" s="92">
        <v>1</v>
      </c>
      <c r="Q16" s="92">
        <v>0.97462485926119546</v>
      </c>
      <c r="R16" s="92">
        <v>0.71001857212040054</v>
      </c>
      <c r="S16" s="92">
        <v>-0.64610603211454753</v>
      </c>
      <c r="T16" s="92">
        <v>-0.64321888329479537</v>
      </c>
    </row>
    <row r="17" spans="1:20" x14ac:dyDescent="0.3">
      <c r="A17" s="147"/>
      <c r="B17" s="84" t="s">
        <v>184</v>
      </c>
      <c r="C17" s="92">
        <v>0.66984808975601762</v>
      </c>
      <c r="D17" s="92">
        <v>0.84257915507511716</v>
      </c>
      <c r="E17" s="92">
        <v>0.78384636611484382</v>
      </c>
      <c r="F17" s="92">
        <v>0.81465772958070404</v>
      </c>
      <c r="G17" s="92">
        <v>0.54491491370462808</v>
      </c>
      <c r="H17" s="92">
        <v>0.79344365825417085</v>
      </c>
      <c r="I17" s="92">
        <v>0.83696101455269589</v>
      </c>
      <c r="J17" s="92">
        <v>0.77226541669346194</v>
      </c>
      <c r="K17" s="92">
        <v>0.80251118904889918</v>
      </c>
      <c r="L17" s="92">
        <v>0.80361043165985857</v>
      </c>
      <c r="M17" s="92">
        <v>0.99947550191933288</v>
      </c>
      <c r="N17" s="92">
        <v>0.97542015533324011</v>
      </c>
      <c r="O17" s="92">
        <v>0.99042637648021936</v>
      </c>
      <c r="P17" s="92">
        <v>0.97462485926119546</v>
      </c>
      <c r="Q17" s="92">
        <v>1</v>
      </c>
      <c r="R17" s="92">
        <v>0.64205267049982817</v>
      </c>
      <c r="S17" s="92">
        <v>-0.57644247830251594</v>
      </c>
      <c r="T17" s="92">
        <v>-0.59207802358213046</v>
      </c>
    </row>
    <row r="18" spans="1:20" x14ac:dyDescent="0.3">
      <c r="A18" s="147"/>
      <c r="B18" s="84" t="s">
        <v>118</v>
      </c>
      <c r="C18" s="92">
        <v>0.81112223127770577</v>
      </c>
      <c r="D18" s="92">
        <v>0.88616460372019101</v>
      </c>
      <c r="E18" s="92">
        <v>0.91343966103591268</v>
      </c>
      <c r="F18" s="92">
        <v>0.88417742299402124</v>
      </c>
      <c r="G18" s="92">
        <v>0.87829125807225161</v>
      </c>
      <c r="H18" s="92">
        <v>0.93741563669509209</v>
      </c>
      <c r="I18" s="92">
        <v>0.88816616593950104</v>
      </c>
      <c r="J18" s="92">
        <v>0.91386750682551909</v>
      </c>
      <c r="K18" s="92">
        <v>0.80392556161210849</v>
      </c>
      <c r="L18" s="92">
        <v>0.80633058381780598</v>
      </c>
      <c r="M18" s="92">
        <v>0.63880406712136406</v>
      </c>
      <c r="N18" s="92">
        <v>0.66812732049161749</v>
      </c>
      <c r="O18" s="92">
        <v>0.62467187621976838</v>
      </c>
      <c r="P18" s="92">
        <v>0.71001857212040054</v>
      </c>
      <c r="Q18" s="92">
        <v>0.64205267049982817</v>
      </c>
      <c r="R18" s="92">
        <v>1</v>
      </c>
      <c r="S18" s="92">
        <v>-0.93177699737048758</v>
      </c>
      <c r="T18" s="92">
        <v>-0.87658969400410658</v>
      </c>
    </row>
    <row r="19" spans="1:20" x14ac:dyDescent="0.3">
      <c r="A19" s="147"/>
      <c r="B19" s="84" t="s">
        <v>119</v>
      </c>
      <c r="C19" s="92">
        <v>-0.81061536764389996</v>
      </c>
      <c r="D19" s="92">
        <v>-0.79570080344090532</v>
      </c>
      <c r="E19" s="92">
        <v>-0.85051195198746132</v>
      </c>
      <c r="F19" s="92">
        <v>-0.82010358765373548</v>
      </c>
      <c r="G19" s="92">
        <v>-0.88622598038648237</v>
      </c>
      <c r="H19" s="92">
        <v>-0.87668998351764282</v>
      </c>
      <c r="I19" s="92">
        <v>-0.80793558170120372</v>
      </c>
      <c r="J19" s="92">
        <v>-0.84915213423970093</v>
      </c>
      <c r="K19" s="92">
        <v>-0.78005068936519806</v>
      </c>
      <c r="L19" s="92">
        <v>-0.77887454638604392</v>
      </c>
      <c r="M19" s="92">
        <v>-0.56510127391594733</v>
      </c>
      <c r="N19" s="92">
        <v>-0.63229980719356649</v>
      </c>
      <c r="O19" s="92">
        <v>-0.59045634777738387</v>
      </c>
      <c r="P19" s="92">
        <v>-0.64610603211454753</v>
      </c>
      <c r="Q19" s="92">
        <v>-0.57644247830251594</v>
      </c>
      <c r="R19" s="92">
        <v>-0.93177699737048758</v>
      </c>
      <c r="S19" s="92">
        <v>1</v>
      </c>
      <c r="T19" s="92">
        <v>0.64208208494136954</v>
      </c>
    </row>
    <row r="20" spans="1:20" x14ac:dyDescent="0.3">
      <c r="A20" s="147"/>
      <c r="B20" s="84" t="s">
        <v>120</v>
      </c>
      <c r="C20" s="92">
        <v>-0.63860995393307196</v>
      </c>
      <c r="D20" s="92">
        <v>-0.81668399203676589</v>
      </c>
      <c r="E20" s="92">
        <v>-0.80176943191256111</v>
      </c>
      <c r="F20" s="92">
        <v>-0.78040248118030564</v>
      </c>
      <c r="G20" s="92">
        <v>-0.6800146630197933</v>
      </c>
      <c r="H20" s="92">
        <v>-0.81760950254608245</v>
      </c>
      <c r="I20" s="92">
        <v>-0.80486960011691666</v>
      </c>
      <c r="J20" s="92">
        <v>-0.80463389712956446</v>
      </c>
      <c r="K20" s="92">
        <v>-0.66359287606742079</v>
      </c>
      <c r="L20" s="92">
        <v>-0.6702157584792251</v>
      </c>
      <c r="M20" s="92">
        <v>-0.60025607381959112</v>
      </c>
      <c r="N20" s="92">
        <v>-0.57310446615278576</v>
      </c>
      <c r="O20" s="92">
        <v>-0.5367662480174803</v>
      </c>
      <c r="P20" s="92">
        <v>-0.64321888329479537</v>
      </c>
      <c r="Q20" s="92">
        <v>-0.59207802358213046</v>
      </c>
      <c r="R20" s="92">
        <v>-0.87658969400410658</v>
      </c>
      <c r="S20" s="92">
        <v>0.64208208494136954</v>
      </c>
      <c r="T20" s="92">
        <v>1</v>
      </c>
    </row>
  </sheetData>
  <mergeCells count="3">
    <mergeCell ref="A3:A20"/>
    <mergeCell ref="A2:B2"/>
    <mergeCell ref="A1:T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Figure1</vt:lpstr>
      <vt:lpstr>Figure2</vt:lpstr>
      <vt:lpstr>Figure3</vt:lpstr>
      <vt:lpstr>Figure4</vt:lpstr>
      <vt:lpstr>Table1</vt:lpstr>
      <vt:lpstr>Table2</vt:lpstr>
      <vt:lpstr>Table3</vt:lpstr>
      <vt:lpstr>Table4</vt:lpstr>
      <vt:lpstr>Table5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cenyu</cp:lastModifiedBy>
  <dcterms:created xsi:type="dcterms:W3CDTF">2015-06-05T18:19:00Z</dcterms:created>
  <dcterms:modified xsi:type="dcterms:W3CDTF">2020-06-23T14:07:15Z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