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4" windowWidth="19140" windowHeight="6828" activeTab="1"/>
  </bookViews>
  <sheets>
    <sheet name="TPC" sheetId="1" r:id="rId1"/>
    <sheet name="TFC" sheetId="2" r:id="rId2"/>
  </sheets>
  <calcPr calcId="144525"/>
</workbook>
</file>

<file path=xl/calcChain.xml><?xml version="1.0" encoding="utf-8"?>
<calcChain xmlns="http://schemas.openxmlformats.org/spreadsheetml/2006/main">
  <c r="G34" i="2" l="1"/>
  <c r="G33" i="2"/>
  <c r="E32" i="2"/>
  <c r="F32" i="2"/>
  <c r="D32" i="2"/>
  <c r="E31" i="2"/>
  <c r="F31" i="2"/>
  <c r="D31" i="2"/>
  <c r="G23" i="2"/>
  <c r="G22" i="2"/>
  <c r="E21" i="2"/>
  <c r="F21" i="2"/>
  <c r="D21" i="2"/>
  <c r="E20" i="2"/>
  <c r="F20" i="2"/>
  <c r="D20" i="2"/>
  <c r="G10" i="2"/>
  <c r="G9" i="2"/>
  <c r="E8" i="2"/>
  <c r="F8" i="2"/>
  <c r="D8" i="2"/>
  <c r="E7" i="2"/>
  <c r="F7" i="2"/>
  <c r="D7" i="2"/>
  <c r="G32" i="1"/>
  <c r="G31" i="1"/>
  <c r="E30" i="1"/>
  <c r="F30" i="1"/>
  <c r="D30" i="1"/>
  <c r="E29" i="1"/>
  <c r="F29" i="1"/>
  <c r="D29" i="1"/>
  <c r="G21" i="1" l="1"/>
  <c r="G20" i="1"/>
  <c r="E19" i="1"/>
  <c r="F19" i="1"/>
  <c r="D19" i="1"/>
  <c r="E18" i="1"/>
  <c r="F18" i="1"/>
  <c r="D18" i="1"/>
  <c r="G10" i="1" l="1"/>
  <c r="G9" i="1"/>
  <c r="E8" i="1"/>
  <c r="F8" i="1"/>
  <c r="D8" i="1"/>
  <c r="E7" i="1"/>
  <c r="F7" i="1"/>
  <c r="D7" i="1"/>
</calcChain>
</file>

<file path=xl/sharedStrings.xml><?xml version="1.0" encoding="utf-8"?>
<sst xmlns="http://schemas.openxmlformats.org/spreadsheetml/2006/main" count="67" uniqueCount="15">
  <si>
    <t>S. eigii</t>
  </si>
  <si>
    <t>Sample</t>
  </si>
  <si>
    <t>trial1</t>
  </si>
  <si>
    <t>trial2</t>
  </si>
  <si>
    <t>trial3</t>
  </si>
  <si>
    <t>standard</t>
  </si>
  <si>
    <t>concentration</t>
  </si>
  <si>
    <t>mg/g dry extract</t>
  </si>
  <si>
    <t>Average</t>
  </si>
  <si>
    <t>STD</t>
  </si>
  <si>
    <t>TPC</t>
  </si>
  <si>
    <t>S. hierosolymitana</t>
  </si>
  <si>
    <t>S.hierosolymitana</t>
  </si>
  <si>
    <t>S. viridis</t>
  </si>
  <si>
    <t>S.viridis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</si>
</sst>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0" borderId="0" xfId="0" applyFont="1"/>
    <xf numFmtId="0" fontId="0" fillId="2" borderId="0" xfId="0" applyFill="1"/>
    <xf numFmtId="2" fontId="5" fillId="0" borderId="0" xfId="0" applyNumberFormat="1" applyFont="1"/>
    <xf numFmtId="0" fontId="6" fillId="0" borderId="0" xfId="0" applyFont="1"/>
    <xf numFmtId="0" fontId="5" fillId="0" borderId="0" xfId="0" applyFo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281940</xdr:colOff>
      <xdr:row>2</xdr:row>
      <xdr:rowOff>0</xdr:rowOff>
    </xdr:from>
    <xdr:to>
      <xdr:col>14</xdr:col>
      <xdr:colOff>558800</xdr:colOff>
      <xdr:row>16</xdr:row>
      <xdr:rowOff>13335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3580" y="365760"/>
          <a:ext cx="3934460" cy="2573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320040</xdr:colOff>
      <xdr:row>1</xdr:row>
      <xdr:rowOff>160020</xdr:rowOff>
    </xdr:from>
    <xdr:to>
      <xdr:col>15</xdr:col>
      <xdr:colOff>247650</xdr:colOff>
      <xdr:row>15</xdr:row>
      <xdr:rowOff>130175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342900"/>
          <a:ext cx="3585210" cy="253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9" workbookViewId="0">
      <selection activeCell="Q7" sqref="Q7"/>
    </sheetView>
  </sheetViews>
  <sheetFormatPr defaultRowHeight="14.4"/>
  <cols>
    <col min="3" max="3" width="18" customWidth="1"/>
  </cols>
  <sheetData>
    <row r="1" spans="1:7">
      <c r="A1" t="s">
        <v>10</v>
      </c>
    </row>
    <row r="3" spans="1:7">
      <c r="C3" s="6" t="s">
        <v>0</v>
      </c>
    </row>
    <row r="4" spans="1:7">
      <c r="C4" s="1" t="s">
        <v>1</v>
      </c>
      <c r="D4" s="1" t="s">
        <v>2</v>
      </c>
      <c r="E4" s="1" t="s">
        <v>3</v>
      </c>
      <c r="F4" s="1" t="s">
        <v>4</v>
      </c>
    </row>
    <row r="5" spans="1:7">
      <c r="C5" s="1" t="s">
        <v>5</v>
      </c>
      <c r="D5" s="2">
        <v>0.5</v>
      </c>
      <c r="E5" s="2">
        <v>0.5</v>
      </c>
      <c r="F5" s="2">
        <v>0.5</v>
      </c>
    </row>
    <row r="6" spans="1:7">
      <c r="C6" s="3" t="s">
        <v>0</v>
      </c>
      <c r="D6" s="4">
        <v>0.49299999999999999</v>
      </c>
      <c r="E6" s="4">
        <v>0.46899999999999997</v>
      </c>
      <c r="F6" s="4">
        <v>0.59799999999999998</v>
      </c>
    </row>
    <row r="7" spans="1:7">
      <c r="C7" s="1" t="s">
        <v>6</v>
      </c>
      <c r="D7" s="4">
        <f>(D6+0.0298)/0.0198</f>
        <v>26.404040404040405</v>
      </c>
      <c r="E7" s="4">
        <f t="shared" ref="E7:F7" si="0">(E6+0.0298)/0.0198</f>
        <v>25.191919191919187</v>
      </c>
      <c r="F7" s="4">
        <f t="shared" si="0"/>
        <v>31.707070707070706</v>
      </c>
    </row>
    <row r="8" spans="1:7">
      <c r="C8" s="1" t="s">
        <v>7</v>
      </c>
      <c r="D8" s="4">
        <f>D7*0.9</f>
        <v>23.763636363636365</v>
      </c>
      <c r="E8" s="4">
        <f t="shared" ref="E8:F8" si="1">E7*0.9</f>
        <v>22.672727272727268</v>
      </c>
      <c r="F8" s="4">
        <f t="shared" si="1"/>
        <v>28.536363636363635</v>
      </c>
    </row>
    <row r="9" spans="1:7">
      <c r="C9" s="5" t="s">
        <v>8</v>
      </c>
      <c r="G9" s="8">
        <f>AVERAGE(D8:F8)</f>
        <v>24.990909090909089</v>
      </c>
    </row>
    <row r="10" spans="1:7">
      <c r="C10" s="5" t="s">
        <v>9</v>
      </c>
      <c r="G10" s="8">
        <f>STDEV(D8:F8)</f>
        <v>3.1185263525534346</v>
      </c>
    </row>
    <row r="14" spans="1:7">
      <c r="C14" s="6" t="s">
        <v>11</v>
      </c>
    </row>
    <row r="15" spans="1:7">
      <c r="C15" s="1" t="s">
        <v>1</v>
      </c>
      <c r="D15" s="1" t="s">
        <v>2</v>
      </c>
      <c r="E15" s="1" t="s">
        <v>3</v>
      </c>
      <c r="F15" s="1" t="s">
        <v>4</v>
      </c>
    </row>
    <row r="16" spans="1:7">
      <c r="C16" s="1" t="s">
        <v>5</v>
      </c>
      <c r="D16" s="2">
        <v>0.5</v>
      </c>
      <c r="E16" s="2">
        <v>0.5</v>
      </c>
      <c r="F16" s="2">
        <v>0.5</v>
      </c>
    </row>
    <row r="17" spans="3:7">
      <c r="C17" s="3" t="s">
        <v>12</v>
      </c>
      <c r="D17" s="4">
        <v>0.48299999999999998</v>
      </c>
      <c r="E17" s="4">
        <v>0.48399999999999999</v>
      </c>
      <c r="F17" s="4">
        <v>0.51400000000000001</v>
      </c>
    </row>
    <row r="18" spans="3:7">
      <c r="C18" s="1" t="s">
        <v>6</v>
      </c>
      <c r="D18" s="7">
        <f>(D17+0.0298)/0.0198</f>
        <v>25.8989898989899</v>
      </c>
      <c r="E18" s="7">
        <f t="shared" ref="E18:F18" si="2">(E17+0.0298)/0.0198</f>
        <v>25.949494949494948</v>
      </c>
      <c r="F18" s="7">
        <f t="shared" si="2"/>
        <v>27.464646464646467</v>
      </c>
    </row>
    <row r="19" spans="3:7">
      <c r="C19" s="1" t="s">
        <v>7</v>
      </c>
      <c r="D19" s="7">
        <f>D18*1.033</f>
        <v>26.753656565656563</v>
      </c>
      <c r="E19" s="7">
        <f t="shared" ref="E19:F19" si="3">E18*1.033</f>
        <v>26.80582828282828</v>
      </c>
      <c r="F19" s="7">
        <f t="shared" si="3"/>
        <v>28.3709797979798</v>
      </c>
    </row>
    <row r="20" spans="3:7">
      <c r="C20" s="5" t="s">
        <v>8</v>
      </c>
      <c r="G20" s="8">
        <f>AVERAGE(D19:F19)</f>
        <v>27.31015488215488</v>
      </c>
    </row>
    <row r="21" spans="3:7">
      <c r="C21" s="5" t="s">
        <v>9</v>
      </c>
      <c r="G21" s="8">
        <f>STDEV(D19:F19)</f>
        <v>0.9190715959838881</v>
      </c>
    </row>
    <row r="25" spans="3:7">
      <c r="C25" s="9" t="s">
        <v>13</v>
      </c>
    </row>
    <row r="26" spans="3:7">
      <c r="C26" s="1" t="s">
        <v>1</v>
      </c>
      <c r="D26" s="1" t="s">
        <v>2</v>
      </c>
      <c r="E26" s="1" t="s">
        <v>3</v>
      </c>
      <c r="F26" s="1" t="s">
        <v>4</v>
      </c>
    </row>
    <row r="27" spans="3:7">
      <c r="C27" s="1" t="s">
        <v>5</v>
      </c>
      <c r="D27" s="2">
        <v>0.5</v>
      </c>
      <c r="E27" s="2">
        <v>0.5</v>
      </c>
      <c r="F27" s="2">
        <v>0.5</v>
      </c>
    </row>
    <row r="28" spans="3:7">
      <c r="C28" s="3" t="s">
        <v>14</v>
      </c>
      <c r="D28" s="4">
        <v>0.53500000000000003</v>
      </c>
      <c r="E28" s="4">
        <v>0.55100000000000005</v>
      </c>
      <c r="F28" s="4">
        <v>0.55300000000000005</v>
      </c>
    </row>
    <row r="29" spans="3:7">
      <c r="C29" s="1" t="s">
        <v>6</v>
      </c>
      <c r="D29" s="13">
        <f>(D28+0.0298)/0.0198</f>
        <v>28.525252525252526</v>
      </c>
      <c r="E29" s="13">
        <f t="shared" ref="E29:F29" si="4">(E28+0.0298)/0.0198</f>
        <v>29.333333333333336</v>
      </c>
      <c r="F29" s="13">
        <f t="shared" si="4"/>
        <v>29.434343434343436</v>
      </c>
    </row>
    <row r="30" spans="3:7">
      <c r="C30" s="1" t="s">
        <v>7</v>
      </c>
      <c r="D30" s="13">
        <f>D29*0.636</f>
        <v>18.142060606060607</v>
      </c>
      <c r="E30" s="13">
        <f t="shared" ref="E30:F30" si="5">E29*0.636</f>
        <v>18.656000000000002</v>
      </c>
      <c r="F30" s="13">
        <f t="shared" si="5"/>
        <v>18.720242424242425</v>
      </c>
    </row>
    <row r="31" spans="3:7">
      <c r="C31" s="5" t="s">
        <v>8</v>
      </c>
      <c r="G31" s="8">
        <f>AVERAGE(D30:F30)</f>
        <v>18.506101010101009</v>
      </c>
    </row>
    <row r="32" spans="3:7">
      <c r="C32" s="5" t="s">
        <v>9</v>
      </c>
      <c r="G32" s="10">
        <f>STDEV(D30:F30)</f>
        <v>0.31690035357910473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34"/>
  <sheetViews>
    <sheetView tabSelected="1" workbookViewId="0">
      <selection activeCell="H17" sqref="H17"/>
    </sheetView>
  </sheetViews>
  <sheetFormatPr defaultRowHeight="14.4"/>
  <cols>
    <col min="3" max="3" width="18.77734375" customWidth="1"/>
  </cols>
  <sheetData>
    <row r="3" spans="3:7">
      <c r="C3" s="9" t="s">
        <v>0</v>
      </c>
    </row>
    <row r="4" spans="3:7">
      <c r="C4" s="1" t="s">
        <v>1</v>
      </c>
      <c r="D4" s="2" t="s">
        <v>2</v>
      </c>
      <c r="E4" s="2" t="s">
        <v>3</v>
      </c>
      <c r="F4" s="2" t="s">
        <v>4</v>
      </c>
    </row>
    <row r="5" spans="3:7">
      <c r="C5" s="1" t="s">
        <v>5</v>
      </c>
      <c r="D5" s="11">
        <v>0.5</v>
      </c>
      <c r="E5" s="11">
        <v>0.5</v>
      </c>
      <c r="F5" s="11">
        <v>0.5</v>
      </c>
    </row>
    <row r="6" spans="3:7">
      <c r="C6" s="3" t="s">
        <v>0</v>
      </c>
      <c r="D6" s="12">
        <v>0.13500000000000001</v>
      </c>
      <c r="E6" s="12">
        <v>0.13200000000000001</v>
      </c>
      <c r="F6" s="12">
        <v>0.13600000000000001</v>
      </c>
    </row>
    <row r="7" spans="3:7">
      <c r="C7" s="1" t="s">
        <v>6</v>
      </c>
      <c r="D7" s="13">
        <f>(D6+0.0392)/0.0003</f>
        <v>580.66666666666674</v>
      </c>
      <c r="E7" s="13">
        <f t="shared" ref="E7:F7" si="0">(E6+0.0392)/0.0003</f>
        <v>570.66666666666674</v>
      </c>
      <c r="F7" s="13">
        <f t="shared" si="0"/>
        <v>584.00000000000011</v>
      </c>
    </row>
    <row r="8" spans="3:7">
      <c r="C8" s="1" t="s">
        <v>7</v>
      </c>
      <c r="D8" s="13">
        <f>D7*0.9</f>
        <v>522.60000000000014</v>
      </c>
      <c r="E8" s="13">
        <f t="shared" ref="E8:F8" si="1">E7*0.9</f>
        <v>513.60000000000014</v>
      </c>
      <c r="F8" s="13">
        <f t="shared" si="1"/>
        <v>525.60000000000014</v>
      </c>
    </row>
    <row r="9" spans="3:7">
      <c r="C9" s="5" t="s">
        <v>8</v>
      </c>
      <c r="G9" s="10">
        <f>AVERAGE(D8:F8)</f>
        <v>520.60000000000014</v>
      </c>
    </row>
    <row r="10" spans="3:7">
      <c r="C10" s="5" t="s">
        <v>9</v>
      </c>
      <c r="G10" s="8">
        <f>STDEV(D8:F8)</f>
        <v>6.2449979983983983</v>
      </c>
    </row>
    <row r="16" spans="3:7">
      <c r="C16" s="9" t="s">
        <v>12</v>
      </c>
    </row>
    <row r="17" spans="3:7">
      <c r="C17" s="1" t="s">
        <v>1</v>
      </c>
      <c r="D17" s="1" t="s">
        <v>2</v>
      </c>
      <c r="E17" s="1" t="s">
        <v>3</v>
      </c>
      <c r="F17" s="1" t="s">
        <v>4</v>
      </c>
    </row>
    <row r="18" spans="3:7">
      <c r="C18" s="1" t="s">
        <v>5</v>
      </c>
      <c r="D18" s="2">
        <v>0.5</v>
      </c>
      <c r="E18" s="2">
        <v>0.5</v>
      </c>
      <c r="F18" s="2">
        <v>0.5</v>
      </c>
    </row>
    <row r="19" spans="3:7">
      <c r="C19" s="3" t="s">
        <v>12</v>
      </c>
      <c r="D19" s="4">
        <v>0.185</v>
      </c>
      <c r="E19" s="4">
        <v>0.186</v>
      </c>
      <c r="F19" s="4">
        <v>0.183</v>
      </c>
    </row>
    <row r="20" spans="3:7">
      <c r="C20" s="1" t="s">
        <v>6</v>
      </c>
      <c r="D20" s="7">
        <f>(D19+0.0392)/0.0003</f>
        <v>747.33333333333348</v>
      </c>
      <c r="E20" s="7">
        <f t="shared" ref="E20:F20" si="2">(E19+0.0392)/0.0003</f>
        <v>750.66666666666674</v>
      </c>
      <c r="F20" s="7">
        <f t="shared" si="2"/>
        <v>740.66666666666674</v>
      </c>
    </row>
    <row r="21" spans="3:7">
      <c r="C21" s="1" t="s">
        <v>7</v>
      </c>
      <c r="D21" s="7">
        <f>D20*1.033</f>
        <v>771.99533333333341</v>
      </c>
      <c r="E21" s="7">
        <f t="shared" ref="E21:F21" si="3">E20*1.033</f>
        <v>775.43866666666668</v>
      </c>
      <c r="F21" s="7">
        <f t="shared" si="3"/>
        <v>765.10866666666664</v>
      </c>
    </row>
    <row r="22" spans="3:7">
      <c r="C22" s="5" t="s">
        <v>8</v>
      </c>
      <c r="G22" s="8">
        <f>AVERAGE(D21:F21)</f>
        <v>770.84755555555557</v>
      </c>
    </row>
    <row r="23" spans="3:7">
      <c r="C23" s="5" t="s">
        <v>9</v>
      </c>
      <c r="G23" s="8">
        <f>STDEV(D21:F21)</f>
        <v>5.2597785476548991</v>
      </c>
    </row>
    <row r="27" spans="3:7">
      <c r="C27" s="9" t="s">
        <v>13</v>
      </c>
    </row>
    <row r="28" spans="3:7">
      <c r="C28" s="1" t="s">
        <v>1</v>
      </c>
      <c r="D28" s="2" t="s">
        <v>2</v>
      </c>
      <c r="E28" s="2" t="s">
        <v>3</v>
      </c>
      <c r="F28" s="2" t="s">
        <v>4</v>
      </c>
    </row>
    <row r="29" spans="3:7">
      <c r="C29" s="1" t="s">
        <v>5</v>
      </c>
      <c r="D29" s="2">
        <v>0.5</v>
      </c>
      <c r="E29" s="2">
        <v>0.5</v>
      </c>
      <c r="F29" s="2">
        <v>0.5</v>
      </c>
    </row>
    <row r="30" spans="3:7">
      <c r="C30" s="3" t="s">
        <v>14</v>
      </c>
      <c r="D30" s="4">
        <v>0.106</v>
      </c>
      <c r="E30" s="4">
        <v>0.107</v>
      </c>
      <c r="F30" s="4">
        <v>0.11</v>
      </c>
    </row>
    <row r="31" spans="3:7">
      <c r="C31" s="1" t="s">
        <v>6</v>
      </c>
      <c r="D31" s="13">
        <f>(D30+0.0392)/0.0003</f>
        <v>484</v>
      </c>
      <c r="E31" s="13">
        <f t="shared" ref="E31:F31" si="4">(E30+0.0392)/0.0003</f>
        <v>487.33333333333337</v>
      </c>
      <c r="F31" s="13">
        <f t="shared" si="4"/>
        <v>497.33333333333337</v>
      </c>
    </row>
    <row r="32" spans="3:7">
      <c r="C32" s="1" t="s">
        <v>7</v>
      </c>
      <c r="D32" s="14">
        <f>D31*0.636</f>
        <v>307.82400000000001</v>
      </c>
      <c r="E32" s="14">
        <f t="shared" ref="E32:F32" si="5">E31*0.636</f>
        <v>309.94400000000002</v>
      </c>
      <c r="F32" s="14">
        <f t="shared" si="5"/>
        <v>316.30400000000003</v>
      </c>
    </row>
    <row r="33" spans="3:7">
      <c r="C33" s="5" t="s">
        <v>8</v>
      </c>
      <c r="G33" s="8">
        <f>AVERAGE(D32:F32)</f>
        <v>311.35733333333337</v>
      </c>
    </row>
    <row r="34" spans="3:7">
      <c r="C34" s="5" t="s">
        <v>9</v>
      </c>
      <c r="G34" s="8">
        <f>STDEV(D32:F32)</f>
        <v>4.4131319188682108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TPC</vt:lpstr>
      <vt:lpstr>TFC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2020-06-30T15:47:18Z</dcterms:created>
  <dcterms:modified xsi:type="dcterms:W3CDTF">2020-07-01T21:28:09Z</dcterms:modified>
</cp:coreProperties>
</file>