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8"/>
  <workbookPr/>
  <mc:AlternateContent xmlns:mc="http://schemas.openxmlformats.org/markup-compatibility/2006">
    <mc:Choice Requires="x15">
      <x15ac:absPath xmlns:x15ac="http://schemas.microsoft.com/office/spreadsheetml/2010/11/ac" url="/Users/owner/Desktop/Carole Haddoub/PeerJ/Revised 20 Juin/"/>
    </mc:Choice>
  </mc:AlternateContent>
  <xr:revisionPtr revIDLastSave="0" documentId="8_{4EFBDC45-05C3-8E4A-9FDD-8B79EDC3AC32}" xr6:coauthVersionLast="45" xr6:coauthVersionMax="45" xr10:uidLastSave="{00000000-0000-0000-0000-000000000000}"/>
  <bookViews>
    <workbookView xWindow="0" yWindow="460" windowWidth="27380" windowHeight="16400" xr2:uid="{00000000-000D-0000-FFFF-FFFF00000000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9" i="1" l="1"/>
  <c r="X29" i="1" s="1"/>
  <c r="V29" i="1"/>
  <c r="U29" i="1"/>
  <c r="W27" i="1"/>
  <c r="X27" i="1" s="1"/>
  <c r="V27" i="1"/>
  <c r="U27" i="1"/>
  <c r="W25" i="1"/>
  <c r="X25" i="1" s="1"/>
  <c r="V25" i="1"/>
  <c r="U25" i="1"/>
  <c r="W23" i="1"/>
  <c r="X23" i="1" s="1"/>
  <c r="V23" i="1"/>
  <c r="U23" i="1"/>
  <c r="W21" i="1"/>
  <c r="X21" i="1" s="1"/>
  <c r="V21" i="1"/>
  <c r="U21" i="1"/>
  <c r="W19" i="1"/>
  <c r="X19" i="1" s="1"/>
  <c r="V19" i="1"/>
  <c r="U19" i="1"/>
  <c r="W14" i="1"/>
  <c r="X14" i="1" s="1"/>
  <c r="W12" i="1"/>
  <c r="X12" i="1" s="1"/>
  <c r="W10" i="1"/>
  <c r="X10" i="1" s="1"/>
  <c r="W8" i="1"/>
  <c r="X8" i="1" s="1"/>
  <c r="W6" i="1"/>
  <c r="X6" i="1" s="1"/>
  <c r="W4" i="1"/>
  <c r="X4" i="1" s="1"/>
  <c r="V4" i="1"/>
  <c r="U4" i="1"/>
  <c r="V14" i="1"/>
  <c r="U14" i="1"/>
  <c r="V12" i="1"/>
  <c r="U12" i="1"/>
  <c r="V10" i="1"/>
  <c r="U10" i="1"/>
  <c r="V8" i="1"/>
  <c r="U8" i="1"/>
  <c r="V6" i="1"/>
  <c r="U6" i="1"/>
  <c r="W59" i="1" l="1"/>
  <c r="X59" i="1" s="1"/>
  <c r="W57" i="1"/>
  <c r="X57" i="1" s="1"/>
  <c r="W55" i="1"/>
  <c r="X55" i="1" s="1"/>
  <c r="W53" i="1"/>
  <c r="X53" i="1" s="1"/>
  <c r="W51" i="1"/>
  <c r="X51" i="1" s="1"/>
  <c r="W49" i="1"/>
  <c r="X49" i="1" s="1"/>
  <c r="V49" i="1"/>
  <c r="U49" i="1"/>
  <c r="V59" i="1"/>
  <c r="U59" i="1"/>
  <c r="V57" i="1"/>
  <c r="U57" i="1"/>
  <c r="V55" i="1"/>
  <c r="U55" i="1"/>
  <c r="V53" i="1"/>
  <c r="U53" i="1"/>
  <c r="V51" i="1"/>
  <c r="U51" i="1"/>
  <c r="U34" i="1" l="1"/>
  <c r="U36" i="1"/>
  <c r="W44" i="1"/>
  <c r="X44" i="1" s="1"/>
  <c r="V44" i="1"/>
  <c r="U44" i="1"/>
  <c r="W42" i="1"/>
  <c r="X42" i="1" s="1"/>
  <c r="V42" i="1"/>
  <c r="U42" i="1"/>
  <c r="W40" i="1"/>
  <c r="X40" i="1" s="1"/>
  <c r="V40" i="1"/>
  <c r="U40" i="1"/>
  <c r="W38" i="1"/>
  <c r="X38" i="1" s="1"/>
  <c r="V38" i="1"/>
  <c r="U38" i="1"/>
  <c r="W36" i="1"/>
  <c r="X36" i="1" s="1"/>
  <c r="V36" i="1"/>
  <c r="W34" i="1"/>
  <c r="X34" i="1" s="1"/>
  <c r="V34" i="1"/>
  <c r="N47" i="1" l="1"/>
  <c r="M47" i="1"/>
  <c r="J47" i="1"/>
  <c r="I47" i="1"/>
  <c r="F47" i="1"/>
  <c r="N46" i="1"/>
  <c r="M46" i="1"/>
  <c r="J46" i="1"/>
  <c r="I46" i="1"/>
  <c r="F46" i="1"/>
  <c r="N45" i="1"/>
  <c r="M45" i="1"/>
  <c r="J45" i="1"/>
  <c r="I45" i="1"/>
  <c r="F45" i="1"/>
  <c r="N44" i="1"/>
  <c r="M44" i="1"/>
  <c r="J44" i="1"/>
  <c r="I44" i="1"/>
  <c r="F44" i="1"/>
  <c r="N43" i="1"/>
  <c r="M43" i="1"/>
  <c r="J43" i="1"/>
  <c r="I43" i="1"/>
  <c r="F43" i="1"/>
  <c r="N42" i="1"/>
  <c r="M42" i="1"/>
  <c r="J42" i="1"/>
  <c r="I42" i="1"/>
  <c r="F42" i="1"/>
  <c r="I34" i="1"/>
  <c r="N39" i="1"/>
  <c r="M39" i="1"/>
  <c r="J39" i="1"/>
  <c r="I39" i="1"/>
  <c r="F39" i="1"/>
  <c r="N38" i="1"/>
  <c r="M38" i="1"/>
  <c r="J38" i="1"/>
  <c r="I38" i="1"/>
  <c r="F38" i="1"/>
  <c r="N37" i="1"/>
  <c r="M37" i="1"/>
  <c r="J37" i="1"/>
  <c r="I37" i="1"/>
  <c r="F37" i="1"/>
  <c r="N36" i="1"/>
  <c r="M36" i="1"/>
  <c r="J36" i="1"/>
  <c r="I36" i="1"/>
  <c r="F36" i="1"/>
  <c r="N35" i="1"/>
  <c r="M35" i="1"/>
  <c r="J35" i="1"/>
  <c r="I35" i="1"/>
  <c r="F35" i="1"/>
  <c r="N34" i="1"/>
  <c r="M34" i="1"/>
  <c r="J34" i="1"/>
  <c r="F34" i="1"/>
  <c r="K30" i="1"/>
  <c r="J30" i="1"/>
  <c r="H30" i="1"/>
  <c r="G30" i="1"/>
  <c r="E30" i="1"/>
  <c r="D30" i="1"/>
  <c r="K22" i="1"/>
  <c r="J22" i="1"/>
  <c r="H22" i="1"/>
  <c r="G22" i="1"/>
  <c r="E22" i="1"/>
  <c r="D22" i="1"/>
  <c r="K26" i="1"/>
  <c r="J26" i="1"/>
  <c r="H26" i="1"/>
  <c r="G26" i="1"/>
  <c r="E26" i="1"/>
  <c r="D26" i="1"/>
  <c r="K24" i="1"/>
  <c r="J24" i="1"/>
  <c r="H24" i="1"/>
  <c r="G24" i="1"/>
  <c r="E24" i="1"/>
  <c r="D24" i="1"/>
  <c r="K28" i="1"/>
  <c r="J28" i="1"/>
  <c r="H28" i="1"/>
  <c r="G28" i="1"/>
  <c r="E28" i="1"/>
  <c r="D28" i="1"/>
  <c r="K20" i="1"/>
  <c r="J20" i="1"/>
  <c r="H20" i="1"/>
  <c r="G20" i="1"/>
  <c r="E20" i="1"/>
  <c r="D20" i="1"/>
  <c r="K16" i="1" l="1"/>
  <c r="J16" i="1"/>
  <c r="H16" i="1"/>
  <c r="G16" i="1"/>
  <c r="E16" i="1"/>
  <c r="D16" i="1"/>
  <c r="K12" i="1"/>
  <c r="J12" i="1"/>
  <c r="H12" i="1"/>
  <c r="G12" i="1"/>
  <c r="E12" i="1"/>
  <c r="D12" i="1"/>
  <c r="K10" i="1"/>
  <c r="J10" i="1"/>
  <c r="H10" i="1"/>
  <c r="G10" i="1"/>
  <c r="E10" i="1"/>
  <c r="D10" i="1"/>
  <c r="K8" i="1"/>
  <c r="J8" i="1"/>
  <c r="H8" i="1"/>
  <c r="G8" i="1"/>
  <c r="E8" i="1"/>
  <c r="D8" i="1"/>
  <c r="K14" i="1"/>
  <c r="J14" i="1"/>
  <c r="H14" i="1"/>
  <c r="G14" i="1"/>
  <c r="E14" i="1"/>
  <c r="D14" i="1"/>
  <c r="K6" i="1"/>
  <c r="J6" i="1"/>
  <c r="H6" i="1"/>
  <c r="G6" i="1"/>
  <c r="E6" i="1"/>
  <c r="D6" i="1"/>
</calcChain>
</file>

<file path=xl/sharedStrings.xml><?xml version="1.0" encoding="utf-8"?>
<sst xmlns="http://schemas.openxmlformats.org/spreadsheetml/2006/main" count="154" uniqueCount="61">
  <si>
    <t>D0</t>
  </si>
  <si>
    <t>D0 Average</t>
  </si>
  <si>
    <t>D1</t>
  </si>
  <si>
    <t>D2</t>
  </si>
  <si>
    <t>Viable Cells/Day</t>
  </si>
  <si>
    <t>Concentration of Viable Cells/mL</t>
  </si>
  <si>
    <t xml:space="preserve">SD D0 </t>
  </si>
  <si>
    <t>D1 Average</t>
  </si>
  <si>
    <t xml:space="preserve">SD D1 </t>
  </si>
  <si>
    <t>D2 Average</t>
  </si>
  <si>
    <t xml:space="preserve">SD D2 </t>
  </si>
  <si>
    <t>B16-OVA</t>
  </si>
  <si>
    <t>B16</t>
  </si>
  <si>
    <t>MCA-Mock</t>
  </si>
  <si>
    <t>D2 SD</t>
  </si>
  <si>
    <t>D1 SD</t>
  </si>
  <si>
    <t>D0 SD</t>
  </si>
  <si>
    <t>MCA-OVA</t>
  </si>
  <si>
    <t>0 ug / ml</t>
  </si>
  <si>
    <t>0.25 ug / ml</t>
  </si>
  <si>
    <t>0.75 ug / ml</t>
  </si>
  <si>
    <t>2.25 ug / ml</t>
  </si>
  <si>
    <t>6.6 ug / ml</t>
  </si>
  <si>
    <t>20 ug / ml</t>
  </si>
  <si>
    <t>0 ug/ml</t>
  </si>
  <si>
    <t>0.25 ug/ml</t>
  </si>
  <si>
    <t>0.75 ug/ml</t>
  </si>
  <si>
    <t>2.25 ug/ml</t>
  </si>
  <si>
    <t>6.6 ug/ml</t>
  </si>
  <si>
    <t>20 ug/ml</t>
  </si>
  <si>
    <t>Flow cytometry Data</t>
  </si>
  <si>
    <t>Well ID</t>
  </si>
  <si>
    <t>Concentration (g/ml)</t>
  </si>
  <si>
    <t>Cell Index</t>
  </si>
  <si>
    <t>conc ug/ml</t>
  </si>
  <si>
    <t>B1</t>
  </si>
  <si>
    <t>B2</t>
  </si>
  <si>
    <t>C1</t>
  </si>
  <si>
    <t>C2</t>
  </si>
  <si>
    <t>E1</t>
  </si>
  <si>
    <t>E2</t>
  </si>
  <si>
    <t>F1</t>
  </si>
  <si>
    <t>F2</t>
  </si>
  <si>
    <t>G1</t>
  </si>
  <si>
    <t>G2</t>
  </si>
  <si>
    <t>Average</t>
  </si>
  <si>
    <t>SD</t>
  </si>
  <si>
    <t>conc (log)</t>
  </si>
  <si>
    <t>B3</t>
  </si>
  <si>
    <t>B4</t>
  </si>
  <si>
    <t>C3</t>
  </si>
  <si>
    <t>C4</t>
  </si>
  <si>
    <t>D3</t>
  </si>
  <si>
    <t>D4</t>
  </si>
  <si>
    <t>E3</t>
  </si>
  <si>
    <t>E4</t>
  </si>
  <si>
    <t>F3</t>
  </si>
  <si>
    <t>F4</t>
  </si>
  <si>
    <t>G3</t>
  </si>
  <si>
    <t>G4</t>
  </si>
  <si>
    <t>Xcelligence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</si>
</sst>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Fill="1" applyBorder="1"/>
    <xf numFmtId="0" fontId="1" fillId="0" borderId="1" xfId="0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1" xfId="0" applyFont="1" applyBorder="1"/>
    <xf numFmtId="0" fontId="1" fillId="3" borderId="1" xfId="0" applyFont="1" applyFill="1" applyBorder="1" applyAlignment="1">
      <alignment horizontal="right" vertical="center" wrapText="1"/>
    </xf>
    <xf numFmtId="0" fontId="4" fillId="0" borderId="1" xfId="0" applyFont="1" applyBorder="1"/>
    <xf numFmtId="0" fontId="0" fillId="0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1" fontId="0" fillId="0" borderId="1" xfId="0" applyNumberFormat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60"/>
  <sheetViews>
    <sheetView tabSelected="1" topLeftCell="G44" zoomScaleNormal="100" workbookViewId="0">
      <selection activeCell="S2" sqref="S2"/>
    </sheetView>
  </sheetViews>
  <sheetFormatPr baseColWidth="10" defaultColWidth="9.1640625" defaultRowHeight="15" x14ac:dyDescent="0.2"/>
  <cols>
    <col min="1" max="1" width="9.1640625" style="8"/>
    <col min="2" max="2" width="30.83203125" style="8" bestFit="1" customWidth="1"/>
    <col min="3" max="3" width="9.1640625" style="8"/>
    <col min="4" max="4" width="11" style="8" bestFit="1" customWidth="1"/>
    <col min="5" max="6" width="9.1640625" style="8"/>
    <col min="7" max="7" width="11" style="8" bestFit="1" customWidth="1"/>
    <col min="8" max="8" width="13.6640625" style="8" bestFit="1" customWidth="1"/>
    <col min="9" max="9" width="7.5" style="8" bestFit="1" customWidth="1"/>
    <col min="10" max="10" width="11" style="8" bestFit="1" customWidth="1"/>
    <col min="11" max="12" width="9.1640625" style="8"/>
    <col min="13" max="13" width="11" style="17" bestFit="1" customWidth="1"/>
    <col min="14" max="14" width="9.1640625" style="8"/>
    <col min="15" max="15" width="2.6640625" style="8" customWidth="1"/>
    <col min="16" max="16" width="2.5" style="13" customWidth="1"/>
    <col min="17" max="17" width="6.33203125" style="8" bestFit="1" customWidth="1"/>
    <col min="18" max="18" width="10.83203125" style="8" bestFit="1" customWidth="1"/>
    <col min="19" max="19" width="19.83203125" style="8" bestFit="1" customWidth="1"/>
    <col min="20" max="20" width="9.83203125" style="8" bestFit="1" customWidth="1"/>
    <col min="21" max="21" width="12" style="8" bestFit="1" customWidth="1"/>
    <col min="22" max="22" width="5" style="8" bestFit="1" customWidth="1"/>
    <col min="23" max="23" width="10.6640625" style="8" bestFit="1" customWidth="1"/>
    <col min="24" max="24" width="11" style="8" bestFit="1" customWidth="1"/>
    <col min="25" max="25" width="12" style="8" bestFit="1" customWidth="1"/>
    <col min="26" max="16384" width="9.1640625" style="8"/>
  </cols>
  <sheetData>
    <row r="1" spans="2:24" x14ac:dyDescent="0.2">
      <c r="B1" s="18" t="s">
        <v>30</v>
      </c>
      <c r="R1" s="18" t="s">
        <v>60</v>
      </c>
    </row>
    <row r="2" spans="2:24" x14ac:dyDescent="0.2">
      <c r="B2" s="7" t="s">
        <v>4</v>
      </c>
      <c r="R2" s="19" t="s">
        <v>12</v>
      </c>
    </row>
    <row r="3" spans="2:24" x14ac:dyDescent="0.2">
      <c r="B3" s="7" t="s">
        <v>5</v>
      </c>
      <c r="R3" s="1" t="s">
        <v>31</v>
      </c>
      <c r="S3" s="1" t="s">
        <v>32</v>
      </c>
      <c r="T3" s="1" t="s">
        <v>33</v>
      </c>
      <c r="U3" s="1" t="s">
        <v>45</v>
      </c>
      <c r="V3" s="1" t="s">
        <v>46</v>
      </c>
      <c r="W3" s="1" t="s">
        <v>34</v>
      </c>
      <c r="X3" s="1" t="s">
        <v>47</v>
      </c>
    </row>
    <row r="4" spans="2:24" x14ac:dyDescent="0.2">
      <c r="B4" s="35"/>
      <c r="C4" s="35"/>
      <c r="D4" s="35"/>
      <c r="E4" s="35"/>
      <c r="F4" s="35"/>
      <c r="G4" s="35"/>
      <c r="H4" s="35"/>
      <c r="R4" s="1" t="s">
        <v>35</v>
      </c>
      <c r="S4" s="20">
        <v>2.4999999999999999E-7</v>
      </c>
      <c r="T4" s="1">
        <v>2.1926999999999999</v>
      </c>
      <c r="U4" s="23">
        <f>AVERAGEA(T4:T5)</f>
        <v>2.4818499999999997</v>
      </c>
      <c r="V4" s="23">
        <f>STDEVA(T4:T5)</f>
        <v>0.40891985156018268</v>
      </c>
      <c r="W4" s="27">
        <f>S4*1000000</f>
        <v>0.25</v>
      </c>
      <c r="X4" s="26">
        <f>LOG10(W4)</f>
        <v>-0.6020599913279624</v>
      </c>
    </row>
    <row r="5" spans="2:24" x14ac:dyDescent="0.2">
      <c r="B5" s="11" t="s">
        <v>12</v>
      </c>
      <c r="C5" s="5" t="s">
        <v>0</v>
      </c>
      <c r="D5" s="5" t="s">
        <v>1</v>
      </c>
      <c r="E5" s="5" t="s">
        <v>6</v>
      </c>
      <c r="F5" s="5" t="s">
        <v>2</v>
      </c>
      <c r="G5" s="5" t="s">
        <v>7</v>
      </c>
      <c r="H5" s="5" t="s">
        <v>8</v>
      </c>
      <c r="I5" s="5" t="s">
        <v>3</v>
      </c>
      <c r="J5" s="5" t="s">
        <v>9</v>
      </c>
      <c r="K5" s="5" t="s">
        <v>10</v>
      </c>
      <c r="R5" s="1" t="s">
        <v>36</v>
      </c>
      <c r="S5" s="20">
        <v>2.4999999999999999E-7</v>
      </c>
      <c r="T5" s="1">
        <v>2.7709999999999999</v>
      </c>
      <c r="U5" s="23"/>
      <c r="V5" s="23"/>
      <c r="W5" s="26"/>
      <c r="X5" s="26"/>
    </row>
    <row r="6" spans="2:24" x14ac:dyDescent="0.2">
      <c r="B6" s="33" t="s">
        <v>18</v>
      </c>
      <c r="C6" s="5">
        <v>2236</v>
      </c>
      <c r="D6" s="36">
        <f>AVERAGE(C6:C7)</f>
        <v>1511</v>
      </c>
      <c r="E6" s="36">
        <f>STDEVA(C6:C7)</f>
        <v>1025.304832720494</v>
      </c>
      <c r="F6" s="5">
        <v>4593</v>
      </c>
      <c r="G6" s="36">
        <f>AVERAGE(F6:F7)</f>
        <v>3188</v>
      </c>
      <c r="H6" s="36">
        <f>STDEVA(F6:F7)</f>
        <v>1986.9700551341984</v>
      </c>
      <c r="I6" s="5">
        <v>14020</v>
      </c>
      <c r="J6" s="36">
        <f>AVERAGE(I6:I7)</f>
        <v>14236.5</v>
      </c>
      <c r="K6" s="40">
        <f>STDEVA(I6:I7)</f>
        <v>306.17723625377511</v>
      </c>
      <c r="R6" s="1" t="s">
        <v>37</v>
      </c>
      <c r="S6" s="20">
        <v>7.5000000000000002E-7</v>
      </c>
      <c r="T6" s="1">
        <v>2.1230000000000002</v>
      </c>
      <c r="U6" s="23">
        <f>AVERAGEA(T6:T7)</f>
        <v>1.7931000000000001</v>
      </c>
      <c r="V6" s="23">
        <f>STDEVA(T6:T7)</f>
        <v>0.46654905422688364</v>
      </c>
      <c r="W6" s="26">
        <f>S6*1000000</f>
        <v>0.75</v>
      </c>
      <c r="X6" s="26">
        <f t="shared" ref="X6" si="0">LOG10(W6)</f>
        <v>-0.12493873660829995</v>
      </c>
    </row>
    <row r="7" spans="2:24" x14ac:dyDescent="0.2">
      <c r="B7" s="34"/>
      <c r="C7" s="5">
        <v>786</v>
      </c>
      <c r="D7" s="37"/>
      <c r="E7" s="37"/>
      <c r="F7" s="5">
        <v>1783</v>
      </c>
      <c r="G7" s="37"/>
      <c r="H7" s="37"/>
      <c r="I7" s="5">
        <v>14453</v>
      </c>
      <c r="J7" s="37"/>
      <c r="K7" s="41"/>
      <c r="R7" s="1" t="s">
        <v>38</v>
      </c>
      <c r="S7" s="20">
        <v>7.5000000000000002E-7</v>
      </c>
      <c r="T7" s="1">
        <v>1.4632000000000001</v>
      </c>
      <c r="U7" s="23"/>
      <c r="V7" s="23"/>
      <c r="W7" s="26"/>
      <c r="X7" s="26"/>
    </row>
    <row r="8" spans="2:24" x14ac:dyDescent="0.2">
      <c r="B8" s="33" t="s">
        <v>19</v>
      </c>
      <c r="C8" s="5">
        <v>2236</v>
      </c>
      <c r="D8" s="36">
        <f>AVERAGE(C8:C9)</f>
        <v>1511</v>
      </c>
      <c r="E8" s="36">
        <f t="shared" ref="E8" si="1">STDEVA(C8:C9)</f>
        <v>1025.304832720494</v>
      </c>
      <c r="F8" s="5">
        <v>80</v>
      </c>
      <c r="G8" s="36">
        <f>AVERAGE(F8:F9)</f>
        <v>2265</v>
      </c>
      <c r="H8" s="36">
        <f t="shared" ref="H8" si="2">STDEVA(F8:F9)</f>
        <v>3090.0566337852129</v>
      </c>
      <c r="I8" s="5">
        <v>9521</v>
      </c>
      <c r="J8" s="36">
        <f>AVERAGE(I8:I9)</f>
        <v>10787.5</v>
      </c>
      <c r="K8" s="40">
        <f t="shared" ref="K8" si="3">STDEVA(I8:I9)</f>
        <v>1791.1014767455249</v>
      </c>
      <c r="R8" s="1" t="s">
        <v>2</v>
      </c>
      <c r="S8" s="20">
        <v>2.3E-6</v>
      </c>
      <c r="T8" s="1">
        <v>0.61919999999999997</v>
      </c>
      <c r="U8" s="23">
        <f>AVERAGEA(T8:T9)</f>
        <v>0.60994999999999999</v>
      </c>
      <c r="V8" s="23">
        <f>STDEVA(T8:T9)</f>
        <v>1.3081475451951102E-2</v>
      </c>
      <c r="W8" s="26">
        <f>S8*1000000</f>
        <v>2.2999999999999998</v>
      </c>
      <c r="X8" s="26">
        <f t="shared" ref="X8" si="4">LOG10(W8)</f>
        <v>0.36172783601759284</v>
      </c>
    </row>
    <row r="9" spans="2:24" x14ac:dyDescent="0.2">
      <c r="B9" s="34"/>
      <c r="C9" s="5">
        <v>786</v>
      </c>
      <c r="D9" s="37"/>
      <c r="E9" s="37"/>
      <c r="F9" s="5">
        <v>4450</v>
      </c>
      <c r="G9" s="37"/>
      <c r="H9" s="37"/>
      <c r="I9" s="5">
        <v>12054</v>
      </c>
      <c r="J9" s="37"/>
      <c r="K9" s="41"/>
      <c r="R9" s="1" t="s">
        <v>3</v>
      </c>
      <c r="S9" s="20">
        <v>2.3E-6</v>
      </c>
      <c r="T9" s="1">
        <v>0.60070000000000001</v>
      </c>
      <c r="U9" s="23"/>
      <c r="V9" s="23"/>
      <c r="W9" s="26"/>
      <c r="X9" s="26"/>
    </row>
    <row r="10" spans="2:24" ht="16" x14ac:dyDescent="0.2">
      <c r="B10" s="33" t="s">
        <v>20</v>
      </c>
      <c r="C10" s="6">
        <v>2236</v>
      </c>
      <c r="D10" s="38">
        <f>AVERAGE(C10:C11)</f>
        <v>1511</v>
      </c>
      <c r="E10" s="38">
        <f t="shared" ref="E10" si="5">STDEVA(C10:C11)</f>
        <v>1025.304832720494</v>
      </c>
      <c r="F10" s="6">
        <v>1748</v>
      </c>
      <c r="G10" s="38">
        <f>AVERAGE(F10:F11)</f>
        <v>1729</v>
      </c>
      <c r="H10" s="38">
        <f t="shared" ref="H10" si="6">STDEVA(F10:F11)</f>
        <v>26.870057685088806</v>
      </c>
      <c r="I10" s="6">
        <v>15354</v>
      </c>
      <c r="J10" s="38">
        <f>AVERAGE(I10:I11)</f>
        <v>13412</v>
      </c>
      <c r="K10" s="38">
        <f t="shared" ref="K10" si="7">STDEVA(I10:I11)</f>
        <v>2746.4027381285505</v>
      </c>
      <c r="R10" s="1" t="s">
        <v>39</v>
      </c>
      <c r="S10" s="20">
        <v>6.6000000000000003E-6</v>
      </c>
      <c r="T10" s="1">
        <v>-3.9699999999999999E-2</v>
      </c>
      <c r="U10" s="23">
        <f>AVERAGEA(T10:T11)</f>
        <v>-4.1300000000000003E-2</v>
      </c>
      <c r="V10" s="23">
        <f>STDEVA(T10:T11)</f>
        <v>2.2627416997969534E-3</v>
      </c>
      <c r="W10" s="26">
        <f>S10*1000000</f>
        <v>6.6000000000000005</v>
      </c>
      <c r="X10" s="26">
        <f t="shared" ref="X10" si="8">LOG10(W10)</f>
        <v>0.81954393554186866</v>
      </c>
    </row>
    <row r="11" spans="2:24" ht="16" x14ac:dyDescent="0.2">
      <c r="B11" s="34"/>
      <c r="C11" s="6">
        <v>786</v>
      </c>
      <c r="D11" s="39"/>
      <c r="E11" s="39"/>
      <c r="F11" s="6">
        <v>1710</v>
      </c>
      <c r="G11" s="39"/>
      <c r="H11" s="39"/>
      <c r="I11" s="6">
        <v>11470</v>
      </c>
      <c r="J11" s="39"/>
      <c r="K11" s="39"/>
      <c r="R11" s="1" t="s">
        <v>40</v>
      </c>
      <c r="S11" s="20">
        <v>6.6000000000000003E-6</v>
      </c>
      <c r="T11" s="1">
        <v>-4.2900000000000001E-2</v>
      </c>
      <c r="U11" s="23"/>
      <c r="V11" s="23"/>
      <c r="W11" s="26"/>
      <c r="X11" s="26"/>
    </row>
    <row r="12" spans="2:24" x14ac:dyDescent="0.2">
      <c r="B12" s="33" t="s">
        <v>21</v>
      </c>
      <c r="C12" s="5">
        <v>2236</v>
      </c>
      <c r="D12" s="36">
        <f>AVERAGE(C12:C13)</f>
        <v>1511</v>
      </c>
      <c r="E12" s="36">
        <f t="shared" ref="E12" si="9">STDEVA(C12:C13)</f>
        <v>1025.304832720494</v>
      </c>
      <c r="F12" s="5">
        <v>1445</v>
      </c>
      <c r="G12" s="36">
        <f>AVERAGE(F12:F13)</f>
        <v>1226.5</v>
      </c>
      <c r="H12" s="36">
        <f t="shared" ref="H12" si="10">STDEVA(F12:F13)</f>
        <v>309.00566337852126</v>
      </c>
      <c r="I12" s="5">
        <v>8683</v>
      </c>
      <c r="J12" s="36">
        <f>AVERAGE(I12:I13)</f>
        <v>6175.5</v>
      </c>
      <c r="K12" s="36">
        <f t="shared" ref="K12" si="11">STDEVA(I12:I13)</f>
        <v>3546.1405076505357</v>
      </c>
      <c r="R12" s="1" t="s">
        <v>41</v>
      </c>
      <c r="S12" s="20">
        <v>2.0000000000000002E-5</v>
      </c>
      <c r="T12" s="1">
        <v>-0.1072</v>
      </c>
      <c r="U12" s="23">
        <f>AVERAGEA(T12:T13)</f>
        <v>-0.10755000000000001</v>
      </c>
      <c r="V12" s="23">
        <f>STDEVA(T12:T13)</f>
        <v>4.9497474683057776E-4</v>
      </c>
      <c r="W12" s="26">
        <f>S12*1000000</f>
        <v>20</v>
      </c>
      <c r="X12" s="26">
        <f t="shared" ref="X12" si="12">LOG10(W12)</f>
        <v>1.3010299956639813</v>
      </c>
    </row>
    <row r="13" spans="2:24" x14ac:dyDescent="0.2">
      <c r="B13" s="34"/>
      <c r="C13" s="5">
        <v>786</v>
      </c>
      <c r="D13" s="37"/>
      <c r="E13" s="37"/>
      <c r="F13" s="5">
        <v>1008</v>
      </c>
      <c r="G13" s="37"/>
      <c r="H13" s="37"/>
      <c r="I13" s="5">
        <v>3668</v>
      </c>
      <c r="J13" s="37"/>
      <c r="K13" s="37"/>
      <c r="R13" s="1" t="s">
        <v>42</v>
      </c>
      <c r="S13" s="20">
        <v>2.0000000000000002E-5</v>
      </c>
      <c r="T13" s="1">
        <v>-0.1079</v>
      </c>
      <c r="U13" s="23"/>
      <c r="V13" s="23"/>
      <c r="W13" s="26"/>
      <c r="X13" s="26"/>
    </row>
    <row r="14" spans="2:24" x14ac:dyDescent="0.2">
      <c r="B14" s="33" t="s">
        <v>22</v>
      </c>
      <c r="C14" s="5">
        <v>2236</v>
      </c>
      <c r="D14" s="36">
        <f>AVERAGE(C14:C15)</f>
        <v>1511</v>
      </c>
      <c r="E14" s="36">
        <f t="shared" ref="E14" si="13">STDEVA(C14:C15)</f>
        <v>1025.304832720494</v>
      </c>
      <c r="F14" s="5">
        <v>803</v>
      </c>
      <c r="G14" s="36">
        <f>AVERAGE(F14:F15)</f>
        <v>551.5</v>
      </c>
      <c r="H14" s="36">
        <f t="shared" ref="H14" si="14">STDEVA(F14:F15)</f>
        <v>355.67471093683338</v>
      </c>
      <c r="I14" s="5">
        <v>2355</v>
      </c>
      <c r="J14" s="36">
        <f>AVERAGE(I14:I15)</f>
        <v>1218.5</v>
      </c>
      <c r="K14" s="36">
        <f t="shared" ref="K14" si="15">STDEVA(I14:I15)</f>
        <v>1607.2537136370224</v>
      </c>
      <c r="R14" s="1" t="s">
        <v>43</v>
      </c>
      <c r="S14" s="20">
        <v>6.0000000000000002E-5</v>
      </c>
      <c r="T14" s="1">
        <v>-9.1999999999999998E-2</v>
      </c>
      <c r="U14" s="23">
        <f>AVERAGEA(T14:T15)</f>
        <v>-0.1047</v>
      </c>
      <c r="V14" s="23">
        <f>STDEVA(T14:T15)</f>
        <v>1.796051224213829E-2</v>
      </c>
      <c r="W14" s="26">
        <f>S14*1000000</f>
        <v>60</v>
      </c>
      <c r="X14" s="26">
        <f t="shared" ref="X14" si="16">LOG10(W14)</f>
        <v>1.7781512503836436</v>
      </c>
    </row>
    <row r="15" spans="2:24" x14ac:dyDescent="0.2">
      <c r="B15" s="34"/>
      <c r="C15" s="5">
        <v>786</v>
      </c>
      <c r="D15" s="37"/>
      <c r="E15" s="37"/>
      <c r="F15" s="5">
        <v>300</v>
      </c>
      <c r="G15" s="37"/>
      <c r="H15" s="37"/>
      <c r="I15" s="5">
        <v>82</v>
      </c>
      <c r="J15" s="37"/>
      <c r="K15" s="37"/>
      <c r="R15" s="1" t="s">
        <v>44</v>
      </c>
      <c r="S15" s="20">
        <v>6.0000000000000002E-5</v>
      </c>
      <c r="T15" s="1">
        <v>-0.1174</v>
      </c>
      <c r="U15" s="23"/>
      <c r="V15" s="23"/>
      <c r="W15" s="26"/>
      <c r="X15" s="26"/>
    </row>
    <row r="16" spans="2:24" x14ac:dyDescent="0.2">
      <c r="B16" s="33" t="s">
        <v>23</v>
      </c>
      <c r="C16" s="5">
        <v>2236</v>
      </c>
      <c r="D16" s="36">
        <f>AVERAGE(C16:C17)</f>
        <v>1511</v>
      </c>
      <c r="E16" s="36">
        <f t="shared" ref="E16" si="17">STDEVA(C16:C17)</f>
        <v>1025.304832720494</v>
      </c>
      <c r="F16" s="5">
        <v>383</v>
      </c>
      <c r="G16" s="36">
        <f>AVERAGE(F16:F17)</f>
        <v>198</v>
      </c>
      <c r="H16" s="36">
        <f t="shared" ref="H16" si="18">STDEVA(F16:F17)</f>
        <v>261.62950903902259</v>
      </c>
      <c r="I16" s="5">
        <v>89</v>
      </c>
      <c r="J16" s="36">
        <f>AVERAGE(I16:I17)</f>
        <v>44.5</v>
      </c>
      <c r="K16" s="36">
        <f t="shared" ref="K16" si="19">STDEVA(I16:I17)</f>
        <v>62.932503525602726</v>
      </c>
    </row>
    <row r="17" spans="2:26" x14ac:dyDescent="0.2">
      <c r="B17" s="34"/>
      <c r="C17" s="5">
        <v>786</v>
      </c>
      <c r="D17" s="37"/>
      <c r="E17" s="37"/>
      <c r="F17" s="5">
        <v>13</v>
      </c>
      <c r="G17" s="37"/>
      <c r="H17" s="37"/>
      <c r="I17" s="5">
        <v>0</v>
      </c>
      <c r="J17" s="37"/>
      <c r="K17" s="37"/>
      <c r="R17" s="21" t="s">
        <v>11</v>
      </c>
    </row>
    <row r="18" spans="2:26" x14ac:dyDescent="0.2">
      <c r="R18" s="1" t="s">
        <v>31</v>
      </c>
      <c r="S18" s="1" t="s">
        <v>32</v>
      </c>
      <c r="T18" s="1" t="s">
        <v>33</v>
      </c>
      <c r="U18" s="1" t="s">
        <v>45</v>
      </c>
      <c r="V18" s="1" t="s">
        <v>46</v>
      </c>
      <c r="W18" s="1" t="s">
        <v>34</v>
      </c>
      <c r="X18" s="1" t="s">
        <v>47</v>
      </c>
      <c r="Y18"/>
      <c r="Z18"/>
    </row>
    <row r="19" spans="2:26" x14ac:dyDescent="0.2">
      <c r="B19" s="12" t="s">
        <v>11</v>
      </c>
      <c r="C19" s="9" t="s">
        <v>0</v>
      </c>
      <c r="D19" s="9" t="s">
        <v>1</v>
      </c>
      <c r="E19" s="9" t="s">
        <v>6</v>
      </c>
      <c r="F19" s="9" t="s">
        <v>2</v>
      </c>
      <c r="G19" s="9" t="s">
        <v>7</v>
      </c>
      <c r="H19" s="9" t="s">
        <v>8</v>
      </c>
      <c r="I19" s="9" t="s">
        <v>3</v>
      </c>
      <c r="J19" s="9" t="s">
        <v>9</v>
      </c>
      <c r="K19" s="9" t="s">
        <v>10</v>
      </c>
      <c r="R19" s="1" t="s">
        <v>48</v>
      </c>
      <c r="S19" s="20">
        <v>2.4999999999999999E-7</v>
      </c>
      <c r="T19" s="1">
        <v>2.0625</v>
      </c>
      <c r="U19" s="23">
        <f>AVERAGEA(T19:T20)</f>
        <v>1.9235500000000001</v>
      </c>
      <c r="V19" s="23">
        <f>STDEVA(T19:T20)</f>
        <v>0.19650497449174159</v>
      </c>
      <c r="W19" s="25">
        <f>S19*1000000</f>
        <v>0.25</v>
      </c>
      <c r="X19" s="24">
        <f>LOG10(W19)</f>
        <v>-0.6020599913279624</v>
      </c>
    </row>
    <row r="20" spans="2:26" x14ac:dyDescent="0.2">
      <c r="B20" s="33" t="s">
        <v>18</v>
      </c>
      <c r="C20" s="9">
        <v>1754</v>
      </c>
      <c r="D20" s="29">
        <f>AVERAGE(C20:C21)</f>
        <v>1358.5</v>
      </c>
      <c r="E20" s="29">
        <f>STDEVA(C20:C21)</f>
        <v>559.32146391855906</v>
      </c>
      <c r="F20" s="9">
        <v>3133</v>
      </c>
      <c r="G20" s="29">
        <f>AVERAGE(F20:F21)</f>
        <v>3275.5</v>
      </c>
      <c r="H20" s="29">
        <f>STDEVA(F20:F21)</f>
        <v>201.52543263816605</v>
      </c>
      <c r="I20" s="9">
        <v>10219</v>
      </c>
      <c r="J20" s="29">
        <f>AVERAGE(I20:I21)</f>
        <v>10280.5</v>
      </c>
      <c r="K20" s="29">
        <f>STDEVA(I20:I21)</f>
        <v>86.974134085945352</v>
      </c>
      <c r="R20" s="1" t="s">
        <v>49</v>
      </c>
      <c r="S20" s="20">
        <v>2.4999999999999999E-7</v>
      </c>
      <c r="T20" s="1">
        <v>1.7846</v>
      </c>
      <c r="U20" s="23"/>
      <c r="V20" s="23"/>
      <c r="W20" s="24"/>
      <c r="X20" s="24"/>
    </row>
    <row r="21" spans="2:26" x14ac:dyDescent="0.2">
      <c r="B21" s="34"/>
      <c r="C21" s="9">
        <v>963</v>
      </c>
      <c r="D21" s="30"/>
      <c r="E21" s="30"/>
      <c r="F21" s="9">
        <v>3418</v>
      </c>
      <c r="G21" s="30"/>
      <c r="H21" s="30"/>
      <c r="I21" s="9">
        <v>10342</v>
      </c>
      <c r="J21" s="30"/>
      <c r="K21" s="30"/>
      <c r="R21" s="1" t="s">
        <v>50</v>
      </c>
      <c r="S21" s="20">
        <v>7.5000000000000002E-7</v>
      </c>
      <c r="T21" s="1">
        <v>1.2647999999999999</v>
      </c>
      <c r="U21" s="23">
        <f>AVERAGEA(T21:T22)</f>
        <v>1.0765</v>
      </c>
      <c r="V21" s="23">
        <f>STDEVA(T21:T22)</f>
        <v>0.26629641379485325</v>
      </c>
      <c r="W21" s="24">
        <f>S21*1000000</f>
        <v>0.75</v>
      </c>
      <c r="X21" s="24">
        <f t="shared" ref="X21" si="20">LOG10(W21)</f>
        <v>-0.12493873660829995</v>
      </c>
    </row>
    <row r="22" spans="2:26" x14ac:dyDescent="0.2">
      <c r="B22" s="33" t="s">
        <v>19</v>
      </c>
      <c r="C22" s="9">
        <v>1754</v>
      </c>
      <c r="D22" s="29">
        <f>AVERAGE(C22:C23)</f>
        <v>1358.5</v>
      </c>
      <c r="E22" s="29">
        <f t="shared" ref="E22" si="21">STDEVA(C22:C23)</f>
        <v>559.32146391855906</v>
      </c>
      <c r="F22" s="9">
        <v>3298</v>
      </c>
      <c r="G22" s="29">
        <f>AVERAGE(F22:F23)</f>
        <v>2703</v>
      </c>
      <c r="H22" s="29">
        <f t="shared" ref="H22" si="22">STDEVA(F22:F23)</f>
        <v>841.45706961199153</v>
      </c>
      <c r="I22" s="9">
        <v>5234</v>
      </c>
      <c r="J22" s="29">
        <f>AVERAGE(I22:I23)</f>
        <v>5533</v>
      </c>
      <c r="K22" s="29">
        <f t="shared" ref="K22" si="23">STDEVA(I22:I23)</f>
        <v>422.84985514955542</v>
      </c>
      <c r="R22" s="1" t="s">
        <v>51</v>
      </c>
      <c r="S22" s="20">
        <v>7.5000000000000002E-7</v>
      </c>
      <c r="T22" s="1">
        <v>0.88819999999999999</v>
      </c>
      <c r="U22" s="23"/>
      <c r="V22" s="23"/>
      <c r="W22" s="24"/>
      <c r="X22" s="24"/>
    </row>
    <row r="23" spans="2:26" x14ac:dyDescent="0.2">
      <c r="B23" s="34"/>
      <c r="C23" s="9">
        <v>963</v>
      </c>
      <c r="D23" s="30"/>
      <c r="E23" s="30"/>
      <c r="F23" s="9">
        <v>2108</v>
      </c>
      <c r="G23" s="30"/>
      <c r="H23" s="30"/>
      <c r="I23" s="9">
        <v>5832</v>
      </c>
      <c r="J23" s="30"/>
      <c r="K23" s="30"/>
      <c r="R23" s="1" t="s">
        <v>52</v>
      </c>
      <c r="S23" s="20">
        <v>2.3E-6</v>
      </c>
      <c r="T23" s="1">
        <v>0.1552</v>
      </c>
      <c r="U23" s="23">
        <f>AVERAGEA(T23:T24)</f>
        <v>0.12175</v>
      </c>
      <c r="V23" s="23">
        <f>STDEVA(T23:T24)</f>
        <v>4.7305443661380092E-2</v>
      </c>
      <c r="W23" s="24">
        <f>S23*1000000</f>
        <v>2.2999999999999998</v>
      </c>
      <c r="X23" s="24">
        <f t="shared" ref="X23" si="24">LOG10(W23)</f>
        <v>0.36172783601759284</v>
      </c>
    </row>
    <row r="24" spans="2:26" x14ac:dyDescent="0.2">
      <c r="B24" s="33" t="s">
        <v>20</v>
      </c>
      <c r="C24" s="9">
        <v>1754</v>
      </c>
      <c r="D24" s="29">
        <f>AVERAGE(C24:C25)</f>
        <v>1358.5</v>
      </c>
      <c r="E24" s="29">
        <f>STDEVA(C24:C25)</f>
        <v>559.32146391855906</v>
      </c>
      <c r="F24" s="9">
        <v>1954</v>
      </c>
      <c r="G24" s="29">
        <f>AVERAGE(F24:F25)</f>
        <v>2163.5</v>
      </c>
      <c r="H24" s="29">
        <f>STDEVA(F24:F25)</f>
        <v>296.27774131716342</v>
      </c>
      <c r="I24" s="9">
        <v>4326</v>
      </c>
      <c r="J24" s="29">
        <f>AVERAGE(I24:I25)</f>
        <v>4695</v>
      </c>
      <c r="K24" s="29">
        <f>STDEVA(I24:I25)</f>
        <v>521.84480451567208</v>
      </c>
      <c r="R24" s="1" t="s">
        <v>53</v>
      </c>
      <c r="S24" s="20">
        <v>2.3E-6</v>
      </c>
      <c r="T24" s="1">
        <v>8.8300000000000003E-2</v>
      </c>
      <c r="U24" s="23"/>
      <c r="V24" s="23"/>
      <c r="W24" s="24"/>
      <c r="X24" s="24"/>
    </row>
    <row r="25" spans="2:26" x14ac:dyDescent="0.2">
      <c r="B25" s="34"/>
      <c r="C25" s="9">
        <v>963</v>
      </c>
      <c r="D25" s="30"/>
      <c r="E25" s="30"/>
      <c r="F25" s="9">
        <v>2373</v>
      </c>
      <c r="G25" s="30"/>
      <c r="H25" s="30"/>
      <c r="I25" s="9">
        <v>5064</v>
      </c>
      <c r="J25" s="30"/>
      <c r="K25" s="30"/>
      <c r="R25" s="1" t="s">
        <v>54</v>
      </c>
      <c r="S25" s="20">
        <v>6.6000000000000003E-6</v>
      </c>
      <c r="T25" s="1">
        <v>-0.10970000000000001</v>
      </c>
      <c r="U25" s="23">
        <f>AVERAGEA(T25:T26)</f>
        <v>-0.1086</v>
      </c>
      <c r="V25" s="23">
        <f>STDEVA(T25:T26)</f>
        <v>1.5556349186104099E-3</v>
      </c>
      <c r="W25" s="24">
        <f>S25*1000000</f>
        <v>6.6000000000000005</v>
      </c>
      <c r="X25" s="24">
        <f t="shared" ref="X25" si="25">LOG10(W25)</f>
        <v>0.81954393554186866</v>
      </c>
    </row>
    <row r="26" spans="2:26" ht="16" x14ac:dyDescent="0.2">
      <c r="B26" s="33" t="s">
        <v>21</v>
      </c>
      <c r="C26" s="10">
        <v>1754</v>
      </c>
      <c r="D26" s="31">
        <f>AVERAGE(C26:C27)</f>
        <v>1358.5</v>
      </c>
      <c r="E26" s="29">
        <f>STDEVA(C26:C27)</f>
        <v>559.32146391855906</v>
      </c>
      <c r="F26" s="10">
        <v>1872</v>
      </c>
      <c r="G26" s="31">
        <f>AVERAGE(F26:F27)</f>
        <v>1633</v>
      </c>
      <c r="H26" s="29">
        <f>STDEVA(F26:F27)</f>
        <v>337.99704140716972</v>
      </c>
      <c r="I26" s="10">
        <v>9364</v>
      </c>
      <c r="J26" s="31">
        <f>AVERAGE(I26:I27)</f>
        <v>7361</v>
      </c>
      <c r="K26" s="29">
        <f>STDEVA(I26:I27)</f>
        <v>2832.6697654333093</v>
      </c>
      <c r="R26" s="1" t="s">
        <v>55</v>
      </c>
      <c r="S26" s="20">
        <v>6.6000000000000003E-6</v>
      </c>
      <c r="T26" s="1">
        <v>-0.1075</v>
      </c>
      <c r="U26" s="23"/>
      <c r="V26" s="23"/>
      <c r="W26" s="24"/>
      <c r="X26" s="24"/>
    </row>
    <row r="27" spans="2:26" ht="16" x14ac:dyDescent="0.2">
      <c r="B27" s="34"/>
      <c r="C27" s="10">
        <v>963</v>
      </c>
      <c r="D27" s="32"/>
      <c r="E27" s="30"/>
      <c r="F27" s="10">
        <v>1394</v>
      </c>
      <c r="G27" s="32"/>
      <c r="H27" s="30"/>
      <c r="I27" s="10">
        <v>5358</v>
      </c>
      <c r="J27" s="32"/>
      <c r="K27" s="30"/>
      <c r="R27" s="1" t="s">
        <v>56</v>
      </c>
      <c r="S27" s="20">
        <v>2.0000000000000002E-5</v>
      </c>
      <c r="T27" s="1">
        <v>-0.1351</v>
      </c>
      <c r="U27" s="23">
        <f>AVERAGEA(T27:T28)</f>
        <v>-0.1452</v>
      </c>
      <c r="V27" s="23">
        <f>STDEVA(T27:T28)</f>
        <v>1.4283556979968257E-2</v>
      </c>
      <c r="W27" s="24">
        <f>S27*1000000</f>
        <v>20</v>
      </c>
      <c r="X27" s="24">
        <f t="shared" ref="X27" si="26">LOG10(W27)</f>
        <v>1.3010299956639813</v>
      </c>
    </row>
    <row r="28" spans="2:26" x14ac:dyDescent="0.2">
      <c r="B28" s="33" t="s">
        <v>22</v>
      </c>
      <c r="C28" s="9">
        <v>1754</v>
      </c>
      <c r="D28" s="29">
        <f>AVERAGE(C28:C29)</f>
        <v>1358.5</v>
      </c>
      <c r="E28" s="29">
        <f>STDEVA(C28:C29)</f>
        <v>559.32146391855906</v>
      </c>
      <c r="F28" s="9">
        <v>936</v>
      </c>
      <c r="G28" s="29">
        <f>AVERAGE(F28:F29)</f>
        <v>565</v>
      </c>
      <c r="H28" s="29">
        <f>STDEVA(F28:F29)</f>
        <v>524.67323164041829</v>
      </c>
      <c r="I28" s="9">
        <v>634</v>
      </c>
      <c r="J28" s="29">
        <f>AVERAGE(I28:I29)</f>
        <v>357.5</v>
      </c>
      <c r="K28" s="29">
        <f>STDEVA(I28:I29)</f>
        <v>391.03004999616076</v>
      </c>
      <c r="R28" s="1" t="s">
        <v>57</v>
      </c>
      <c r="S28" s="20">
        <v>2.0000000000000002E-5</v>
      </c>
      <c r="T28" s="1">
        <v>-0.15529999999999999</v>
      </c>
      <c r="U28" s="23"/>
      <c r="V28" s="23"/>
      <c r="W28" s="24"/>
      <c r="X28" s="24"/>
    </row>
    <row r="29" spans="2:26" x14ac:dyDescent="0.2">
      <c r="B29" s="34"/>
      <c r="C29" s="9">
        <v>963</v>
      </c>
      <c r="D29" s="30"/>
      <c r="E29" s="30"/>
      <c r="F29" s="9">
        <v>194</v>
      </c>
      <c r="G29" s="30"/>
      <c r="H29" s="30"/>
      <c r="I29" s="9">
        <v>81</v>
      </c>
      <c r="J29" s="30"/>
      <c r="K29" s="30"/>
      <c r="R29" s="1" t="s">
        <v>58</v>
      </c>
      <c r="S29" s="20">
        <v>6.0000000000000002E-5</v>
      </c>
      <c r="T29" s="1">
        <v>-0.15859999999999999</v>
      </c>
      <c r="U29" s="23">
        <f>AVERAGEA(T29:T30)</f>
        <v>-0.15920000000000001</v>
      </c>
      <c r="V29" s="23">
        <f>STDEVA(T29:T30)</f>
        <v>8.4852813742386166E-4</v>
      </c>
      <c r="W29" s="24">
        <f>S29*1000000</f>
        <v>60</v>
      </c>
      <c r="X29" s="24">
        <f t="shared" ref="X29" si="27">LOG10(W29)</f>
        <v>1.7781512503836436</v>
      </c>
    </row>
    <row r="30" spans="2:26" x14ac:dyDescent="0.2">
      <c r="B30" s="33" t="s">
        <v>23</v>
      </c>
      <c r="C30" s="9">
        <v>1754</v>
      </c>
      <c r="D30" s="29">
        <f>AVERAGE(C30:C31)</f>
        <v>1358.5</v>
      </c>
      <c r="E30" s="29">
        <f>STDEVA(C30:C31)</f>
        <v>559.32146391855906</v>
      </c>
      <c r="F30" s="9">
        <v>741</v>
      </c>
      <c r="G30" s="29">
        <f>AVERAGE(F30:F31)</f>
        <v>380</v>
      </c>
      <c r="H30" s="29">
        <f>STDEVA(F30:F31)</f>
        <v>510.53109601668729</v>
      </c>
      <c r="I30" s="9">
        <v>60</v>
      </c>
      <c r="J30" s="29">
        <f>AVERAGE(I30:I31)</f>
        <v>32.5</v>
      </c>
      <c r="K30" s="29">
        <f>STDEVA(I30:I31)</f>
        <v>38.890872965260115</v>
      </c>
      <c r="R30" s="1" t="s">
        <v>59</v>
      </c>
      <c r="S30" s="20">
        <v>6.0000000000000002E-5</v>
      </c>
      <c r="T30" s="1">
        <v>-0.1598</v>
      </c>
      <c r="U30" s="23"/>
      <c r="V30" s="23"/>
      <c r="W30" s="24"/>
      <c r="X30" s="24"/>
    </row>
    <row r="31" spans="2:26" x14ac:dyDescent="0.2">
      <c r="B31" s="34"/>
      <c r="C31" s="9">
        <v>963</v>
      </c>
      <c r="D31" s="30"/>
      <c r="E31" s="30"/>
      <c r="F31" s="9">
        <v>19</v>
      </c>
      <c r="G31" s="30"/>
      <c r="H31" s="30"/>
      <c r="I31" s="9">
        <v>5</v>
      </c>
      <c r="J31" s="30"/>
      <c r="K31" s="30"/>
    </row>
    <row r="32" spans="2:26" x14ac:dyDescent="0.2">
      <c r="R32" s="22" t="s">
        <v>13</v>
      </c>
    </row>
    <row r="33" spans="2:24" x14ac:dyDescent="0.2">
      <c r="B33" s="16" t="s">
        <v>13</v>
      </c>
      <c r="C33" s="14" t="s">
        <v>0</v>
      </c>
      <c r="D33" s="14" t="s">
        <v>0</v>
      </c>
      <c r="E33" s="14" t="s">
        <v>1</v>
      </c>
      <c r="F33" s="3" t="s">
        <v>16</v>
      </c>
      <c r="G33" s="14" t="s">
        <v>2</v>
      </c>
      <c r="H33" s="14" t="s">
        <v>2</v>
      </c>
      <c r="I33" s="14" t="s">
        <v>7</v>
      </c>
      <c r="J33" s="3" t="s">
        <v>15</v>
      </c>
      <c r="K33" s="14" t="s">
        <v>3</v>
      </c>
      <c r="L33" s="14" t="s">
        <v>3</v>
      </c>
      <c r="M33" s="3" t="s">
        <v>9</v>
      </c>
      <c r="N33" s="3" t="s">
        <v>14</v>
      </c>
      <c r="R33" s="1" t="s">
        <v>31</v>
      </c>
      <c r="S33" s="1" t="s">
        <v>32</v>
      </c>
      <c r="T33" s="1" t="s">
        <v>33</v>
      </c>
      <c r="U33" s="1" t="s">
        <v>45</v>
      </c>
      <c r="V33" s="1" t="s">
        <v>46</v>
      </c>
      <c r="W33" s="1" t="s">
        <v>34</v>
      </c>
      <c r="X33" s="1" t="s">
        <v>47</v>
      </c>
    </row>
    <row r="34" spans="2:24" ht="16" x14ac:dyDescent="0.2">
      <c r="B34" s="14" t="s">
        <v>24</v>
      </c>
      <c r="C34" s="15">
        <v>1024</v>
      </c>
      <c r="D34" s="15">
        <v>1059</v>
      </c>
      <c r="E34" s="15">
        <v>1042</v>
      </c>
      <c r="F34" s="14">
        <f t="shared" ref="F34:F39" si="28">STDEVA(C34:D34)</f>
        <v>24.748737341529164</v>
      </c>
      <c r="G34" s="14">
        <v>2358</v>
      </c>
      <c r="H34" s="14">
        <v>1059</v>
      </c>
      <c r="I34" s="14">
        <f>AVERAGE(G34:H34)</f>
        <v>1708.5</v>
      </c>
      <c r="J34" s="14">
        <f t="shared" ref="J34:J39" si="29">STDEVA(G34:H34)</f>
        <v>918.53170876132526</v>
      </c>
      <c r="K34" s="14">
        <v>2536</v>
      </c>
      <c r="L34" s="14">
        <v>3363</v>
      </c>
      <c r="M34" s="3">
        <f t="shared" ref="M34:M39" si="30">AVERAGE(K34:L34)</f>
        <v>2949.5</v>
      </c>
      <c r="N34" s="14">
        <f t="shared" ref="N34:N39" si="31">STDEVA(K34:L34)</f>
        <v>584.77730804127475</v>
      </c>
      <c r="R34" s="1" t="s">
        <v>35</v>
      </c>
      <c r="S34" s="20">
        <v>6.0000000000000002E-5</v>
      </c>
      <c r="T34" s="1">
        <v>-8.3699999999999997E-2</v>
      </c>
      <c r="U34" s="28">
        <f>AVERAGEA(T34:T35)</f>
        <v>-9.2450000000000004E-2</v>
      </c>
      <c r="V34" s="28">
        <f>STDEVA(T34:T35)</f>
        <v>1.2374368670764583E-2</v>
      </c>
      <c r="W34" s="27">
        <f>S34*1000000</f>
        <v>60</v>
      </c>
      <c r="X34" s="26">
        <f>LOG10(W34)</f>
        <v>1.7781512503836436</v>
      </c>
    </row>
    <row r="35" spans="2:24" ht="16" x14ac:dyDescent="0.2">
      <c r="B35" s="14" t="s">
        <v>25</v>
      </c>
      <c r="C35" s="15">
        <v>1024</v>
      </c>
      <c r="D35" s="15">
        <v>1059</v>
      </c>
      <c r="E35" s="15">
        <v>1042</v>
      </c>
      <c r="F35" s="14">
        <f t="shared" si="28"/>
        <v>24.748737341529164</v>
      </c>
      <c r="G35" s="14">
        <v>583</v>
      </c>
      <c r="H35" s="14">
        <v>604</v>
      </c>
      <c r="I35" s="14">
        <f>AVERAGE(G35:H35)</f>
        <v>593.5</v>
      </c>
      <c r="J35" s="14">
        <f t="shared" si="29"/>
        <v>14.849242404917497</v>
      </c>
      <c r="K35" s="14">
        <v>1950</v>
      </c>
      <c r="L35" s="14">
        <v>814</v>
      </c>
      <c r="M35" s="3">
        <f t="shared" si="30"/>
        <v>1382</v>
      </c>
      <c r="N35" s="14">
        <f t="shared" si="31"/>
        <v>803.27330342791799</v>
      </c>
      <c r="R35" s="1" t="s">
        <v>36</v>
      </c>
      <c r="S35" s="20">
        <v>6.0000000000000002E-5</v>
      </c>
      <c r="T35" s="1">
        <v>-0.1012</v>
      </c>
      <c r="U35" s="28"/>
      <c r="V35" s="28"/>
      <c r="W35" s="26"/>
      <c r="X35" s="26"/>
    </row>
    <row r="36" spans="2:24" ht="16" x14ac:dyDescent="0.2">
      <c r="B36" s="14" t="s">
        <v>26</v>
      </c>
      <c r="C36" s="15">
        <v>1024</v>
      </c>
      <c r="D36" s="15">
        <v>1059</v>
      </c>
      <c r="E36" s="15">
        <v>1042</v>
      </c>
      <c r="F36" s="14">
        <f t="shared" si="28"/>
        <v>24.748737341529164</v>
      </c>
      <c r="G36" s="14">
        <v>398</v>
      </c>
      <c r="H36" s="14">
        <v>348</v>
      </c>
      <c r="I36" s="14">
        <f t="shared" ref="I36:I38" si="32">AVERAGE(G36:H36)</f>
        <v>373</v>
      </c>
      <c r="J36" s="14">
        <f t="shared" si="29"/>
        <v>35.355339059327378</v>
      </c>
      <c r="K36" s="14">
        <v>1811</v>
      </c>
      <c r="L36" s="14">
        <v>612</v>
      </c>
      <c r="M36" s="3">
        <f t="shared" si="30"/>
        <v>1211.5</v>
      </c>
      <c r="N36" s="14">
        <f t="shared" si="31"/>
        <v>847.82103064267051</v>
      </c>
      <c r="R36" s="1" t="s">
        <v>37</v>
      </c>
      <c r="S36" s="20">
        <v>2.0000000000000002E-5</v>
      </c>
      <c r="T36" s="1">
        <v>-9.7500000000000003E-2</v>
      </c>
      <c r="U36" s="28">
        <f>AVERAGEA(T36:T37)</f>
        <v>-0.1013</v>
      </c>
      <c r="V36" s="28">
        <f>STDEVA(T36:T37)</f>
        <v>5.3740115370177581E-3</v>
      </c>
      <c r="W36" s="26">
        <f>S36*1000000</f>
        <v>20</v>
      </c>
      <c r="X36" s="26">
        <f t="shared" ref="X36" si="33">LOG10(W36)</f>
        <v>1.3010299956639813</v>
      </c>
    </row>
    <row r="37" spans="2:24" ht="16" x14ac:dyDescent="0.2">
      <c r="B37" s="2" t="s">
        <v>27</v>
      </c>
      <c r="C37" s="15">
        <v>1024</v>
      </c>
      <c r="D37" s="15">
        <v>1059</v>
      </c>
      <c r="E37" s="15">
        <v>1042</v>
      </c>
      <c r="F37" s="14">
        <f t="shared" si="28"/>
        <v>24.748737341529164</v>
      </c>
      <c r="G37" s="2">
        <v>109</v>
      </c>
      <c r="H37" s="2">
        <v>45</v>
      </c>
      <c r="I37" s="2">
        <f t="shared" si="32"/>
        <v>77</v>
      </c>
      <c r="J37" s="14">
        <f t="shared" si="29"/>
        <v>45.254833995939045</v>
      </c>
      <c r="K37" s="2">
        <v>11</v>
      </c>
      <c r="L37" s="2">
        <v>8</v>
      </c>
      <c r="M37" s="4">
        <f t="shared" si="30"/>
        <v>9.5</v>
      </c>
      <c r="N37" s="14">
        <f t="shared" si="31"/>
        <v>2.1213203435596424</v>
      </c>
      <c r="R37" s="1" t="s">
        <v>38</v>
      </c>
      <c r="S37" s="20">
        <v>2.0000000000000002E-5</v>
      </c>
      <c r="T37" s="1">
        <v>-0.1051</v>
      </c>
      <c r="U37" s="28"/>
      <c r="V37" s="28"/>
      <c r="W37" s="26"/>
      <c r="X37" s="26"/>
    </row>
    <row r="38" spans="2:24" ht="16" x14ac:dyDescent="0.2">
      <c r="B38" s="14" t="s">
        <v>28</v>
      </c>
      <c r="C38" s="15">
        <v>1024</v>
      </c>
      <c r="D38" s="15">
        <v>1059</v>
      </c>
      <c r="E38" s="15">
        <v>1042</v>
      </c>
      <c r="F38" s="14">
        <f t="shared" si="28"/>
        <v>24.748737341529164</v>
      </c>
      <c r="G38" s="14">
        <v>211</v>
      </c>
      <c r="H38" s="14">
        <v>53</v>
      </c>
      <c r="I38" s="14">
        <f t="shared" si="32"/>
        <v>132</v>
      </c>
      <c r="J38" s="14">
        <f t="shared" si="29"/>
        <v>111.72287142747452</v>
      </c>
      <c r="K38" s="14">
        <v>5</v>
      </c>
      <c r="L38" s="14">
        <v>5</v>
      </c>
      <c r="M38" s="3">
        <f t="shared" si="30"/>
        <v>5</v>
      </c>
      <c r="N38" s="14">
        <f t="shared" si="31"/>
        <v>0</v>
      </c>
      <c r="R38" s="1" t="s">
        <v>2</v>
      </c>
      <c r="S38" s="20">
        <v>6.6000000000000003E-6</v>
      </c>
      <c r="T38" s="1">
        <v>9.9299999999999999E-2</v>
      </c>
      <c r="U38" s="28">
        <f>AVERAGEA(T38:T39)</f>
        <v>8.8700000000000001E-2</v>
      </c>
      <c r="V38" s="28">
        <f>STDEVA(T38:T39)</f>
        <v>1.4990663761154731E-2</v>
      </c>
      <c r="W38" s="26">
        <f>S38*1000000</f>
        <v>6.6000000000000005</v>
      </c>
      <c r="X38" s="26">
        <f t="shared" ref="X38" si="34">LOG10(W38)</f>
        <v>0.81954393554186866</v>
      </c>
    </row>
    <row r="39" spans="2:24" ht="16" x14ac:dyDescent="0.2">
      <c r="B39" s="14" t="s">
        <v>29</v>
      </c>
      <c r="C39" s="15">
        <v>1024</v>
      </c>
      <c r="D39" s="15">
        <v>1059</v>
      </c>
      <c r="E39" s="15">
        <v>1042</v>
      </c>
      <c r="F39" s="14">
        <f t="shared" si="28"/>
        <v>24.748737341529164</v>
      </c>
      <c r="G39" s="14">
        <v>178</v>
      </c>
      <c r="H39" s="14">
        <v>82</v>
      </c>
      <c r="I39" s="14">
        <f>AVERAGE(G39:H39)</f>
        <v>130</v>
      </c>
      <c r="J39" s="14">
        <f t="shared" si="29"/>
        <v>67.882250993908556</v>
      </c>
      <c r="K39" s="14">
        <v>10</v>
      </c>
      <c r="L39" s="14">
        <v>13</v>
      </c>
      <c r="M39" s="3">
        <f t="shared" si="30"/>
        <v>11.5</v>
      </c>
      <c r="N39" s="14">
        <f t="shared" si="31"/>
        <v>2.1213203435596424</v>
      </c>
      <c r="R39" s="1" t="s">
        <v>3</v>
      </c>
      <c r="S39" s="20">
        <v>6.6000000000000003E-6</v>
      </c>
      <c r="T39" s="1">
        <v>7.8100000000000003E-2</v>
      </c>
      <c r="U39" s="28"/>
      <c r="V39" s="28"/>
      <c r="W39" s="26"/>
      <c r="X39" s="26"/>
    </row>
    <row r="40" spans="2:24" x14ac:dyDescent="0.2">
      <c r="R40" s="1" t="s">
        <v>39</v>
      </c>
      <c r="S40" s="20">
        <v>2.2000000000000001E-6</v>
      </c>
      <c r="T40" s="1">
        <v>1.4312</v>
      </c>
      <c r="U40" s="28">
        <f>AVERAGEA(T40:T41)</f>
        <v>1.4045999999999998</v>
      </c>
      <c r="V40" s="28">
        <f>STDEVA(T40:T41)</f>
        <v>3.7618080759124421E-2</v>
      </c>
      <c r="W40" s="26">
        <f>S40*1000000</f>
        <v>2.2000000000000002</v>
      </c>
      <c r="X40" s="26">
        <f t="shared" ref="X40" si="35">LOG10(W40)</f>
        <v>0.34242268082220628</v>
      </c>
    </row>
    <row r="41" spans="2:24" x14ac:dyDescent="0.2">
      <c r="B41" s="16" t="s">
        <v>17</v>
      </c>
      <c r="C41" s="14" t="s">
        <v>0</v>
      </c>
      <c r="D41" s="14" t="s">
        <v>0</v>
      </c>
      <c r="E41" s="14" t="s">
        <v>1</v>
      </c>
      <c r="F41" s="3" t="s">
        <v>16</v>
      </c>
      <c r="G41" s="14" t="s">
        <v>2</v>
      </c>
      <c r="H41" s="14" t="s">
        <v>2</v>
      </c>
      <c r="I41" s="14" t="s">
        <v>7</v>
      </c>
      <c r="J41" s="3" t="s">
        <v>15</v>
      </c>
      <c r="K41" s="14" t="s">
        <v>3</v>
      </c>
      <c r="L41" s="14" t="s">
        <v>3</v>
      </c>
      <c r="M41" s="3" t="s">
        <v>9</v>
      </c>
      <c r="N41" s="3" t="s">
        <v>14</v>
      </c>
      <c r="R41" s="1" t="s">
        <v>40</v>
      </c>
      <c r="S41" s="20">
        <v>2.2000000000000001E-6</v>
      </c>
      <c r="T41" s="1">
        <v>1.3779999999999999</v>
      </c>
      <c r="U41" s="28"/>
      <c r="V41" s="28"/>
      <c r="W41" s="26"/>
      <c r="X41" s="26"/>
    </row>
    <row r="42" spans="2:24" ht="16" x14ac:dyDescent="0.2">
      <c r="B42" s="14" t="s">
        <v>24</v>
      </c>
      <c r="C42" s="15">
        <v>812</v>
      </c>
      <c r="D42" s="15">
        <v>852</v>
      </c>
      <c r="E42" s="15">
        <v>832</v>
      </c>
      <c r="F42" s="14">
        <f t="shared" ref="F42:F47" si="36">STDEVA(C42:D42)</f>
        <v>28.284271247461902</v>
      </c>
      <c r="G42" s="14">
        <v>1094</v>
      </c>
      <c r="H42" s="14">
        <v>1113</v>
      </c>
      <c r="I42" s="14">
        <f t="shared" ref="I42:I47" si="37">AVERAGE(G42:H42)</f>
        <v>1103.5</v>
      </c>
      <c r="J42" s="14">
        <f t="shared" ref="J42:J47" si="38">STDEVA(G42:H42)</f>
        <v>13.435028842544403</v>
      </c>
      <c r="K42" s="14">
        <v>4913</v>
      </c>
      <c r="L42" s="14">
        <v>4931</v>
      </c>
      <c r="M42" s="3">
        <f t="shared" ref="M42:M47" si="39">AVERAGE(K42:L42)</f>
        <v>4922</v>
      </c>
      <c r="N42" s="14">
        <f t="shared" ref="N42:N47" si="40">STDEVA(K42:L42)</f>
        <v>12.727922061357855</v>
      </c>
      <c r="R42" s="1" t="s">
        <v>41</v>
      </c>
      <c r="S42" s="20">
        <v>7.5000000000000002E-7</v>
      </c>
      <c r="T42" s="1">
        <v>2.6615000000000002</v>
      </c>
      <c r="U42" s="28">
        <f>AVERAGEA(T42:T43)</f>
        <v>2.7602500000000001</v>
      </c>
      <c r="V42" s="28">
        <f>STDEVA(T42:T43)</f>
        <v>0.13965358928434299</v>
      </c>
      <c r="W42" s="26">
        <f>S42*1000000</f>
        <v>0.75</v>
      </c>
      <c r="X42" s="26">
        <f t="shared" ref="X42" si="41">LOG10(W42)</f>
        <v>-0.12493873660829995</v>
      </c>
    </row>
    <row r="43" spans="2:24" ht="16" x14ac:dyDescent="0.2">
      <c r="B43" s="14" t="s">
        <v>25</v>
      </c>
      <c r="C43" s="15">
        <v>812</v>
      </c>
      <c r="D43" s="15">
        <v>852</v>
      </c>
      <c r="E43" s="15">
        <v>832</v>
      </c>
      <c r="F43" s="14">
        <f t="shared" si="36"/>
        <v>28.284271247461902</v>
      </c>
      <c r="G43" s="14">
        <v>484</v>
      </c>
      <c r="H43" s="14">
        <v>890</v>
      </c>
      <c r="I43" s="14">
        <f t="shared" si="37"/>
        <v>687</v>
      </c>
      <c r="J43" s="14">
        <f t="shared" si="38"/>
        <v>287.08535316173828</v>
      </c>
      <c r="K43" s="14">
        <v>4725</v>
      </c>
      <c r="L43" s="14">
        <v>3757</v>
      </c>
      <c r="M43" s="3">
        <f t="shared" si="39"/>
        <v>4241</v>
      </c>
      <c r="N43" s="14">
        <f t="shared" si="40"/>
        <v>684.47936418857796</v>
      </c>
      <c r="R43" s="1" t="s">
        <v>42</v>
      </c>
      <c r="S43" s="20">
        <v>7.5000000000000002E-7</v>
      </c>
      <c r="T43" s="1">
        <v>2.859</v>
      </c>
      <c r="U43" s="28"/>
      <c r="V43" s="28"/>
      <c r="W43" s="26"/>
      <c r="X43" s="26"/>
    </row>
    <row r="44" spans="2:24" ht="16" x14ac:dyDescent="0.2">
      <c r="B44" s="14" t="s">
        <v>26</v>
      </c>
      <c r="C44" s="15">
        <v>812</v>
      </c>
      <c r="D44" s="15">
        <v>852</v>
      </c>
      <c r="E44" s="15">
        <v>832</v>
      </c>
      <c r="F44" s="14">
        <f t="shared" si="36"/>
        <v>28.284271247461902</v>
      </c>
      <c r="G44" s="14">
        <v>649</v>
      </c>
      <c r="H44" s="14">
        <v>692</v>
      </c>
      <c r="I44" s="14">
        <f t="shared" si="37"/>
        <v>670.5</v>
      </c>
      <c r="J44" s="14">
        <f t="shared" si="38"/>
        <v>30.405591591021544</v>
      </c>
      <c r="K44" s="14">
        <v>4055</v>
      </c>
      <c r="L44" s="14">
        <v>4137</v>
      </c>
      <c r="M44" s="3">
        <f t="shared" si="39"/>
        <v>4096</v>
      </c>
      <c r="N44" s="14">
        <f t="shared" si="40"/>
        <v>57.982756057296896</v>
      </c>
      <c r="R44" s="1" t="s">
        <v>43</v>
      </c>
      <c r="S44" s="20">
        <v>2.4999999999999999E-7</v>
      </c>
      <c r="T44" s="1">
        <v>3.5790000000000002</v>
      </c>
      <c r="U44" s="28">
        <f>AVERAGEA(T44:T45)</f>
        <v>3.6459000000000001</v>
      </c>
      <c r="V44" s="28">
        <f>STDEVA(T44:T45)</f>
        <v>9.4610887322760004E-2</v>
      </c>
      <c r="W44" s="26">
        <f>S44*1000000</f>
        <v>0.25</v>
      </c>
      <c r="X44" s="26">
        <f t="shared" ref="X44" si="42">LOG10(W44)</f>
        <v>-0.6020599913279624</v>
      </c>
    </row>
    <row r="45" spans="2:24" ht="16" x14ac:dyDescent="0.2">
      <c r="B45" s="2" t="s">
        <v>27</v>
      </c>
      <c r="C45" s="15">
        <v>812</v>
      </c>
      <c r="D45" s="15">
        <v>852</v>
      </c>
      <c r="E45" s="15">
        <v>832</v>
      </c>
      <c r="F45" s="14">
        <f t="shared" si="36"/>
        <v>28.284271247461902</v>
      </c>
      <c r="G45" s="2">
        <v>18</v>
      </c>
      <c r="H45" s="2">
        <v>28</v>
      </c>
      <c r="I45" s="2">
        <f t="shared" si="37"/>
        <v>23</v>
      </c>
      <c r="J45" s="14">
        <f t="shared" si="38"/>
        <v>7.0710678118654755</v>
      </c>
      <c r="K45" s="2">
        <v>127</v>
      </c>
      <c r="L45" s="2">
        <v>180</v>
      </c>
      <c r="M45" s="4">
        <f t="shared" si="39"/>
        <v>153.5</v>
      </c>
      <c r="N45" s="14">
        <f t="shared" si="40"/>
        <v>37.476659402887016</v>
      </c>
      <c r="R45" s="1" t="s">
        <v>44</v>
      </c>
      <c r="S45" s="20">
        <v>2.4999999999999999E-7</v>
      </c>
      <c r="T45" s="1">
        <v>3.7128000000000001</v>
      </c>
      <c r="U45" s="28"/>
      <c r="V45" s="28"/>
      <c r="W45" s="26"/>
      <c r="X45" s="26"/>
    </row>
    <row r="46" spans="2:24" ht="16" x14ac:dyDescent="0.2">
      <c r="B46" s="14" t="s">
        <v>28</v>
      </c>
      <c r="C46" s="15">
        <v>812</v>
      </c>
      <c r="D46" s="15">
        <v>852</v>
      </c>
      <c r="E46" s="15">
        <v>832</v>
      </c>
      <c r="F46" s="14">
        <f t="shared" si="36"/>
        <v>28.284271247461902</v>
      </c>
      <c r="G46" s="14">
        <v>9</v>
      </c>
      <c r="H46" s="14">
        <v>19</v>
      </c>
      <c r="I46" s="14">
        <f t="shared" si="37"/>
        <v>14</v>
      </c>
      <c r="J46" s="14">
        <f t="shared" si="38"/>
        <v>7.0710678118654755</v>
      </c>
      <c r="K46" s="14">
        <v>76</v>
      </c>
      <c r="L46" s="14">
        <v>84</v>
      </c>
      <c r="M46" s="3">
        <f t="shared" si="39"/>
        <v>80</v>
      </c>
      <c r="N46" s="14">
        <f t="shared" si="40"/>
        <v>5.6568542494923806</v>
      </c>
    </row>
    <row r="47" spans="2:24" ht="16" x14ac:dyDescent="0.2">
      <c r="B47" s="14" t="s">
        <v>29</v>
      </c>
      <c r="C47" s="15">
        <v>812</v>
      </c>
      <c r="D47" s="15">
        <v>852</v>
      </c>
      <c r="E47" s="15">
        <v>832</v>
      </c>
      <c r="F47" s="14">
        <f t="shared" si="36"/>
        <v>28.284271247461902</v>
      </c>
      <c r="G47" s="14">
        <v>15</v>
      </c>
      <c r="H47" s="14">
        <v>14</v>
      </c>
      <c r="I47" s="14">
        <f t="shared" si="37"/>
        <v>14.5</v>
      </c>
      <c r="J47" s="14">
        <f t="shared" si="38"/>
        <v>0.70710678118654757</v>
      </c>
      <c r="K47" s="14">
        <v>57</v>
      </c>
      <c r="L47" s="14">
        <v>30</v>
      </c>
      <c r="M47" s="3">
        <f t="shared" si="39"/>
        <v>43.5</v>
      </c>
      <c r="N47" s="14">
        <f t="shared" si="40"/>
        <v>19.091883092036785</v>
      </c>
      <c r="R47" s="22" t="s">
        <v>17</v>
      </c>
    </row>
    <row r="48" spans="2:24" x14ac:dyDescent="0.2">
      <c r="R48" s="1" t="s">
        <v>31</v>
      </c>
      <c r="S48" s="1" t="s">
        <v>32</v>
      </c>
      <c r="T48" s="1" t="s">
        <v>33</v>
      </c>
      <c r="U48" s="1" t="s">
        <v>45</v>
      </c>
      <c r="V48" s="1" t="s">
        <v>46</v>
      </c>
      <c r="W48" s="1" t="s">
        <v>34</v>
      </c>
      <c r="X48" s="1" t="s">
        <v>47</v>
      </c>
    </row>
    <row r="49" spans="18:24" x14ac:dyDescent="0.2">
      <c r="R49" s="1" t="s">
        <v>48</v>
      </c>
      <c r="S49" s="20">
        <v>6.0000000000000002E-5</v>
      </c>
      <c r="T49" s="1">
        <v>-0.1008</v>
      </c>
      <c r="U49" s="28">
        <f>AVERAGEA(T49:T50)</f>
        <v>-9.9150000000000002E-2</v>
      </c>
      <c r="V49" s="28">
        <f>STDEVA(T49:T50)</f>
        <v>2.3334523779156048E-3</v>
      </c>
      <c r="W49" s="27">
        <f>S49*1000000</f>
        <v>60</v>
      </c>
      <c r="X49" s="26">
        <f>LOG10(W49)</f>
        <v>1.7781512503836436</v>
      </c>
    </row>
    <row r="50" spans="18:24" x14ac:dyDescent="0.2">
      <c r="R50" s="1" t="s">
        <v>49</v>
      </c>
      <c r="S50" s="20">
        <v>6.0000000000000002E-5</v>
      </c>
      <c r="T50" s="1">
        <v>-9.7500000000000003E-2</v>
      </c>
      <c r="U50" s="28"/>
      <c r="V50" s="28"/>
      <c r="W50" s="26"/>
      <c r="X50" s="26"/>
    </row>
    <row r="51" spans="18:24" x14ac:dyDescent="0.2">
      <c r="R51" s="1" t="s">
        <v>50</v>
      </c>
      <c r="S51" s="20">
        <v>2.0000000000000002E-5</v>
      </c>
      <c r="T51" s="1">
        <v>-0.1022</v>
      </c>
      <c r="U51" s="28">
        <f>AVERAGEA(T51:T52)</f>
        <v>-8.9900000000000008E-2</v>
      </c>
      <c r="V51" s="28">
        <f>STDEVA(T51:T52)</f>
        <v>1.7394826817189075E-2</v>
      </c>
      <c r="W51" s="26">
        <f>S51*1000000</f>
        <v>20</v>
      </c>
      <c r="X51" s="26">
        <f t="shared" ref="X51" si="43">LOG10(W51)</f>
        <v>1.3010299956639813</v>
      </c>
    </row>
    <row r="52" spans="18:24" x14ac:dyDescent="0.2">
      <c r="R52" s="1" t="s">
        <v>51</v>
      </c>
      <c r="S52" s="20">
        <v>2.0000000000000002E-5</v>
      </c>
      <c r="T52" s="1">
        <v>-7.7600000000000002E-2</v>
      </c>
      <c r="U52" s="28"/>
      <c r="V52" s="28"/>
      <c r="W52" s="26"/>
      <c r="X52" s="26"/>
    </row>
    <row r="53" spans="18:24" x14ac:dyDescent="0.2">
      <c r="R53" s="1" t="s">
        <v>52</v>
      </c>
      <c r="S53" s="20">
        <v>6.6000000000000003E-6</v>
      </c>
      <c r="T53" s="1">
        <v>0.18640000000000001</v>
      </c>
      <c r="U53" s="28">
        <f>AVERAGEA(T53:T54)</f>
        <v>0.1845</v>
      </c>
      <c r="V53" s="28">
        <f>STDEVA(T53:T54)</f>
        <v>2.6870057685088791E-3</v>
      </c>
      <c r="W53" s="26">
        <f>S53*1000000</f>
        <v>6.6000000000000005</v>
      </c>
      <c r="X53" s="26">
        <f t="shared" ref="X53" si="44">LOG10(W53)</f>
        <v>0.81954393554186866</v>
      </c>
    </row>
    <row r="54" spans="18:24" x14ac:dyDescent="0.2">
      <c r="R54" s="1" t="s">
        <v>53</v>
      </c>
      <c r="S54" s="20">
        <v>6.6000000000000003E-6</v>
      </c>
      <c r="T54" s="1">
        <v>0.18260000000000001</v>
      </c>
      <c r="U54" s="28"/>
      <c r="V54" s="28"/>
      <c r="W54" s="26"/>
      <c r="X54" s="26"/>
    </row>
    <row r="55" spans="18:24" x14ac:dyDescent="0.2">
      <c r="R55" s="1" t="s">
        <v>54</v>
      </c>
      <c r="S55" s="20">
        <v>2.2000000000000001E-6</v>
      </c>
      <c r="T55" s="1">
        <v>1.1593</v>
      </c>
      <c r="U55" s="28">
        <f>AVERAGEA(T55:T56)</f>
        <v>1.13585</v>
      </c>
      <c r="V55" s="28">
        <f>STDEVA(T55:T56)</f>
        <v>3.3163308037649039E-2</v>
      </c>
      <c r="W55" s="26">
        <f>S55*1000000</f>
        <v>2.2000000000000002</v>
      </c>
      <c r="X55" s="26">
        <f t="shared" ref="X55" si="45">LOG10(W55)</f>
        <v>0.34242268082220628</v>
      </c>
    </row>
    <row r="56" spans="18:24" x14ac:dyDescent="0.2">
      <c r="R56" s="1" t="s">
        <v>55</v>
      </c>
      <c r="S56" s="20">
        <v>2.2000000000000001E-6</v>
      </c>
      <c r="T56" s="1">
        <v>1.1124000000000001</v>
      </c>
      <c r="U56" s="28"/>
      <c r="V56" s="28"/>
      <c r="W56" s="26"/>
      <c r="X56" s="26"/>
    </row>
    <row r="57" spans="18:24" x14ac:dyDescent="0.2">
      <c r="R57" s="1" t="s">
        <v>56</v>
      </c>
      <c r="S57" s="20">
        <v>7.5000000000000002E-7</v>
      </c>
      <c r="T57" s="1">
        <v>2.5265</v>
      </c>
      <c r="U57" s="28">
        <f>AVERAGEA(T57:T58)</f>
        <v>2.4881500000000001</v>
      </c>
      <c r="V57" s="28">
        <f>STDEVA(T57:T58)</f>
        <v>5.4235090117008028E-2</v>
      </c>
      <c r="W57" s="26">
        <f>S57*1000000</f>
        <v>0.75</v>
      </c>
      <c r="X57" s="26">
        <f t="shared" ref="X57" si="46">LOG10(W57)</f>
        <v>-0.12493873660829995</v>
      </c>
    </row>
    <row r="58" spans="18:24" x14ac:dyDescent="0.2">
      <c r="R58" s="1" t="s">
        <v>57</v>
      </c>
      <c r="S58" s="20">
        <v>7.5000000000000002E-7</v>
      </c>
      <c r="T58" s="1">
        <v>2.4498000000000002</v>
      </c>
      <c r="U58" s="28"/>
      <c r="V58" s="28"/>
      <c r="W58" s="26"/>
      <c r="X58" s="26"/>
    </row>
    <row r="59" spans="18:24" x14ac:dyDescent="0.2">
      <c r="R59" s="1" t="s">
        <v>58</v>
      </c>
      <c r="S59" s="20">
        <v>2.4999999999999999E-7</v>
      </c>
      <c r="T59" s="1">
        <v>2.9436</v>
      </c>
      <c r="U59" s="28">
        <f>AVERAGEA(T59:T60)</f>
        <v>3.0665499999999999</v>
      </c>
      <c r="V59" s="28">
        <f>STDEVA(T59:T60)</f>
        <v>0.17387755749377187</v>
      </c>
      <c r="W59" s="26">
        <f>S59*1000000</f>
        <v>0.25</v>
      </c>
      <c r="X59" s="26">
        <f t="shared" ref="X59" si="47">LOG10(W59)</f>
        <v>-0.6020599913279624</v>
      </c>
    </row>
    <row r="60" spans="18:24" x14ac:dyDescent="0.2">
      <c r="R60" s="1" t="s">
        <v>59</v>
      </c>
      <c r="S60" s="20">
        <v>2.4999999999999999E-7</v>
      </c>
      <c r="T60" s="1">
        <v>3.1894999999999998</v>
      </c>
      <c r="U60" s="28"/>
      <c r="V60" s="28"/>
      <c r="W60" s="26"/>
      <c r="X60" s="26"/>
    </row>
  </sheetData>
  <mergeCells count="181">
    <mergeCell ref="K16:K17"/>
    <mergeCell ref="B16:B17"/>
    <mergeCell ref="D16:D17"/>
    <mergeCell ref="E16:E17"/>
    <mergeCell ref="G16:G17"/>
    <mergeCell ref="H16:H17"/>
    <mergeCell ref="J16:J17"/>
    <mergeCell ref="J6:J7"/>
    <mergeCell ref="K6:K7"/>
    <mergeCell ref="D6:D7"/>
    <mergeCell ref="B8:B9"/>
    <mergeCell ref="E8:E9"/>
    <mergeCell ref="G8:G9"/>
    <mergeCell ref="J8:J9"/>
    <mergeCell ref="K8:K9"/>
    <mergeCell ref="B14:B15"/>
    <mergeCell ref="E14:E15"/>
    <mergeCell ref="G14:G15"/>
    <mergeCell ref="J14:J15"/>
    <mergeCell ref="K14:K15"/>
    <mergeCell ref="B12:B13"/>
    <mergeCell ref="E12:E13"/>
    <mergeCell ref="G12:G13"/>
    <mergeCell ref="J12:J13"/>
    <mergeCell ref="K12:K13"/>
    <mergeCell ref="B10:B11"/>
    <mergeCell ref="E10:E11"/>
    <mergeCell ref="G10:G11"/>
    <mergeCell ref="J10:J11"/>
    <mergeCell ref="K10:K11"/>
    <mergeCell ref="B20:B21"/>
    <mergeCell ref="B4:H4"/>
    <mergeCell ref="B6:B7"/>
    <mergeCell ref="E6:E7"/>
    <mergeCell ref="G6:G7"/>
    <mergeCell ref="H12:H13"/>
    <mergeCell ref="H10:H11"/>
    <mergeCell ref="H8:H9"/>
    <mergeCell ref="H14:H15"/>
    <mergeCell ref="H6:H7"/>
    <mergeCell ref="D12:D13"/>
    <mergeCell ref="D10:D11"/>
    <mergeCell ref="D8:D9"/>
    <mergeCell ref="D14:D15"/>
    <mergeCell ref="B22:B23"/>
    <mergeCell ref="D22:D23"/>
    <mergeCell ref="E22:E23"/>
    <mergeCell ref="B30:B31"/>
    <mergeCell ref="D30:D31"/>
    <mergeCell ref="E30:E31"/>
    <mergeCell ref="B28:B29"/>
    <mergeCell ref="B24:B25"/>
    <mergeCell ref="D24:D25"/>
    <mergeCell ref="E24:E25"/>
    <mergeCell ref="B26:B27"/>
    <mergeCell ref="D26:D27"/>
    <mergeCell ref="E26:E27"/>
    <mergeCell ref="E20:E21"/>
    <mergeCell ref="D20:D21"/>
    <mergeCell ref="E28:E29"/>
    <mergeCell ref="D28:D29"/>
    <mergeCell ref="K28:K29"/>
    <mergeCell ref="K20:K21"/>
    <mergeCell ref="J20:J21"/>
    <mergeCell ref="H20:H21"/>
    <mergeCell ref="J30:J31"/>
    <mergeCell ref="K30:K31"/>
    <mergeCell ref="K22:K23"/>
    <mergeCell ref="K26:K27"/>
    <mergeCell ref="K24:K25"/>
    <mergeCell ref="J28:J29"/>
    <mergeCell ref="J24:J25"/>
    <mergeCell ref="J26:J27"/>
    <mergeCell ref="J22:J23"/>
    <mergeCell ref="G24:G25"/>
    <mergeCell ref="H24:H25"/>
    <mergeCell ref="H28:H29"/>
    <mergeCell ref="G28:G29"/>
    <mergeCell ref="G22:G23"/>
    <mergeCell ref="G30:G31"/>
    <mergeCell ref="H30:H31"/>
    <mergeCell ref="U36:U37"/>
    <mergeCell ref="V36:V37"/>
    <mergeCell ref="W36:W37"/>
    <mergeCell ref="X36:X37"/>
    <mergeCell ref="U34:U35"/>
    <mergeCell ref="V34:V35"/>
    <mergeCell ref="W34:W35"/>
    <mergeCell ref="X34:X35"/>
    <mergeCell ref="G20:G21"/>
    <mergeCell ref="H22:H23"/>
    <mergeCell ref="H26:H27"/>
    <mergeCell ref="G26:G27"/>
    <mergeCell ref="W42:W43"/>
    <mergeCell ref="X42:X43"/>
    <mergeCell ref="U40:U41"/>
    <mergeCell ref="V40:V41"/>
    <mergeCell ref="W40:W41"/>
    <mergeCell ref="X40:X41"/>
    <mergeCell ref="U38:U39"/>
    <mergeCell ref="V38:V39"/>
    <mergeCell ref="W38:W39"/>
    <mergeCell ref="X38:X39"/>
    <mergeCell ref="U59:U60"/>
    <mergeCell ref="V59:V60"/>
    <mergeCell ref="W57:W58"/>
    <mergeCell ref="X57:X58"/>
    <mergeCell ref="W59:W60"/>
    <mergeCell ref="X59:X60"/>
    <mergeCell ref="U53:U54"/>
    <mergeCell ref="V53:V54"/>
    <mergeCell ref="U55:U56"/>
    <mergeCell ref="V55:V56"/>
    <mergeCell ref="W53:W54"/>
    <mergeCell ref="X53:X54"/>
    <mergeCell ref="W55:W56"/>
    <mergeCell ref="X55:X56"/>
    <mergeCell ref="U4:U5"/>
    <mergeCell ref="V4:V5"/>
    <mergeCell ref="U6:U7"/>
    <mergeCell ref="V6:V7"/>
    <mergeCell ref="W4:W5"/>
    <mergeCell ref="X4:X5"/>
    <mergeCell ref="W6:W7"/>
    <mergeCell ref="X6:X7"/>
    <mergeCell ref="U57:U58"/>
    <mergeCell ref="V57:V58"/>
    <mergeCell ref="U49:U50"/>
    <mergeCell ref="V49:V50"/>
    <mergeCell ref="U51:U52"/>
    <mergeCell ref="V51:V52"/>
    <mergeCell ref="W49:W50"/>
    <mergeCell ref="X49:X50"/>
    <mergeCell ref="W51:W52"/>
    <mergeCell ref="X51:X52"/>
    <mergeCell ref="U44:U45"/>
    <mergeCell ref="V44:V45"/>
    <mergeCell ref="W44:W45"/>
    <mergeCell ref="X44:X45"/>
    <mergeCell ref="U42:U43"/>
    <mergeCell ref="V42:V43"/>
    <mergeCell ref="U12:U13"/>
    <mergeCell ref="V12:V13"/>
    <mergeCell ref="U14:U15"/>
    <mergeCell ref="V14:V15"/>
    <mergeCell ref="W12:W13"/>
    <mergeCell ref="X12:X13"/>
    <mergeCell ref="W14:W15"/>
    <mergeCell ref="X14:X15"/>
    <mergeCell ref="U8:U9"/>
    <mergeCell ref="V8:V9"/>
    <mergeCell ref="U10:U11"/>
    <mergeCell ref="V10:V11"/>
    <mergeCell ref="W8:W9"/>
    <mergeCell ref="X8:X9"/>
    <mergeCell ref="W10:W11"/>
    <mergeCell ref="X10:X11"/>
    <mergeCell ref="U23:U24"/>
    <mergeCell ref="V23:V24"/>
    <mergeCell ref="W23:W24"/>
    <mergeCell ref="X23:X24"/>
    <mergeCell ref="U21:U22"/>
    <mergeCell ref="V21:V22"/>
    <mergeCell ref="W21:W22"/>
    <mergeCell ref="X21:X22"/>
    <mergeCell ref="U19:U20"/>
    <mergeCell ref="V19:V20"/>
    <mergeCell ref="W19:W20"/>
    <mergeCell ref="X19:X20"/>
    <mergeCell ref="U29:U30"/>
    <mergeCell ref="V29:V30"/>
    <mergeCell ref="W29:W30"/>
    <mergeCell ref="X29:X30"/>
    <mergeCell ref="U27:U28"/>
    <mergeCell ref="V27:V28"/>
    <mergeCell ref="W27:W28"/>
    <mergeCell ref="X27:X28"/>
    <mergeCell ref="U25:U26"/>
    <mergeCell ref="V25:V26"/>
    <mergeCell ref="W25:W26"/>
    <mergeCell ref="X25:X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</dc:creator>
  <cp:lastModifiedBy>Microsoft Office User</cp:lastModifiedBy>
  <dcterms:created xsi:type="dcterms:W3CDTF">2020-06-19T22:13:01Z</dcterms:created>
  <dcterms:modified xsi:type="dcterms:W3CDTF">2020-06-20T14:41:25Z</dcterms:modified>
</cp:coreProperties>
</file>