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马玉诏\博士\2019年论文投稿\2019年免耕和宽幅精播\2020年5月7号PeerJ\"/>
    </mc:Choice>
  </mc:AlternateContent>
  <xr:revisionPtr revIDLastSave="0" documentId="13_ncr:1_{5D540A2E-BE2A-4FE5-9ECC-1B8DA38ACE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1" i="1" l="1"/>
  <c r="N72" i="1"/>
  <c r="N73" i="1"/>
  <c r="N74" i="1"/>
  <c r="N75" i="1"/>
  <c r="N76" i="1"/>
  <c r="N77" i="1"/>
  <c r="N78" i="1"/>
  <c r="N79" i="1"/>
  <c r="N80" i="1"/>
  <c r="N81" i="1"/>
  <c r="N82" i="1"/>
  <c r="M82" i="1"/>
  <c r="L82" i="1"/>
  <c r="K82" i="1"/>
  <c r="J82" i="1"/>
  <c r="I82" i="1"/>
  <c r="M81" i="1"/>
  <c r="L81" i="1"/>
  <c r="K81" i="1"/>
  <c r="J81" i="1"/>
  <c r="I81" i="1"/>
  <c r="M80" i="1"/>
  <c r="L80" i="1"/>
  <c r="K80" i="1"/>
  <c r="J80" i="1"/>
  <c r="I80" i="1"/>
  <c r="M79" i="1"/>
  <c r="L79" i="1"/>
  <c r="K79" i="1"/>
  <c r="J79" i="1"/>
  <c r="I79" i="1"/>
  <c r="M78" i="1"/>
  <c r="L78" i="1"/>
  <c r="K78" i="1"/>
  <c r="J78" i="1"/>
  <c r="I78" i="1"/>
  <c r="M77" i="1"/>
  <c r="L77" i="1"/>
  <c r="K77" i="1"/>
  <c r="J77" i="1"/>
  <c r="I77" i="1"/>
  <c r="M76" i="1"/>
  <c r="L76" i="1"/>
  <c r="K76" i="1"/>
  <c r="J76" i="1"/>
  <c r="I76" i="1"/>
  <c r="M75" i="1"/>
  <c r="L75" i="1"/>
  <c r="K75" i="1"/>
  <c r="J75" i="1"/>
  <c r="I75" i="1"/>
  <c r="M74" i="1"/>
  <c r="L74" i="1"/>
  <c r="K74" i="1"/>
  <c r="J74" i="1"/>
  <c r="I74" i="1"/>
  <c r="M73" i="1"/>
  <c r="L73" i="1"/>
  <c r="K73" i="1"/>
  <c r="J73" i="1"/>
  <c r="I73" i="1"/>
  <c r="M72" i="1"/>
  <c r="L72" i="1"/>
  <c r="K72" i="1"/>
  <c r="J72" i="1"/>
  <c r="I72" i="1"/>
  <c r="M71" i="1"/>
  <c r="L71" i="1"/>
  <c r="K71" i="1"/>
  <c r="J71" i="1"/>
  <c r="I71" i="1"/>
  <c r="X58" i="1"/>
  <c r="T58" i="1"/>
  <c r="U58" i="1" s="1"/>
  <c r="P58" i="1"/>
  <c r="Q58" i="1" s="1"/>
  <c r="L58" i="1"/>
  <c r="H58" i="1"/>
  <c r="I58" i="1" s="1"/>
  <c r="D58" i="1"/>
  <c r="X57" i="1"/>
  <c r="T57" i="1"/>
  <c r="U57" i="1" s="1"/>
  <c r="P57" i="1"/>
  <c r="Q57" i="1" s="1"/>
  <c r="L57" i="1"/>
  <c r="M57" i="1" s="1"/>
  <c r="H57" i="1"/>
  <c r="B57" i="1"/>
  <c r="D57" i="1" s="1"/>
  <c r="E57" i="1" s="1"/>
  <c r="X56" i="1"/>
  <c r="T56" i="1"/>
  <c r="U56" i="1" s="1"/>
  <c r="P56" i="1"/>
  <c r="Q56" i="1" s="1"/>
  <c r="L56" i="1"/>
  <c r="F56" i="1"/>
  <c r="H56" i="1" s="1"/>
  <c r="D56" i="1"/>
  <c r="X55" i="1"/>
  <c r="T55" i="1"/>
  <c r="U55" i="1" s="1"/>
  <c r="P55" i="1"/>
  <c r="Q55" i="1" s="1"/>
  <c r="L55" i="1"/>
  <c r="M55" i="1" s="1"/>
  <c r="H55" i="1"/>
  <c r="D55" i="1"/>
  <c r="X54" i="1"/>
  <c r="T54" i="1"/>
  <c r="U54" i="1" s="1"/>
  <c r="P54" i="1"/>
  <c r="Q54" i="1" s="1"/>
  <c r="L54" i="1"/>
  <c r="H54" i="1"/>
  <c r="I54" i="1" s="1"/>
  <c r="B54" i="1"/>
  <c r="D54" i="1" s="1"/>
  <c r="X53" i="1"/>
  <c r="T53" i="1"/>
  <c r="U53" i="1" s="1"/>
  <c r="P53" i="1"/>
  <c r="Q53" i="1" s="1"/>
  <c r="L53" i="1"/>
  <c r="H53" i="1"/>
  <c r="D53" i="1"/>
  <c r="X52" i="1"/>
  <c r="T52" i="1"/>
  <c r="U52" i="1" s="1"/>
  <c r="P52" i="1"/>
  <c r="Q52" i="1" s="1"/>
  <c r="L52" i="1"/>
  <c r="H52" i="1"/>
  <c r="I52" i="1" s="1"/>
  <c r="D52" i="1"/>
  <c r="X51" i="1"/>
  <c r="T51" i="1"/>
  <c r="U51" i="1" s="1"/>
  <c r="P51" i="1"/>
  <c r="Q51" i="1" s="1"/>
  <c r="L51" i="1"/>
  <c r="M51" i="1" s="1"/>
  <c r="H51" i="1"/>
  <c r="D51" i="1"/>
  <c r="E51" i="1" s="1"/>
  <c r="X50" i="1"/>
  <c r="T50" i="1"/>
  <c r="U50" i="1" s="1"/>
  <c r="P50" i="1"/>
  <c r="Q50" i="1" s="1"/>
  <c r="L50" i="1"/>
  <c r="H50" i="1"/>
  <c r="I50" i="1" s="1"/>
  <c r="D50" i="1"/>
  <c r="X49" i="1"/>
  <c r="T49" i="1"/>
  <c r="U49" i="1" s="1"/>
  <c r="P49" i="1"/>
  <c r="Q49" i="1" s="1"/>
  <c r="L49" i="1"/>
  <c r="M49" i="1" s="1"/>
  <c r="H49" i="1"/>
  <c r="D49" i="1"/>
  <c r="E49" i="1" s="1"/>
  <c r="X48" i="1"/>
  <c r="T48" i="1"/>
  <c r="U48" i="1" s="1"/>
  <c r="P48" i="1"/>
  <c r="L48" i="1"/>
  <c r="H48" i="1"/>
  <c r="D48" i="1"/>
  <c r="X47" i="1"/>
  <c r="T47" i="1"/>
  <c r="U47" i="1" s="1"/>
  <c r="P47" i="1"/>
  <c r="Q47" i="1" s="1"/>
  <c r="L47" i="1"/>
  <c r="M47" i="1" s="1"/>
  <c r="H47" i="1"/>
  <c r="I47" i="1" s="1"/>
  <c r="D47" i="1"/>
  <c r="D87" i="1"/>
  <c r="G87" i="1" s="1"/>
  <c r="D88" i="1"/>
  <c r="G88" i="1" s="1"/>
  <c r="D89" i="1"/>
  <c r="G89" i="1"/>
  <c r="D90" i="1"/>
  <c r="D91" i="1"/>
  <c r="D92" i="1"/>
  <c r="G92" i="1" s="1"/>
  <c r="D93" i="1"/>
  <c r="G93" i="1" s="1"/>
  <c r="D94" i="1"/>
  <c r="D95" i="1"/>
  <c r="I49" i="1" l="1"/>
  <c r="I51" i="1"/>
  <c r="C63" i="1" s="1"/>
  <c r="I53" i="1"/>
  <c r="C64" i="1" s="1"/>
  <c r="I55" i="1"/>
  <c r="I57" i="1"/>
  <c r="E48" i="1"/>
  <c r="I48" i="1"/>
  <c r="E50" i="1"/>
  <c r="E52" i="1"/>
  <c r="E54" i="1"/>
  <c r="E58" i="1"/>
  <c r="Q48" i="1"/>
  <c r="E62" i="1" s="1"/>
  <c r="M50" i="1"/>
  <c r="M52" i="1"/>
  <c r="M54" i="1"/>
  <c r="D64" i="1" s="1"/>
  <c r="M56" i="1"/>
  <c r="M58" i="1"/>
  <c r="E65" i="1"/>
  <c r="E63" i="1"/>
  <c r="F63" i="1"/>
  <c r="M48" i="1"/>
  <c r="D62" i="1" s="1"/>
  <c r="E53" i="1"/>
  <c r="E64" i="1"/>
  <c r="F62" i="1"/>
  <c r="F64" i="1"/>
  <c r="E47" i="1"/>
  <c r="B62" i="1" s="1"/>
  <c r="M53" i="1"/>
  <c r="E55" i="1"/>
  <c r="F65" i="1"/>
  <c r="I56" i="1"/>
  <c r="C65" i="1" s="1"/>
  <c r="E56" i="1"/>
  <c r="B63" i="1"/>
  <c r="D63" i="1" l="1"/>
  <c r="B64" i="1"/>
  <c r="C62" i="1"/>
  <c r="D65" i="1"/>
  <c r="B65" i="1"/>
  <c r="D102" i="1" l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98" i="1"/>
  <c r="G98" i="1" s="1"/>
  <c r="D97" i="1"/>
  <c r="D96" i="1"/>
  <c r="J32" i="1" l="1"/>
  <c r="K32" i="1" s="1"/>
  <c r="L32" i="1" s="1"/>
  <c r="M32" i="1" s="1"/>
  <c r="N32" i="1" s="1"/>
  <c r="J33" i="1"/>
  <c r="K33" i="1" s="1"/>
  <c r="L33" i="1" s="1"/>
  <c r="M33" i="1" s="1"/>
  <c r="N33" i="1" s="1"/>
  <c r="J34" i="1"/>
  <c r="K34" i="1" s="1"/>
  <c r="L34" i="1" s="1"/>
  <c r="M34" i="1" s="1"/>
  <c r="N34" i="1" s="1"/>
  <c r="J35" i="1"/>
  <c r="K35" i="1" s="1"/>
  <c r="L35" i="1" s="1"/>
  <c r="M35" i="1" s="1"/>
  <c r="N35" i="1" s="1"/>
  <c r="J36" i="1"/>
  <c r="K36" i="1" s="1"/>
  <c r="L36" i="1" s="1"/>
  <c r="M36" i="1" s="1"/>
  <c r="N36" i="1" s="1"/>
  <c r="J37" i="1"/>
  <c r="K37" i="1" s="1"/>
  <c r="L37" i="1" s="1"/>
  <c r="M37" i="1" s="1"/>
  <c r="N37" i="1" s="1"/>
  <c r="J38" i="1"/>
  <c r="K38" i="1" s="1"/>
  <c r="L38" i="1" s="1"/>
  <c r="M38" i="1" s="1"/>
  <c r="N38" i="1" s="1"/>
  <c r="J39" i="1"/>
  <c r="K39" i="1" s="1"/>
  <c r="L39" i="1" s="1"/>
  <c r="M39" i="1" s="1"/>
  <c r="N39" i="1" s="1"/>
  <c r="J40" i="1"/>
  <c r="K40" i="1" s="1"/>
  <c r="L40" i="1" s="1"/>
  <c r="M40" i="1" s="1"/>
  <c r="N40" i="1" s="1"/>
  <c r="J41" i="1"/>
  <c r="K41" i="1" s="1"/>
  <c r="L41" i="1" s="1"/>
  <c r="M41" i="1" s="1"/>
  <c r="N41" i="1" s="1"/>
  <c r="J42" i="1"/>
  <c r="K42" i="1" s="1"/>
  <c r="L42" i="1" s="1"/>
  <c r="M42" i="1" s="1"/>
  <c r="N42" i="1" s="1"/>
  <c r="J31" i="1"/>
  <c r="K31" i="1" s="1"/>
  <c r="L31" i="1" s="1"/>
  <c r="M31" i="1" s="1"/>
  <c r="N31" i="1" s="1"/>
  <c r="B24" i="1" l="1"/>
  <c r="X14" i="1"/>
  <c r="T14" i="1"/>
  <c r="U14" i="1" s="1"/>
  <c r="P14" i="1"/>
  <c r="L14" i="1"/>
  <c r="H14" i="1"/>
  <c r="I14" i="1" s="1"/>
  <c r="D14" i="1"/>
  <c r="E14" i="1" s="1"/>
  <c r="X13" i="1"/>
  <c r="T13" i="1"/>
  <c r="U13" i="1" s="1"/>
  <c r="P13" i="1"/>
  <c r="L13" i="1"/>
  <c r="M13" i="1" s="1"/>
  <c r="H13" i="1"/>
  <c r="B13" i="1"/>
  <c r="D13" i="1" s="1"/>
  <c r="X12" i="1"/>
  <c r="T12" i="1"/>
  <c r="N12" i="1"/>
  <c r="P12" i="1" s="1"/>
  <c r="J12" i="1"/>
  <c r="L12" i="1" s="1"/>
  <c r="M12" i="1" s="1"/>
  <c r="F12" i="1"/>
  <c r="H12" i="1" s="1"/>
  <c r="D12" i="1"/>
  <c r="X11" i="1"/>
  <c r="T11" i="1"/>
  <c r="U11" i="1" s="1"/>
  <c r="P11" i="1"/>
  <c r="Q11" i="1" s="1"/>
  <c r="L11" i="1"/>
  <c r="H11" i="1"/>
  <c r="I11" i="1" s="1"/>
  <c r="D11" i="1"/>
  <c r="X10" i="1"/>
  <c r="T10" i="1"/>
  <c r="P10" i="1"/>
  <c r="Q10" i="1" s="1"/>
  <c r="L10" i="1"/>
  <c r="H10" i="1"/>
  <c r="B10" i="1"/>
  <c r="D10" i="1" s="1"/>
  <c r="E10" i="1" s="1"/>
  <c r="X9" i="1"/>
  <c r="T9" i="1"/>
  <c r="U9" i="1" s="1"/>
  <c r="P9" i="1"/>
  <c r="L9" i="1"/>
  <c r="H9" i="1"/>
  <c r="D9" i="1"/>
  <c r="X8" i="1"/>
  <c r="T8" i="1"/>
  <c r="U8" i="1" s="1"/>
  <c r="P8" i="1"/>
  <c r="Q8" i="1" s="1"/>
  <c r="L8" i="1"/>
  <c r="M8" i="1" s="1"/>
  <c r="H8" i="1"/>
  <c r="I8" i="1" s="1"/>
  <c r="D8" i="1"/>
  <c r="X7" i="1"/>
  <c r="T7" i="1"/>
  <c r="P7" i="1"/>
  <c r="L7" i="1"/>
  <c r="H7" i="1"/>
  <c r="D7" i="1"/>
  <c r="X6" i="1"/>
  <c r="T6" i="1"/>
  <c r="U6" i="1" s="1"/>
  <c r="P6" i="1"/>
  <c r="L6" i="1"/>
  <c r="M6" i="1" s="1"/>
  <c r="H6" i="1"/>
  <c r="I6" i="1" s="1"/>
  <c r="D6" i="1"/>
  <c r="E6" i="1" s="1"/>
  <c r="X5" i="1"/>
  <c r="T5" i="1"/>
  <c r="P5" i="1"/>
  <c r="Q5" i="1" s="1"/>
  <c r="L5" i="1"/>
  <c r="H5" i="1"/>
  <c r="D5" i="1"/>
  <c r="X4" i="1"/>
  <c r="T4" i="1"/>
  <c r="U4" i="1" s="1"/>
  <c r="P4" i="1"/>
  <c r="Q4" i="1" s="1"/>
  <c r="L4" i="1"/>
  <c r="H4" i="1"/>
  <c r="I4" i="1" s="1"/>
  <c r="D4" i="1"/>
  <c r="E4" i="1" s="1"/>
  <c r="X3" i="1"/>
  <c r="T3" i="1"/>
  <c r="P3" i="1"/>
  <c r="L3" i="1"/>
  <c r="H3" i="1"/>
  <c r="D3" i="1"/>
  <c r="Q12" i="1" l="1"/>
  <c r="Q3" i="1"/>
  <c r="I3" i="1"/>
  <c r="E8" i="1"/>
  <c r="E11" i="1"/>
  <c r="Q13" i="1"/>
  <c r="M3" i="1"/>
  <c r="D17" i="1" s="1"/>
  <c r="M5" i="1"/>
  <c r="E7" i="1"/>
  <c r="E17" i="1"/>
  <c r="U7" i="1"/>
  <c r="F18" i="1" s="1"/>
  <c r="Q9" i="1"/>
  <c r="E19" i="1" s="1"/>
  <c r="M11" i="1"/>
  <c r="I13" i="1"/>
  <c r="M7" i="1"/>
  <c r="D18" i="1" s="1"/>
  <c r="U10" i="1"/>
  <c r="F19" i="1" s="1"/>
  <c r="E12" i="1"/>
  <c r="E3" i="1"/>
  <c r="M4" i="1"/>
  <c r="Q7" i="1"/>
  <c r="E9" i="1"/>
  <c r="B19" i="1" s="1"/>
  <c r="C26" i="1" s="1"/>
  <c r="I12" i="1"/>
  <c r="I9" i="1"/>
  <c r="C19" i="1" s="1"/>
  <c r="D26" i="1" s="1"/>
  <c r="E20" i="1"/>
  <c r="U12" i="1"/>
  <c r="F20" i="1" s="1"/>
  <c r="E5" i="1"/>
  <c r="Q6" i="1"/>
  <c r="M14" i="1"/>
  <c r="D20" i="1" s="1"/>
  <c r="U3" i="1"/>
  <c r="I5" i="1"/>
  <c r="C17" i="1" s="1"/>
  <c r="E13" i="1"/>
  <c r="Q14" i="1"/>
  <c r="U5" i="1"/>
  <c r="I10" i="1"/>
  <c r="B18" i="1"/>
  <c r="I7" i="1"/>
  <c r="C18" i="1" s="1"/>
  <c r="M9" i="1"/>
  <c r="M10" i="1"/>
  <c r="E18" i="1" l="1"/>
  <c r="F17" i="1"/>
  <c r="B20" i="1"/>
  <c r="C20" i="1"/>
  <c r="F27" i="1" s="1"/>
  <c r="B17" i="1"/>
  <c r="D24" i="1" s="1"/>
  <c r="C27" i="1"/>
  <c r="Y3" i="1"/>
  <c r="E27" i="1"/>
  <c r="G24" i="1"/>
  <c r="G27" i="1"/>
  <c r="C24" i="1"/>
  <c r="D27" i="1"/>
  <c r="D19" i="1"/>
  <c r="G25" i="1"/>
  <c r="F25" i="1"/>
  <c r="E25" i="1"/>
  <c r="D25" i="1"/>
  <c r="C25" i="1"/>
  <c r="E24" i="1" l="1"/>
  <c r="F24" i="1"/>
  <c r="G26" i="1"/>
  <c r="E26" i="1"/>
  <c r="F26" i="1"/>
</calcChain>
</file>

<file path=xl/sharedStrings.xml><?xml version="1.0" encoding="utf-8"?>
<sst xmlns="http://schemas.openxmlformats.org/spreadsheetml/2006/main" count="227" uniqueCount="30">
  <si>
    <t>NTW1</t>
    <phoneticPr fontId="1" type="noConversion"/>
  </si>
  <si>
    <t>TW1</t>
    <phoneticPr fontId="1" type="noConversion"/>
  </si>
  <si>
    <t>NTC1</t>
    <phoneticPr fontId="1" type="noConversion"/>
  </si>
  <si>
    <t>TC1</t>
    <phoneticPr fontId="1" type="noConversion"/>
  </si>
  <si>
    <t>seeding stage</t>
  </si>
  <si>
    <t>wintering period </t>
  </si>
  <si>
    <t xml:space="preserve">jointing stage </t>
    <phoneticPr fontId="1" type="noConversion"/>
  </si>
  <si>
    <t xml:space="preserve">heading stage </t>
    <phoneticPr fontId="1" type="noConversion"/>
  </si>
  <si>
    <t>milking stage</t>
    <phoneticPr fontId="1" type="noConversion"/>
  </si>
  <si>
    <t xml:space="preserve">mature stage </t>
    <phoneticPr fontId="1" type="noConversion"/>
  </si>
  <si>
    <t>ppm</t>
    <phoneticPr fontId="1" type="noConversion"/>
  </si>
  <si>
    <t>temperature</t>
  </si>
  <si>
    <t>M1</t>
    <phoneticPr fontId="1" type="noConversion"/>
  </si>
  <si>
    <t>M2</t>
    <phoneticPr fontId="1" type="noConversion"/>
  </si>
  <si>
    <t>M3</t>
    <phoneticPr fontId="1" type="noConversion"/>
  </si>
  <si>
    <t>M4</t>
    <phoneticPr fontId="1" type="noConversion"/>
  </si>
  <si>
    <t>M5</t>
    <phoneticPr fontId="1" type="noConversion"/>
  </si>
  <si>
    <t xml:space="preserve">from seeding stage  to every mearsurement stage </t>
    <phoneticPr fontId="1" type="noConversion"/>
  </si>
  <si>
    <t>2015-2016</t>
    <phoneticPr fontId="1" type="noConversion"/>
  </si>
  <si>
    <t>ET</t>
    <phoneticPr fontId="1" type="noConversion"/>
  </si>
  <si>
    <t>2016-2017</t>
    <phoneticPr fontId="1" type="noConversion"/>
  </si>
  <si>
    <t xml:space="preserve">water  storage before sowing </t>
    <phoneticPr fontId="1" type="noConversion"/>
  </si>
  <si>
    <t>water  storage after harvest</t>
    <phoneticPr fontId="1" type="noConversion"/>
  </si>
  <si>
    <t xml:space="preserve">irrigation volume at the jointing stage </t>
    <phoneticPr fontId="1" type="noConversion"/>
  </si>
  <si>
    <t xml:space="preserve">precipitation </t>
    <phoneticPr fontId="1" type="noConversion"/>
  </si>
  <si>
    <t>ΔS</t>
    <phoneticPr fontId="1" type="noConversion"/>
  </si>
  <si>
    <t>2015-2016</t>
    <phoneticPr fontId="1" type="noConversion"/>
  </si>
  <si>
    <t>2016-2017</t>
    <phoneticPr fontId="1" type="noConversion"/>
  </si>
  <si>
    <r>
      <t>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flux of the soil surface (μg m</t>
    </r>
    <r>
      <rPr>
        <vertAlign val="superscript"/>
        <sz val="12"/>
        <rFont val="Times New Roman"/>
        <family val="1"/>
      </rPr>
      <t>-2</t>
    </r>
    <r>
      <rPr>
        <sz val="12"/>
        <rFont val="Times New Roman"/>
        <family val="1"/>
      </rPr>
      <t xml:space="preserve"> h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</si>
  <si>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the cumulative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-C emissions (kg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</si>
</sst>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00000000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/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58" fontId="3" fillId="0" borderId="0" xfId="0" applyNumberFormat="1" applyFont="1" applyFill="1"/>
    <xf numFmtId="177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javascript:;" TargetMode="External"/><Relationship Id="rId7" Type="http://schemas.openxmlformats.org/officeDocument/2006/relationships/hyperlink" Target="javascript:;" TargetMode="External"/><Relationship Id="rId12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javascript:;" TargetMode="External"/><Relationship Id="rId5" Type="http://schemas.openxmlformats.org/officeDocument/2006/relationships/hyperlink" Target="javascript:;" TargetMode="External"/><Relationship Id="rId10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"/>
  <sheetViews>
    <sheetView tabSelected="1" topLeftCell="A58" workbookViewId="0">
      <selection activeCell="G66" sqref="G66"/>
    </sheetView>
  </sheetViews>
  <sheetFormatPr defaultRowHeight="15" x14ac:dyDescent="0.25"/>
  <cols>
    <col min="1" max="1" width="9.25" style="1" bestFit="1" customWidth="1"/>
    <col min="2" max="2" width="14.875" style="1" customWidth="1"/>
    <col min="3" max="3" width="16.125" style="1" customWidth="1"/>
    <col min="4" max="4" width="15.75" style="1" customWidth="1"/>
    <col min="5" max="5" width="14.875" style="1" customWidth="1"/>
    <col min="6" max="6" width="13.875" style="1" customWidth="1"/>
    <col min="7" max="7" width="18.75" style="1" customWidth="1"/>
    <col min="8" max="8" width="20.5" style="1" customWidth="1"/>
    <col min="9" max="9" width="16.75" style="1" customWidth="1"/>
    <col min="10" max="10" width="18.125" style="1" customWidth="1"/>
    <col min="11" max="11" width="17.375" style="1" bestFit="1" customWidth="1"/>
    <col min="12" max="12" width="9.25" style="1" bestFit="1" customWidth="1"/>
    <col min="13" max="13" width="15.5" style="1" customWidth="1"/>
    <col min="14" max="25" width="9.25" style="1" bestFit="1" customWidth="1"/>
    <col min="26" max="16384" width="9" style="1"/>
  </cols>
  <sheetData>
    <row r="1" spans="1:25" x14ac:dyDescent="0.25">
      <c r="B1" s="20" t="s">
        <v>4</v>
      </c>
      <c r="C1" s="20"/>
      <c r="D1" s="3"/>
      <c r="E1" s="3"/>
      <c r="F1" s="20" t="s">
        <v>5</v>
      </c>
      <c r="G1" s="20"/>
      <c r="H1" s="3"/>
      <c r="I1" s="3"/>
      <c r="J1" s="20" t="s">
        <v>6</v>
      </c>
      <c r="K1" s="20"/>
      <c r="L1" s="3"/>
      <c r="M1" s="3"/>
      <c r="N1" s="20" t="s">
        <v>7</v>
      </c>
      <c r="O1" s="20"/>
      <c r="P1" s="3"/>
      <c r="Q1" s="3"/>
      <c r="R1" s="20" t="s">
        <v>8</v>
      </c>
      <c r="S1" s="20"/>
      <c r="T1" s="3"/>
      <c r="U1" s="3"/>
      <c r="V1" s="20" t="s">
        <v>9</v>
      </c>
      <c r="W1" s="20"/>
    </row>
    <row r="2" spans="1:25" s="4" customFormat="1" ht="69" x14ac:dyDescent="0.2">
      <c r="A2" s="4" t="s">
        <v>26</v>
      </c>
      <c r="B2" s="4" t="s">
        <v>10</v>
      </c>
      <c r="C2" s="5" t="s">
        <v>11</v>
      </c>
      <c r="D2" s="6" t="s">
        <v>28</v>
      </c>
      <c r="E2" s="7" t="s">
        <v>12</v>
      </c>
      <c r="F2" s="4" t="s">
        <v>10</v>
      </c>
      <c r="G2" s="5" t="s">
        <v>11</v>
      </c>
      <c r="H2" s="6" t="s">
        <v>28</v>
      </c>
      <c r="I2" s="7" t="s">
        <v>13</v>
      </c>
      <c r="J2" s="4" t="s">
        <v>10</v>
      </c>
      <c r="K2" s="5" t="s">
        <v>11</v>
      </c>
      <c r="L2" s="6" t="s">
        <v>28</v>
      </c>
      <c r="M2" s="7" t="s">
        <v>14</v>
      </c>
      <c r="N2" s="4" t="s">
        <v>10</v>
      </c>
      <c r="O2" s="5" t="s">
        <v>11</v>
      </c>
      <c r="P2" s="6" t="s">
        <v>28</v>
      </c>
      <c r="Q2" s="7" t="s">
        <v>15</v>
      </c>
      <c r="R2" s="4" t="s">
        <v>10</v>
      </c>
      <c r="S2" s="5" t="s">
        <v>11</v>
      </c>
      <c r="T2" s="6" t="s">
        <v>28</v>
      </c>
      <c r="U2" s="7" t="s">
        <v>16</v>
      </c>
      <c r="V2" s="4" t="s">
        <v>10</v>
      </c>
      <c r="W2" s="5" t="s">
        <v>11</v>
      </c>
      <c r="X2" s="6" t="s">
        <v>28</v>
      </c>
    </row>
    <row r="3" spans="1:25" x14ac:dyDescent="0.25">
      <c r="A3" s="1" t="s">
        <v>0</v>
      </c>
      <c r="B3" s="1">
        <v>0.23200873362445401</v>
      </c>
      <c r="C3" s="1">
        <v>18.100000000000001</v>
      </c>
      <c r="D3" s="9">
        <f t="shared" ref="D3:D14" si="0">100/(273+C3)*B3*0.000001*60*1.963*77/76*273</f>
        <v>2.5964111054874611E-3</v>
      </c>
      <c r="E3" s="10">
        <f t="shared" ref="E3:E14" si="1">(D3+H3)/2*24*48</f>
        <v>1.6468042419077644</v>
      </c>
      <c r="F3" s="9">
        <v>2.2328042328042301E-2</v>
      </c>
      <c r="G3" s="9">
        <v>3.9666666666666668</v>
      </c>
      <c r="H3" s="9">
        <f t="shared" ref="H3:H14" si="2">100/(273+G3)*F3*0.000001*60*1.963*77/76*273</f>
        <v>2.6262403671351898E-4</v>
      </c>
      <c r="I3" s="10">
        <f t="shared" ref="I3:I14" si="3">(H3+L3)/2*24*112</f>
        <v>4.2527127494426917</v>
      </c>
      <c r="J3" s="1">
        <v>0.25384615384615383</v>
      </c>
      <c r="K3" s="1">
        <v>12</v>
      </c>
      <c r="L3" s="9">
        <f t="shared" ref="L3:L14" si="4">100/(273+K3)*J3*0.000001*60*1.963*77/76*273</f>
        <v>2.9015967590027697E-3</v>
      </c>
      <c r="M3" s="10">
        <f t="shared" ref="M3:M14" si="5">(L3+P3)/2*24*31</f>
        <v>3.3073446463156628</v>
      </c>
      <c r="N3" s="1">
        <v>0.54528361015355686</v>
      </c>
      <c r="O3" s="1">
        <v>23.6</v>
      </c>
      <c r="P3" s="9">
        <f t="shared" ref="P3:P14" si="6">100/(273+O3)*N3*0.000001*60*1.963*77/76*273</f>
        <v>5.9891146558242814E-3</v>
      </c>
      <c r="Q3" s="10">
        <f t="shared" ref="Q3:Q14" si="7">(P3+T3)/2*24*20</f>
        <v>2.319726988746825</v>
      </c>
      <c r="R3" s="1">
        <v>0.34296028880866425</v>
      </c>
      <c r="S3" s="1">
        <v>30.9</v>
      </c>
      <c r="T3" s="9">
        <f t="shared" ref="T3:T14" si="8">100/(273+S3)*R3*0.000001*60*1.963*77/76*273</f>
        <v>3.6764144639541562E-3</v>
      </c>
      <c r="U3" s="10">
        <f t="shared" ref="U3:U14" si="9">(T3+X3)/2*24*20</f>
        <v>1.8124176104281862</v>
      </c>
      <c r="V3" s="1">
        <v>0.36151603498542273</v>
      </c>
      <c r="W3" s="1">
        <v>30.9</v>
      </c>
      <c r="X3" s="9">
        <f t="shared" ref="X3:X14" si="10">100/(273+W3)*V3*0.000001*60*1.963*77/76*273</f>
        <v>3.8753255794966197E-3</v>
      </c>
      <c r="Y3" s="11">
        <f>SUM(U3,Q3,M3,I3,E3)</f>
        <v>13.339006236841131</v>
      </c>
    </row>
    <row r="4" spans="1:25" x14ac:dyDescent="0.25">
      <c r="A4" s="1" t="s">
        <v>0</v>
      </c>
      <c r="B4" s="1">
        <v>0.23469387755102042</v>
      </c>
      <c r="C4" s="1">
        <v>18.100000000000001</v>
      </c>
      <c r="D4" s="9">
        <f t="shared" si="0"/>
        <v>2.6264605669963298E-3</v>
      </c>
      <c r="E4" s="10">
        <f t="shared" si="1"/>
        <v>1.644026661415612</v>
      </c>
      <c r="F4" s="9">
        <v>1.932367149758454E-2</v>
      </c>
      <c r="G4" s="9">
        <v>3.4</v>
      </c>
      <c r="H4" s="9">
        <f t="shared" si="2"/>
        <v>2.2775238685021881E-4</v>
      </c>
      <c r="I4" s="10">
        <f t="shared" si="3"/>
        <v>3.9344960777122981</v>
      </c>
      <c r="J4" s="1">
        <v>0.23626609442060101</v>
      </c>
      <c r="K4" s="1">
        <v>12.1</v>
      </c>
      <c r="L4" s="9">
        <f t="shared" si="4"/>
        <v>2.6997000519238127E-3</v>
      </c>
      <c r="M4" s="10">
        <f t="shared" si="5"/>
        <v>3.2945515140524999</v>
      </c>
      <c r="N4" s="1">
        <v>0.56129032258064504</v>
      </c>
      <c r="O4" s="1">
        <v>24</v>
      </c>
      <c r="P4" s="9">
        <f t="shared" si="6"/>
        <v>6.156621222410865E-3</v>
      </c>
      <c r="Q4" s="10">
        <f t="shared" si="7"/>
        <v>2.2581722410563216</v>
      </c>
      <c r="R4" s="1">
        <v>0.30390738060781475</v>
      </c>
      <c r="S4" s="1">
        <v>31.4</v>
      </c>
      <c r="T4" s="9">
        <f t="shared" si="8"/>
        <v>3.2524297819904752E-3</v>
      </c>
      <c r="U4" s="10">
        <f t="shared" si="9"/>
        <v>1.2762712008370214</v>
      </c>
      <c r="V4" s="1">
        <v>0.19298809906722419</v>
      </c>
      <c r="W4" s="1">
        <v>31.4</v>
      </c>
      <c r="X4" s="9">
        <f t="shared" si="10"/>
        <v>2.0653668881637807E-3</v>
      </c>
    </row>
    <row r="5" spans="1:25" x14ac:dyDescent="0.25">
      <c r="A5" s="1" t="s">
        <v>0</v>
      </c>
      <c r="B5" s="1">
        <v>0.235757575757576</v>
      </c>
      <c r="C5" s="1">
        <v>18.100000000000001</v>
      </c>
      <c r="D5" s="9">
        <f t="shared" si="0"/>
        <v>2.6383644198954993E-3</v>
      </c>
      <c r="E5" s="10">
        <f t="shared" si="1"/>
        <v>1.6674997073382491</v>
      </c>
      <c r="F5" s="9">
        <v>2.185792349726776E-2</v>
      </c>
      <c r="G5" s="9">
        <v>4.4999999999999991</v>
      </c>
      <c r="H5" s="9">
        <f t="shared" si="2"/>
        <v>2.5660034978896066E-4</v>
      </c>
      <c r="I5" s="10">
        <f t="shared" si="3"/>
        <v>3.9096814177112869</v>
      </c>
      <c r="J5" s="1">
        <v>0.23204419889502761</v>
      </c>
      <c r="K5" s="1">
        <v>12</v>
      </c>
      <c r="L5" s="9">
        <f t="shared" si="4"/>
        <v>2.6523888002938424E-3</v>
      </c>
      <c r="M5" s="10">
        <f t="shared" si="5"/>
        <v>3.6350405249839279</v>
      </c>
      <c r="N5" s="1">
        <v>0.64861250417920435</v>
      </c>
      <c r="O5" s="1">
        <v>23.8</v>
      </c>
      <c r="P5" s="9">
        <f t="shared" si="6"/>
        <v>7.119225514179082E-3</v>
      </c>
      <c r="Q5" s="10">
        <f t="shared" si="7"/>
        <v>2.7576406149283148</v>
      </c>
      <c r="R5" s="1">
        <v>0.40895813047711782</v>
      </c>
      <c r="S5" s="1">
        <v>31.8</v>
      </c>
      <c r="T5" s="9">
        <f t="shared" si="8"/>
        <v>4.3709437146888953E-3</v>
      </c>
      <c r="U5" s="10">
        <f t="shared" si="9"/>
        <v>1.8613143458560444</v>
      </c>
      <c r="V5" s="1">
        <v>0.31666666666666698</v>
      </c>
      <c r="W5" s="1">
        <v>31.8</v>
      </c>
      <c r="X5" s="9">
        <f t="shared" si="10"/>
        <v>3.3845327263779565E-3</v>
      </c>
    </row>
    <row r="6" spans="1:25" x14ac:dyDescent="0.25">
      <c r="A6" s="1" t="s">
        <v>1</v>
      </c>
      <c r="B6" s="1">
        <v>0.19847328244274809</v>
      </c>
      <c r="C6" s="1">
        <v>18.033333333333335</v>
      </c>
      <c r="D6" s="9">
        <f t="shared" si="0"/>
        <v>2.2216244620299076E-3</v>
      </c>
      <c r="E6" s="10">
        <f t="shared" si="1"/>
        <v>1.9569879892128761</v>
      </c>
      <c r="F6" s="9">
        <v>0.1</v>
      </c>
      <c r="G6" s="9">
        <v>4.0333333333333332</v>
      </c>
      <c r="H6" s="9">
        <f t="shared" si="2"/>
        <v>1.1759241303535579E-3</v>
      </c>
      <c r="I6" s="10">
        <f t="shared" si="3"/>
        <v>6.0045697349229412</v>
      </c>
      <c r="J6" s="1">
        <v>0.28818181818181798</v>
      </c>
      <c r="K6" s="1">
        <v>12.2</v>
      </c>
      <c r="L6" s="9">
        <f t="shared" si="4"/>
        <v>3.2917616843212497E-3</v>
      </c>
      <c r="M6" s="10">
        <f t="shared" si="5"/>
        <v>3.2148792663989409</v>
      </c>
      <c r="N6" s="1">
        <v>0.48696590418644797</v>
      </c>
      <c r="O6" s="1">
        <v>23.5</v>
      </c>
      <c r="P6" s="9">
        <f t="shared" si="6"/>
        <v>5.3503868812673008E-3</v>
      </c>
      <c r="Q6" s="10">
        <f t="shared" si="7"/>
        <v>3.7387234658023365</v>
      </c>
      <c r="R6" s="1">
        <v>0.95975197294250003</v>
      </c>
      <c r="S6" s="1">
        <v>32.700000000000003</v>
      </c>
      <c r="T6" s="9">
        <f t="shared" si="8"/>
        <v>1.0227627559575769E-2</v>
      </c>
      <c r="U6" s="10">
        <f t="shared" si="9"/>
        <v>3.3117448533749272</v>
      </c>
      <c r="V6" s="1">
        <v>0.3351286654697786</v>
      </c>
      <c r="W6" s="1">
        <v>32.700000000000003</v>
      </c>
      <c r="X6" s="9">
        <f t="shared" si="10"/>
        <v>3.5713093294864268E-3</v>
      </c>
    </row>
    <row r="7" spans="1:25" x14ac:dyDescent="0.25">
      <c r="A7" s="1" t="s">
        <v>1</v>
      </c>
      <c r="B7" s="1">
        <v>0.20719101123595501</v>
      </c>
      <c r="C7" s="1">
        <v>18.033333333333335</v>
      </c>
      <c r="D7" s="9">
        <f t="shared" si="0"/>
        <v>2.3192069643292678E-3</v>
      </c>
      <c r="E7" s="10">
        <f t="shared" si="1"/>
        <v>1.7008114765527407</v>
      </c>
      <c r="F7" s="9">
        <v>5.3880239520958099E-2</v>
      </c>
      <c r="G7" s="9">
        <v>4.0333333333333332</v>
      </c>
      <c r="H7" s="9">
        <f t="shared" si="2"/>
        <v>6.3359073801924051E-4</v>
      </c>
      <c r="I7" s="10">
        <f t="shared" si="3"/>
        <v>5.2968856865361325</v>
      </c>
      <c r="J7" s="1">
        <v>0.28966507177033501</v>
      </c>
      <c r="K7" s="1">
        <v>12.3</v>
      </c>
      <c r="L7" s="9">
        <f t="shared" si="4"/>
        <v>3.307544445415382E-3</v>
      </c>
      <c r="M7" s="10">
        <f t="shared" si="5"/>
        <v>3.1775545445060733</v>
      </c>
      <c r="N7" s="1">
        <v>0.47687943262411298</v>
      </c>
      <c r="O7" s="1">
        <v>23.8</v>
      </c>
      <c r="P7" s="9">
        <f t="shared" si="6"/>
        <v>5.2342688462676109E-3</v>
      </c>
      <c r="Q7" s="10">
        <f t="shared" si="7"/>
        <v>3.4341569200790678</v>
      </c>
      <c r="R7" s="1">
        <v>0.85490668272125214</v>
      </c>
      <c r="S7" s="1">
        <v>33.9</v>
      </c>
      <c r="T7" s="9">
        <f t="shared" si="8"/>
        <v>9.0747183207285052E-3</v>
      </c>
      <c r="U7" s="10">
        <f t="shared" si="9"/>
        <v>3.2374122240503045</v>
      </c>
      <c r="V7" s="1">
        <v>0.41587901701323249</v>
      </c>
      <c r="W7" s="1">
        <v>33.9</v>
      </c>
      <c r="X7" s="9">
        <f t="shared" si="10"/>
        <v>4.4144992794810977E-3</v>
      </c>
    </row>
    <row r="8" spans="1:25" x14ac:dyDescent="0.25">
      <c r="A8" s="1" t="s">
        <v>1</v>
      </c>
      <c r="B8" s="1">
        <v>0.203125</v>
      </c>
      <c r="C8" s="1">
        <v>18.133333333333336</v>
      </c>
      <c r="D8" s="9">
        <f t="shared" si="0"/>
        <v>2.2729128051256131E-3</v>
      </c>
      <c r="E8" s="10">
        <f t="shared" si="1"/>
        <v>1.5585225484211811</v>
      </c>
      <c r="F8" s="9">
        <v>3.6809815950920248E-2</v>
      </c>
      <c r="G8" s="9">
        <v>4.0333333333333332</v>
      </c>
      <c r="H8" s="9">
        <f t="shared" si="2"/>
        <v>4.3285550810560414E-4</v>
      </c>
      <c r="I8" s="10">
        <f t="shared" si="3"/>
        <v>5.2322068150141376</v>
      </c>
      <c r="J8" s="1">
        <v>0.30303030303030304</v>
      </c>
      <c r="K8" s="1">
        <v>12.3</v>
      </c>
      <c r="L8" s="9">
        <f t="shared" si="4"/>
        <v>3.4601555149703913E-3</v>
      </c>
      <c r="M8" s="10">
        <f t="shared" si="5"/>
        <v>3.1322371573796541</v>
      </c>
      <c r="N8" s="1">
        <v>0.45370370370370372</v>
      </c>
      <c r="O8" s="1">
        <v>25</v>
      </c>
      <c r="P8" s="9">
        <f t="shared" si="6"/>
        <v>4.9598368435770654E-3</v>
      </c>
      <c r="Q8" s="10">
        <f t="shared" si="7"/>
        <v>3.4176149000705114</v>
      </c>
      <c r="R8" s="1">
        <v>0.87939464493597197</v>
      </c>
      <c r="S8" s="1">
        <v>35.700000000000003</v>
      </c>
      <c r="T8" s="9">
        <f t="shared" si="8"/>
        <v>9.2802252400500662E-3</v>
      </c>
      <c r="U8" s="10">
        <f t="shared" si="9"/>
        <v>3.0990483683145884</v>
      </c>
      <c r="V8" s="1">
        <v>0.34421364985163211</v>
      </c>
      <c r="W8" s="1">
        <v>35.700000000000003</v>
      </c>
      <c r="X8" s="9">
        <f t="shared" si="10"/>
        <v>3.6324762945940522E-3</v>
      </c>
    </row>
    <row r="9" spans="1:25" x14ac:dyDescent="0.25">
      <c r="A9" s="1" t="s">
        <v>2</v>
      </c>
      <c r="B9" s="1">
        <v>0.14256410256410301</v>
      </c>
      <c r="C9" s="1">
        <v>18.266666666666666</v>
      </c>
      <c r="D9" s="9">
        <f t="shared" si="0"/>
        <v>1.594522782522803E-3</v>
      </c>
      <c r="E9" s="10">
        <f t="shared" si="1"/>
        <v>1.1799774382992785</v>
      </c>
      <c r="F9" s="9">
        <v>3.8709677419354799E-2</v>
      </c>
      <c r="G9" s="9">
        <v>4.7333333333333334</v>
      </c>
      <c r="H9" s="9">
        <f t="shared" si="2"/>
        <v>4.5404915896899995E-4</v>
      </c>
      <c r="I9" s="10">
        <f t="shared" si="3"/>
        <v>4.8780707727606138</v>
      </c>
      <c r="J9" s="1">
        <v>0.2782931354359926</v>
      </c>
      <c r="K9" s="1">
        <v>12.5</v>
      </c>
      <c r="L9" s="9">
        <f t="shared" si="4"/>
        <v>3.1754677850493137E-3</v>
      </c>
      <c r="M9" s="10">
        <f t="shared" si="5"/>
        <v>3.4783062496261055</v>
      </c>
      <c r="N9" s="1">
        <v>0.56162246489859591</v>
      </c>
      <c r="O9" s="1">
        <v>23.3</v>
      </c>
      <c r="P9" s="9">
        <f t="shared" si="6"/>
        <v>6.1748178322251629E-3</v>
      </c>
      <c r="Q9" s="10">
        <f t="shared" si="7"/>
        <v>2.5378487810973418</v>
      </c>
      <c r="R9" s="1">
        <v>0.41217501585288524</v>
      </c>
      <c r="S9" s="1">
        <v>32.200000000000003</v>
      </c>
      <c r="T9" s="9">
        <f t="shared" si="8"/>
        <v>4.3995520890137592E-3</v>
      </c>
      <c r="U9" s="10">
        <f t="shared" si="9"/>
        <v>1.7968967812456607</v>
      </c>
      <c r="V9" s="1">
        <v>0.28925619834710747</v>
      </c>
      <c r="W9" s="1">
        <v>32.200000000000003</v>
      </c>
      <c r="X9" s="9">
        <f t="shared" si="10"/>
        <v>3.08751783284316E-3</v>
      </c>
    </row>
    <row r="10" spans="1:25" x14ac:dyDescent="0.25">
      <c r="A10" s="1" t="s">
        <v>2</v>
      </c>
      <c r="B10" s="1">
        <f>AVERAGE(B9,B11)</f>
        <v>0.139615384615385</v>
      </c>
      <c r="C10" s="1">
        <v>18.2</v>
      </c>
      <c r="D10" s="9">
        <f t="shared" si="0"/>
        <v>1.5619000411184253E-3</v>
      </c>
      <c r="E10" s="10">
        <f t="shared" si="1"/>
        <v>1.0508956334494925</v>
      </c>
      <c r="F10" s="9">
        <v>2.2388059701492536E-2</v>
      </c>
      <c r="G10" s="9">
        <v>4.7666666666666666</v>
      </c>
      <c r="H10" s="9">
        <f t="shared" si="2"/>
        <v>2.6257154473138865E-4</v>
      </c>
      <c r="I10" s="10">
        <f t="shared" si="3"/>
        <v>4.5402918892803452</v>
      </c>
      <c r="J10" s="1">
        <v>0.27304832713754601</v>
      </c>
      <c r="K10" s="1">
        <v>12.5</v>
      </c>
      <c r="L10" s="9">
        <f t="shared" si="4"/>
        <v>3.1156218252688683E-3</v>
      </c>
      <c r="M10" s="10">
        <f t="shared" si="5"/>
        <v>3.5121664565449962</v>
      </c>
      <c r="N10" s="1">
        <v>0.57573282075925003</v>
      </c>
      <c r="O10" s="1">
        <v>23.5</v>
      </c>
      <c r="P10" s="9">
        <f t="shared" si="6"/>
        <v>6.32568585361553E-3</v>
      </c>
      <c r="Q10" s="10">
        <f t="shared" si="7"/>
        <v>2.5391288140790453</v>
      </c>
      <c r="R10" s="1">
        <v>0.39867109634551495</v>
      </c>
      <c r="S10" s="1">
        <v>32.299999999999997</v>
      </c>
      <c r="T10" s="9">
        <f t="shared" si="8"/>
        <v>4.2540175383804918E-3</v>
      </c>
      <c r="U10" s="10">
        <f t="shared" si="9"/>
        <v>1.7905223735834552</v>
      </c>
      <c r="V10" s="1">
        <v>0.30050083472454092</v>
      </c>
      <c r="W10" s="1">
        <v>32.299999999999997</v>
      </c>
      <c r="X10" s="9">
        <f t="shared" si="10"/>
        <v>3.2064923515505712E-3</v>
      </c>
    </row>
    <row r="11" spans="1:25" x14ac:dyDescent="0.25">
      <c r="A11" s="1" t="s">
        <v>2</v>
      </c>
      <c r="B11" s="1">
        <v>0.13666666666666699</v>
      </c>
      <c r="C11" s="1">
        <v>18.233333333333334</v>
      </c>
      <c r="D11" s="9">
        <f t="shared" si="0"/>
        <v>1.5287372604711998E-3</v>
      </c>
      <c r="E11" s="10">
        <f t="shared" si="1"/>
        <v>1.0596382991499025</v>
      </c>
      <c r="F11" s="9">
        <v>2.6528925619834699E-2</v>
      </c>
      <c r="G11" s="9">
        <v>4.9666666666666659</v>
      </c>
      <c r="H11" s="9">
        <f t="shared" si="2"/>
        <v>3.1091256444182547E-4</v>
      </c>
      <c r="I11" s="10">
        <f t="shared" si="3"/>
        <v>4.818522573400899</v>
      </c>
      <c r="J11" s="1">
        <v>0.28695443645083901</v>
      </c>
      <c r="K11" s="1">
        <v>12.5</v>
      </c>
      <c r="L11" s="9">
        <f t="shared" si="4"/>
        <v>3.2742976836243201E-3</v>
      </c>
      <c r="M11" s="10">
        <f t="shared" si="5"/>
        <v>3.6823846706930428</v>
      </c>
      <c r="N11" s="1">
        <v>0.60232717316906226</v>
      </c>
      <c r="O11" s="1">
        <v>23.2</v>
      </c>
      <c r="P11" s="9">
        <f t="shared" si="6"/>
        <v>6.6245858397440752E-3</v>
      </c>
      <c r="Q11" s="10">
        <f t="shared" si="7"/>
        <v>2.6721328508513977</v>
      </c>
      <c r="R11" s="1">
        <v>0.42245692051139522</v>
      </c>
      <c r="S11" s="1">
        <v>32.200000000000003</v>
      </c>
      <c r="T11" s="9">
        <f t="shared" si="8"/>
        <v>4.5093010388034139E-3</v>
      </c>
      <c r="U11" s="10">
        <f t="shared" si="9"/>
        <v>1.9458749267879991</v>
      </c>
      <c r="V11" s="1">
        <v>0.33712895377128999</v>
      </c>
      <c r="W11" s="1">
        <v>32.200000000000003</v>
      </c>
      <c r="X11" s="9">
        <f t="shared" si="10"/>
        <v>3.5985111561465826E-3</v>
      </c>
    </row>
    <row r="12" spans="1:25" x14ac:dyDescent="0.25">
      <c r="A12" s="1" t="s">
        <v>3</v>
      </c>
      <c r="B12" s="1">
        <v>0.327880184331797</v>
      </c>
      <c r="C12" s="1">
        <v>18.433333333333334</v>
      </c>
      <c r="D12" s="9">
        <f t="shared" si="0"/>
        <v>3.6651122218657756E-3</v>
      </c>
      <c r="E12" s="10">
        <f t="shared" si="1"/>
        <v>2.6665063123850623</v>
      </c>
      <c r="F12" s="9">
        <f>AVERAGE(F13:F14)</f>
        <v>8.2156263640331489E-2</v>
      </c>
      <c r="G12" s="9">
        <v>4.5666666666666673</v>
      </c>
      <c r="H12" s="9">
        <f t="shared" si="2"/>
        <v>9.6423901491384618E-4</v>
      </c>
      <c r="I12" s="10">
        <f t="shared" si="3"/>
        <v>7.6147505211981672</v>
      </c>
      <c r="J12" s="1">
        <f>AVERAGE(J13:J14)</f>
        <v>0.41203208556149751</v>
      </c>
      <c r="K12" s="1">
        <v>12.5</v>
      </c>
      <c r="L12" s="9">
        <f t="shared" si="4"/>
        <v>4.7014979800252673E-3</v>
      </c>
      <c r="M12" s="10">
        <f t="shared" si="5"/>
        <v>4.3408290499995088</v>
      </c>
      <c r="N12" s="1">
        <f>AVERAGE(N14,N13)</f>
        <v>0.63328274404102247</v>
      </c>
      <c r="O12" s="1">
        <v>23.1</v>
      </c>
      <c r="P12" s="9">
        <f t="shared" si="6"/>
        <v>6.9673973156723374E-3</v>
      </c>
      <c r="Q12" s="10">
        <f t="shared" si="7"/>
        <v>3.9785129244618735</v>
      </c>
      <c r="R12" s="1">
        <v>0.9</v>
      </c>
      <c r="S12" s="1">
        <v>32.1</v>
      </c>
      <c r="T12" s="9">
        <f t="shared" si="8"/>
        <v>9.609739869585467E-3</v>
      </c>
      <c r="U12" s="10">
        <f t="shared" si="9"/>
        <v>3.2174832748538007</v>
      </c>
      <c r="V12" s="1">
        <v>0.35555555555555557</v>
      </c>
      <c r="W12" s="1">
        <v>32.1</v>
      </c>
      <c r="X12" s="9">
        <f t="shared" si="10"/>
        <v>3.7964404423053702E-3</v>
      </c>
    </row>
    <row r="13" spans="1:25" x14ac:dyDescent="0.25">
      <c r="A13" s="1" t="s">
        <v>3</v>
      </c>
      <c r="B13" s="1">
        <f>AVERAGE(B12,B14)</f>
        <v>0.3274381910252141</v>
      </c>
      <c r="C13" s="1">
        <v>18.666666666666668</v>
      </c>
      <c r="D13" s="9">
        <f t="shared" si="0"/>
        <v>3.6572433924399782E-3</v>
      </c>
      <c r="E13" s="10">
        <f t="shared" si="1"/>
        <v>2.6605655368825731</v>
      </c>
      <c r="F13" s="9">
        <v>8.1898734177214993E-2</v>
      </c>
      <c r="G13" s="9">
        <v>4.3999999999999995</v>
      </c>
      <c r="H13" s="9">
        <f t="shared" si="2"/>
        <v>9.6179399798115622E-4</v>
      </c>
      <c r="I13" s="10">
        <f t="shared" si="3"/>
        <v>7.7959852476631752</v>
      </c>
      <c r="J13" s="1">
        <v>0.42406417112299499</v>
      </c>
      <c r="K13" s="1">
        <v>12.5</v>
      </c>
      <c r="L13" s="9">
        <f t="shared" si="4"/>
        <v>4.8387902636729922E-3</v>
      </c>
      <c r="M13" s="10">
        <f t="shared" si="5"/>
        <v>4.1904322329374422</v>
      </c>
      <c r="N13" s="1">
        <v>0.58405685747214797</v>
      </c>
      <c r="O13" s="1">
        <v>23.1</v>
      </c>
      <c r="P13" s="9">
        <f t="shared" si="6"/>
        <v>6.4258125130405609E-3</v>
      </c>
      <c r="Q13" s="10">
        <f t="shared" si="7"/>
        <v>3.8568778722433086</v>
      </c>
      <c r="R13" s="1">
        <v>0.9</v>
      </c>
      <c r="S13" s="1">
        <v>31</v>
      </c>
      <c r="T13" s="9">
        <f t="shared" si="8"/>
        <v>9.6445119546398894E-3</v>
      </c>
      <c r="U13" s="10">
        <f t="shared" si="9"/>
        <v>3.3167100851800555</v>
      </c>
      <c r="V13" s="1">
        <v>0.38961038961038957</v>
      </c>
      <c r="W13" s="1">
        <v>31</v>
      </c>
      <c r="X13" s="9">
        <f t="shared" si="10"/>
        <v>4.1751134002770088E-3</v>
      </c>
    </row>
    <row r="14" spans="1:25" x14ac:dyDescent="0.25">
      <c r="A14" s="1" t="s">
        <v>3</v>
      </c>
      <c r="B14" s="1">
        <v>0.3269961977186312</v>
      </c>
      <c r="C14" s="1">
        <v>18.966666666666665</v>
      </c>
      <c r="D14" s="9">
        <f t="shared" si="0"/>
        <v>3.6485538545412894E-3</v>
      </c>
      <c r="E14" s="10">
        <f t="shared" si="1"/>
        <v>2.6590444122164301</v>
      </c>
      <c r="F14" s="9">
        <v>8.2413793103447999E-2</v>
      </c>
      <c r="G14" s="9">
        <v>4.3999999999999995</v>
      </c>
      <c r="H14" s="9">
        <f t="shared" si="2"/>
        <v>9.6784269444556801E-4</v>
      </c>
      <c r="I14" s="10">
        <f t="shared" si="3"/>
        <v>7.4350730372662648</v>
      </c>
      <c r="J14" s="1">
        <v>0.4</v>
      </c>
      <c r="K14" s="1">
        <v>12.5</v>
      </c>
      <c r="L14" s="9">
        <f t="shared" si="4"/>
        <v>4.5642056963775459E-3</v>
      </c>
      <c r="M14" s="10">
        <f t="shared" si="5"/>
        <v>4.4912258670615772</v>
      </c>
      <c r="N14" s="1">
        <v>0.68250863060989697</v>
      </c>
      <c r="O14" s="1">
        <v>23.1</v>
      </c>
      <c r="P14" s="9">
        <f t="shared" si="6"/>
        <v>7.5089821183041139E-3</v>
      </c>
      <c r="Q14" s="10">
        <f t="shared" si="7"/>
        <v>4.1176002368909357</v>
      </c>
      <c r="R14" s="1">
        <v>0.9</v>
      </c>
      <c r="S14" s="1">
        <v>30.9</v>
      </c>
      <c r="T14" s="9">
        <f t="shared" si="8"/>
        <v>9.6476855354081167E-3</v>
      </c>
      <c r="U14" s="10">
        <f t="shared" si="9"/>
        <v>3.342908673799776</v>
      </c>
      <c r="V14" s="1">
        <v>0.39936941671045723</v>
      </c>
      <c r="W14" s="1">
        <v>30.9</v>
      </c>
      <c r="X14" s="9">
        <f t="shared" si="10"/>
        <v>4.281100605424284E-3</v>
      </c>
    </row>
    <row r="16" spans="1:25" x14ac:dyDescent="0.25"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</row>
    <row r="17" spans="1:16" x14ac:dyDescent="0.25">
      <c r="A17" s="1" t="s">
        <v>0</v>
      </c>
      <c r="B17" s="11">
        <f>AVERAGE(E3:E5)</f>
        <v>1.6527768702205421</v>
      </c>
      <c r="C17" s="11">
        <f>AVERAGE(I3:I5)</f>
        <v>4.0322967482887586</v>
      </c>
      <c r="D17" s="11">
        <f>AVERAGE(M3:M5)</f>
        <v>3.412312228450697</v>
      </c>
      <c r="E17" s="11">
        <f>AVERAGE(Q3:Q5)</f>
        <v>2.4451799482438203</v>
      </c>
      <c r="F17" s="11">
        <f>AVERAGE(U3:U5)</f>
        <v>1.6500010523737505</v>
      </c>
      <c r="J17" s="11"/>
      <c r="K17" s="11"/>
      <c r="L17" s="11"/>
      <c r="M17" s="11"/>
    </row>
    <row r="18" spans="1:16" x14ac:dyDescent="0.25">
      <c r="A18" s="1" t="s">
        <v>1</v>
      </c>
      <c r="B18" s="11">
        <f>AVERAGE(E6:E8)</f>
        <v>1.7387740047289328</v>
      </c>
      <c r="C18" s="11">
        <f>AVERAGE(I6:I8)</f>
        <v>5.5112207454910704</v>
      </c>
      <c r="D18" s="11">
        <f>AVERAGE(M6:M8)</f>
        <v>3.1748903227615561</v>
      </c>
      <c r="E18" s="11">
        <f>AVERAGE(Q6:Q8)</f>
        <v>3.5301650953173049</v>
      </c>
      <c r="F18" s="11">
        <f>AVERAGE(U6:U8)</f>
        <v>3.2160684819132732</v>
      </c>
      <c r="J18" s="11"/>
      <c r="K18" s="11"/>
      <c r="L18" s="11"/>
      <c r="M18" s="11"/>
    </row>
    <row r="19" spans="1:16" x14ac:dyDescent="0.25">
      <c r="A19" s="1" t="s">
        <v>2</v>
      </c>
      <c r="B19" s="11">
        <f>AVERAGE(E9:E11)</f>
        <v>1.0968371236328913</v>
      </c>
      <c r="C19" s="11">
        <f>AVERAGE(I9:I11)</f>
        <v>4.7456284118139527</v>
      </c>
      <c r="D19" s="11">
        <f>AVERAGE(M9:M11)</f>
        <v>3.5576191256213812</v>
      </c>
      <c r="E19" s="11">
        <f>AVERAGE(Q9:Q11)</f>
        <v>2.5830368153425951</v>
      </c>
      <c r="F19" s="11">
        <f>AVERAGE(U9:U11)</f>
        <v>1.8444313605390381</v>
      </c>
      <c r="J19" s="11"/>
      <c r="K19" s="11"/>
      <c r="L19" s="11"/>
      <c r="M19" s="11"/>
    </row>
    <row r="20" spans="1:16" x14ac:dyDescent="0.25">
      <c r="A20" s="1" t="s">
        <v>3</v>
      </c>
      <c r="B20" s="11">
        <f>AVERAGE(E12:E14)</f>
        <v>2.6620387538280217</v>
      </c>
      <c r="C20" s="11">
        <f>AVERAGE(I12:I14)</f>
        <v>7.6152696020425354</v>
      </c>
      <c r="D20" s="11">
        <f>AVERAGE(M12:M14)</f>
        <v>4.3408290499995097</v>
      </c>
      <c r="E20" s="11">
        <f>AVERAGE(Q12:Q14)</f>
        <v>3.9843303445320388</v>
      </c>
      <c r="F20" s="11">
        <f>AVERAGE(U12:U14)</f>
        <v>3.2923673446112107</v>
      </c>
      <c r="J20" s="11"/>
      <c r="K20" s="11"/>
      <c r="L20" s="11"/>
      <c r="M20" s="11"/>
    </row>
    <row r="21" spans="1:16" x14ac:dyDescent="0.25">
      <c r="J21" s="11"/>
      <c r="K21" s="11"/>
      <c r="L21" s="11"/>
      <c r="M21" s="11"/>
    </row>
    <row r="22" spans="1:16" ht="20.25" x14ac:dyDescent="0.35">
      <c r="B22" s="12" t="s">
        <v>29</v>
      </c>
      <c r="J22" s="12"/>
    </row>
    <row r="23" spans="1:16" x14ac:dyDescent="0.25">
      <c r="B23" s="1" t="s">
        <v>4</v>
      </c>
      <c r="C23" s="1" t="s">
        <v>5</v>
      </c>
      <c r="D23" s="1" t="s">
        <v>6</v>
      </c>
      <c r="E23" s="1" t="s">
        <v>7</v>
      </c>
      <c r="F23" s="1" t="s">
        <v>8</v>
      </c>
      <c r="G23" s="1" t="s">
        <v>9</v>
      </c>
    </row>
    <row r="24" spans="1:16" x14ac:dyDescent="0.25">
      <c r="A24" s="1" t="s">
        <v>0</v>
      </c>
      <c r="B24" s="1">
        <f>0</f>
        <v>0</v>
      </c>
      <c r="C24" s="11">
        <f>B17</f>
        <v>1.6527768702205421</v>
      </c>
      <c r="D24" s="2">
        <f>B17+C17</f>
        <v>5.6850736185093007</v>
      </c>
      <c r="E24" s="2">
        <f>B17+C17+D17</f>
        <v>9.0973858469599982</v>
      </c>
      <c r="F24" s="2">
        <f>SUM(B17:E17)</f>
        <v>11.542565795203819</v>
      </c>
      <c r="G24" s="2">
        <f>SUM(B17:F17)</f>
        <v>13.19256684757757</v>
      </c>
      <c r="K24" s="11"/>
      <c r="L24" s="2"/>
      <c r="M24" s="2"/>
      <c r="N24" s="2"/>
      <c r="O24" s="2"/>
      <c r="P24" s="2"/>
    </row>
    <row r="25" spans="1:16" x14ac:dyDescent="0.25">
      <c r="A25" s="1" t="s">
        <v>1</v>
      </c>
      <c r="B25" s="1">
        <v>0</v>
      </c>
      <c r="C25" s="11">
        <f>B18</f>
        <v>1.7387740047289328</v>
      </c>
      <c r="D25" s="2">
        <f>B18+C18</f>
        <v>7.2499947502200035</v>
      </c>
      <c r="E25" s="2">
        <f>B18+C18+D18</f>
        <v>10.42488507298156</v>
      </c>
      <c r="F25" s="2">
        <f>SUM(B18:E18)</f>
        <v>13.955050168298865</v>
      </c>
      <c r="G25" s="2">
        <f>SUM(B18:F18)</f>
        <v>17.171118650212136</v>
      </c>
      <c r="K25" s="11"/>
      <c r="L25" s="2"/>
      <c r="M25" s="2"/>
      <c r="N25" s="2"/>
      <c r="O25" s="2"/>
    </row>
    <row r="26" spans="1:16" x14ac:dyDescent="0.25">
      <c r="A26" s="1" t="s">
        <v>2</v>
      </c>
      <c r="B26" s="1">
        <v>0</v>
      </c>
      <c r="C26" s="11">
        <f>B19</f>
        <v>1.0968371236328913</v>
      </c>
      <c r="D26" s="2">
        <f>B19+C19</f>
        <v>5.842465535446844</v>
      </c>
      <c r="E26" s="2">
        <f>B19+C19+D19</f>
        <v>9.4000846610682256</v>
      </c>
      <c r="F26" s="2">
        <f>SUM(B19:E19)</f>
        <v>11.983121476410821</v>
      </c>
      <c r="G26" s="2">
        <f>SUM(B19:F19)</f>
        <v>13.827552836949859</v>
      </c>
      <c r="K26" s="11"/>
      <c r="L26" s="2"/>
      <c r="M26" s="2"/>
      <c r="N26" s="2"/>
      <c r="O26" s="2"/>
    </row>
    <row r="27" spans="1:16" x14ac:dyDescent="0.25">
      <c r="A27" s="1" t="s">
        <v>3</v>
      </c>
      <c r="B27" s="1">
        <v>0</v>
      </c>
      <c r="C27" s="11">
        <f>B20</f>
        <v>2.6620387538280217</v>
      </c>
      <c r="D27" s="2">
        <f>B20+C20</f>
        <v>10.277308355870558</v>
      </c>
      <c r="E27" s="2">
        <f>B20+C20+D20</f>
        <v>14.618137405870067</v>
      </c>
      <c r="F27" s="2">
        <f>SUM(B20:E20)</f>
        <v>18.602467750402106</v>
      </c>
      <c r="G27" s="2">
        <f>SUM(B20:F20)</f>
        <v>21.894835095013317</v>
      </c>
      <c r="K27" s="11"/>
      <c r="L27" s="2"/>
      <c r="M27" s="2"/>
      <c r="N27" s="2"/>
      <c r="O27" s="2"/>
      <c r="P27" s="2"/>
    </row>
    <row r="28" spans="1:16" x14ac:dyDescent="0.25">
      <c r="K28" s="11"/>
      <c r="L28" s="2"/>
      <c r="M28" s="2"/>
      <c r="N28" s="2"/>
      <c r="O28" s="2"/>
    </row>
    <row r="29" spans="1:16" ht="45" x14ac:dyDescent="0.25">
      <c r="H29" s="13" t="s">
        <v>29</v>
      </c>
      <c r="I29" s="7" t="s">
        <v>17</v>
      </c>
      <c r="J29" s="7"/>
      <c r="K29" s="7"/>
      <c r="L29" s="14"/>
      <c r="M29" s="15"/>
      <c r="O29" s="2"/>
    </row>
    <row r="30" spans="1:16" ht="30" x14ac:dyDescent="0.25">
      <c r="A30" s="16" t="s">
        <v>26</v>
      </c>
      <c r="B30" s="3" t="s">
        <v>12</v>
      </c>
      <c r="C30" s="3" t="s">
        <v>13</v>
      </c>
      <c r="D30" s="3" t="s">
        <v>14</v>
      </c>
      <c r="E30" s="3" t="s">
        <v>15</v>
      </c>
      <c r="F30" s="3" t="s">
        <v>16</v>
      </c>
      <c r="I30" s="7" t="s">
        <v>4</v>
      </c>
      <c r="J30" s="7" t="s">
        <v>5</v>
      </c>
      <c r="K30" s="7" t="s">
        <v>6</v>
      </c>
      <c r="L30" s="7" t="s">
        <v>7</v>
      </c>
      <c r="M30" s="7" t="s">
        <v>8</v>
      </c>
      <c r="N30" s="7" t="s">
        <v>9</v>
      </c>
      <c r="O30" s="2"/>
    </row>
    <row r="31" spans="1:16" x14ac:dyDescent="0.25">
      <c r="A31" s="1" t="s">
        <v>0</v>
      </c>
      <c r="B31" s="10">
        <v>1.6468042419077644</v>
      </c>
      <c r="C31" s="10">
        <v>4.2527127494426917</v>
      </c>
      <c r="D31" s="10">
        <v>3.3073446463156628</v>
      </c>
      <c r="E31" s="10">
        <v>2.319726988746825</v>
      </c>
      <c r="F31" s="10">
        <v>1.8124176104281862</v>
      </c>
      <c r="H31" s="1" t="s">
        <v>0</v>
      </c>
      <c r="I31" s="10">
        <v>0</v>
      </c>
      <c r="J31" s="17">
        <f t="shared" ref="J31:J42" si="11">I31+B31</f>
        <v>1.6468042419077644</v>
      </c>
      <c r="K31" s="17">
        <f t="shared" ref="K31:K42" si="12">J31+C31</f>
        <v>5.8995169913504562</v>
      </c>
      <c r="L31" s="11">
        <f t="shared" ref="L31:L42" si="13">K31+D31</f>
        <v>9.206861637666119</v>
      </c>
      <c r="M31" s="2">
        <f t="shared" ref="M31:M42" si="14">L31+E31</f>
        <v>11.526588626412945</v>
      </c>
      <c r="N31" s="2">
        <f t="shared" ref="N31:N42" si="15">M31+F31</f>
        <v>13.339006236841131</v>
      </c>
      <c r="O31" s="2"/>
      <c r="P31" s="2"/>
    </row>
    <row r="32" spans="1:16" x14ac:dyDescent="0.25">
      <c r="A32" s="1" t="s">
        <v>0</v>
      </c>
      <c r="B32" s="10">
        <v>1.644026661415612</v>
      </c>
      <c r="C32" s="10">
        <v>3.9344960777122981</v>
      </c>
      <c r="D32" s="10">
        <v>3.2945515140524999</v>
      </c>
      <c r="E32" s="10">
        <v>2.2581722410563216</v>
      </c>
      <c r="F32" s="10">
        <v>1.2762712008370214</v>
      </c>
      <c r="H32" s="1" t="s">
        <v>0</v>
      </c>
      <c r="I32" s="10">
        <v>0</v>
      </c>
      <c r="J32" s="17">
        <f t="shared" si="11"/>
        <v>1.644026661415612</v>
      </c>
      <c r="K32" s="17">
        <f t="shared" si="12"/>
        <v>5.5785227391279104</v>
      </c>
      <c r="L32" s="11">
        <f t="shared" si="13"/>
        <v>8.8730742531804108</v>
      </c>
      <c r="M32" s="2">
        <f t="shared" si="14"/>
        <v>11.131246494236732</v>
      </c>
      <c r="N32" s="2">
        <f t="shared" si="15"/>
        <v>12.407517695073754</v>
      </c>
      <c r="O32" s="2"/>
    </row>
    <row r="33" spans="1:24" x14ac:dyDescent="0.25">
      <c r="A33" s="1" t="s">
        <v>0</v>
      </c>
      <c r="B33" s="10">
        <v>1.6674997073382491</v>
      </c>
      <c r="C33" s="10">
        <v>3.9096814177112869</v>
      </c>
      <c r="D33" s="10">
        <v>3.6350405249839279</v>
      </c>
      <c r="E33" s="10">
        <v>2.7576406149283148</v>
      </c>
      <c r="F33" s="10">
        <v>1.8613143458560444</v>
      </c>
      <c r="H33" s="1" t="s">
        <v>0</v>
      </c>
      <c r="I33" s="10">
        <v>0</v>
      </c>
      <c r="J33" s="17">
        <f t="shared" si="11"/>
        <v>1.6674997073382491</v>
      </c>
      <c r="K33" s="17">
        <f t="shared" si="12"/>
        <v>5.5771811250495364</v>
      </c>
      <c r="L33" s="11">
        <f t="shared" si="13"/>
        <v>9.2122216500334648</v>
      </c>
      <c r="M33" s="2">
        <f t="shared" si="14"/>
        <v>11.96986226496178</v>
      </c>
      <c r="N33" s="2">
        <f t="shared" si="15"/>
        <v>13.831176610817824</v>
      </c>
      <c r="O33" s="2"/>
    </row>
    <row r="34" spans="1:24" x14ac:dyDescent="0.25">
      <c r="A34" s="1" t="s">
        <v>1</v>
      </c>
      <c r="B34" s="10">
        <v>1.9569879892128761</v>
      </c>
      <c r="C34" s="10">
        <v>6.0045697349229412</v>
      </c>
      <c r="D34" s="10">
        <v>3.2148792663989409</v>
      </c>
      <c r="E34" s="10">
        <v>3.7387234658023365</v>
      </c>
      <c r="F34" s="10">
        <v>3.3117448533749272</v>
      </c>
      <c r="H34" s="1" t="s">
        <v>1</v>
      </c>
      <c r="I34" s="10">
        <v>0</v>
      </c>
      <c r="J34" s="17">
        <f t="shared" si="11"/>
        <v>1.9569879892128761</v>
      </c>
      <c r="K34" s="17">
        <f t="shared" si="12"/>
        <v>7.9615577241358171</v>
      </c>
      <c r="L34" s="11">
        <f t="shared" si="13"/>
        <v>11.176436990534757</v>
      </c>
      <c r="M34" s="2">
        <f t="shared" si="14"/>
        <v>14.915160456337095</v>
      </c>
      <c r="N34" s="2">
        <f t="shared" si="15"/>
        <v>18.226905309712023</v>
      </c>
      <c r="O34" s="2"/>
      <c r="P34" s="2"/>
    </row>
    <row r="35" spans="1:24" x14ac:dyDescent="0.25">
      <c r="A35" s="1" t="s">
        <v>1</v>
      </c>
      <c r="B35" s="10">
        <v>1.7008114765527407</v>
      </c>
      <c r="C35" s="10">
        <v>5.2968856865361325</v>
      </c>
      <c r="D35" s="10">
        <v>3.1775545445060733</v>
      </c>
      <c r="E35" s="10">
        <v>3.4341569200790678</v>
      </c>
      <c r="F35" s="10">
        <v>3.2374122240503045</v>
      </c>
      <c r="H35" s="1" t="s">
        <v>1</v>
      </c>
      <c r="I35" s="10">
        <v>0</v>
      </c>
      <c r="J35" s="17">
        <f t="shared" si="11"/>
        <v>1.7008114765527407</v>
      </c>
      <c r="K35" s="17">
        <f t="shared" si="12"/>
        <v>6.9976971630888727</v>
      </c>
      <c r="L35" s="11">
        <f t="shared" si="13"/>
        <v>10.175251707594946</v>
      </c>
      <c r="M35" s="2">
        <f t="shared" si="14"/>
        <v>13.609408627674014</v>
      </c>
      <c r="N35" s="2">
        <f t="shared" si="15"/>
        <v>16.846820851724317</v>
      </c>
      <c r="O35" s="2"/>
    </row>
    <row r="36" spans="1:24" x14ac:dyDescent="0.25">
      <c r="A36" s="1" t="s">
        <v>1</v>
      </c>
      <c r="B36" s="10">
        <v>1.5585225484211811</v>
      </c>
      <c r="C36" s="10">
        <v>5.2322068150141376</v>
      </c>
      <c r="D36" s="10">
        <v>3.1322371573796541</v>
      </c>
      <c r="E36" s="10">
        <v>3.4176149000705114</v>
      </c>
      <c r="F36" s="10">
        <v>3.0990483683145884</v>
      </c>
      <c r="H36" s="1" t="s">
        <v>1</v>
      </c>
      <c r="I36" s="10">
        <v>0</v>
      </c>
      <c r="J36" s="17">
        <f t="shared" si="11"/>
        <v>1.5585225484211811</v>
      </c>
      <c r="K36" s="17">
        <f t="shared" si="12"/>
        <v>6.790729363435319</v>
      </c>
      <c r="L36" s="11">
        <f t="shared" si="13"/>
        <v>9.922966520814974</v>
      </c>
      <c r="M36" s="2">
        <f t="shared" si="14"/>
        <v>13.340581420885485</v>
      </c>
      <c r="N36" s="2">
        <f t="shared" si="15"/>
        <v>16.439629789200072</v>
      </c>
      <c r="O36" s="2"/>
    </row>
    <row r="37" spans="1:24" x14ac:dyDescent="0.25">
      <c r="A37" s="1" t="s">
        <v>2</v>
      </c>
      <c r="B37" s="10">
        <v>1.1799774382992785</v>
      </c>
      <c r="C37" s="10">
        <v>4.8780707727606138</v>
      </c>
      <c r="D37" s="10">
        <v>3.4783062496261055</v>
      </c>
      <c r="E37" s="10">
        <v>2.5378487810973418</v>
      </c>
      <c r="F37" s="10">
        <v>1.7968967812456607</v>
      </c>
      <c r="H37" s="1" t="s">
        <v>2</v>
      </c>
      <c r="I37" s="10">
        <v>0</v>
      </c>
      <c r="J37" s="17">
        <f t="shared" si="11"/>
        <v>1.1799774382992785</v>
      </c>
      <c r="K37" s="17">
        <f t="shared" si="12"/>
        <v>6.0580482110598926</v>
      </c>
      <c r="L37" s="11">
        <f t="shared" si="13"/>
        <v>9.5363544606859989</v>
      </c>
      <c r="M37" s="2">
        <f t="shared" si="14"/>
        <v>12.074203241783341</v>
      </c>
      <c r="N37" s="2">
        <f t="shared" si="15"/>
        <v>13.871100023029001</v>
      </c>
      <c r="O37" s="2"/>
    </row>
    <row r="38" spans="1:24" x14ac:dyDescent="0.25">
      <c r="A38" s="1" t="s">
        <v>2</v>
      </c>
      <c r="B38" s="10">
        <v>1.0508956334494925</v>
      </c>
      <c r="C38" s="10">
        <v>4.5402918892803452</v>
      </c>
      <c r="D38" s="10">
        <v>3.5121664565449962</v>
      </c>
      <c r="E38" s="10">
        <v>2.5391288140790453</v>
      </c>
      <c r="F38" s="10">
        <v>1.7905223735834552</v>
      </c>
      <c r="H38" s="1" t="s">
        <v>2</v>
      </c>
      <c r="I38" s="10">
        <v>0</v>
      </c>
      <c r="J38" s="17">
        <f t="shared" si="11"/>
        <v>1.0508956334494925</v>
      </c>
      <c r="K38" s="17">
        <f t="shared" si="12"/>
        <v>5.5911875227298378</v>
      </c>
      <c r="L38" s="11">
        <f t="shared" si="13"/>
        <v>9.1033539792748339</v>
      </c>
      <c r="M38" s="2">
        <f t="shared" si="14"/>
        <v>11.64248279335388</v>
      </c>
      <c r="N38" s="2">
        <f t="shared" si="15"/>
        <v>13.433005166937335</v>
      </c>
      <c r="O38" s="2"/>
    </row>
    <row r="39" spans="1:24" x14ac:dyDescent="0.25">
      <c r="A39" s="1" t="s">
        <v>2</v>
      </c>
      <c r="B39" s="10">
        <v>1.0596382991499025</v>
      </c>
      <c r="C39" s="10">
        <v>4.818522573400899</v>
      </c>
      <c r="D39" s="10">
        <v>3.6823846706930428</v>
      </c>
      <c r="E39" s="10">
        <v>2.6721328508513977</v>
      </c>
      <c r="F39" s="10">
        <v>1.9458749267879991</v>
      </c>
      <c r="H39" s="1" t="s">
        <v>2</v>
      </c>
      <c r="I39" s="10">
        <v>0</v>
      </c>
      <c r="J39" s="17">
        <f t="shared" si="11"/>
        <v>1.0596382991499025</v>
      </c>
      <c r="K39" s="17">
        <f t="shared" si="12"/>
        <v>5.8781608725508017</v>
      </c>
      <c r="L39" s="11">
        <f t="shared" si="13"/>
        <v>9.560545543243844</v>
      </c>
      <c r="M39" s="2">
        <f t="shared" si="14"/>
        <v>12.232678394095242</v>
      </c>
      <c r="N39" s="2">
        <f t="shared" si="15"/>
        <v>14.178553320883241</v>
      </c>
      <c r="O39" s="2"/>
    </row>
    <row r="40" spans="1:24" x14ac:dyDescent="0.25">
      <c r="A40" s="1" t="s">
        <v>3</v>
      </c>
      <c r="B40" s="10">
        <v>2.6665063123850623</v>
      </c>
      <c r="C40" s="10">
        <v>7.6147505211981672</v>
      </c>
      <c r="D40" s="10">
        <v>4.3408290499995088</v>
      </c>
      <c r="E40" s="10">
        <v>3.9785129244618735</v>
      </c>
      <c r="F40" s="10">
        <v>3.2174832748538007</v>
      </c>
      <c r="H40" s="1" t="s">
        <v>3</v>
      </c>
      <c r="I40" s="10">
        <v>0</v>
      </c>
      <c r="J40" s="17">
        <f t="shared" si="11"/>
        <v>2.6665063123850623</v>
      </c>
      <c r="K40" s="17">
        <f t="shared" si="12"/>
        <v>10.28125683358323</v>
      </c>
      <c r="L40" s="11">
        <f t="shared" si="13"/>
        <v>14.622085883582738</v>
      </c>
      <c r="M40" s="2">
        <f t="shared" si="14"/>
        <v>18.600598808044612</v>
      </c>
      <c r="N40" s="2">
        <f t="shared" si="15"/>
        <v>21.818082082898414</v>
      </c>
      <c r="O40" s="2"/>
    </row>
    <row r="41" spans="1:24" x14ac:dyDescent="0.25">
      <c r="A41" s="1" t="s">
        <v>3</v>
      </c>
      <c r="B41" s="10">
        <v>2.6605655368825731</v>
      </c>
      <c r="C41" s="10">
        <v>7.7959852476631752</v>
      </c>
      <c r="D41" s="10">
        <v>4.1904322329374422</v>
      </c>
      <c r="E41" s="10">
        <v>3.8568778722433086</v>
      </c>
      <c r="F41" s="10">
        <v>3.3167100851800555</v>
      </c>
      <c r="H41" s="1" t="s">
        <v>3</v>
      </c>
      <c r="I41" s="10">
        <v>0</v>
      </c>
      <c r="J41" s="17">
        <f t="shared" si="11"/>
        <v>2.6605655368825731</v>
      </c>
      <c r="K41" s="17">
        <f t="shared" si="12"/>
        <v>10.456550784545747</v>
      </c>
      <c r="L41" s="11">
        <f t="shared" si="13"/>
        <v>14.646983017483191</v>
      </c>
      <c r="M41" s="2">
        <f t="shared" si="14"/>
        <v>18.5038608897265</v>
      </c>
      <c r="N41" s="2">
        <f t="shared" si="15"/>
        <v>21.820570974906556</v>
      </c>
      <c r="O41" s="2"/>
    </row>
    <row r="42" spans="1:24" x14ac:dyDescent="0.25">
      <c r="A42" s="1" t="s">
        <v>3</v>
      </c>
      <c r="B42" s="10">
        <v>2.6590444122164301</v>
      </c>
      <c r="C42" s="10">
        <v>7.4350730372662648</v>
      </c>
      <c r="D42" s="10">
        <v>4.4912258670615772</v>
      </c>
      <c r="E42" s="10">
        <v>4.1176002368909357</v>
      </c>
      <c r="F42" s="10">
        <v>3.342908673799776</v>
      </c>
      <c r="H42" s="1" t="s">
        <v>3</v>
      </c>
      <c r="I42" s="10">
        <v>0</v>
      </c>
      <c r="J42" s="17">
        <f t="shared" si="11"/>
        <v>2.6590444122164301</v>
      </c>
      <c r="K42" s="17">
        <f t="shared" si="12"/>
        <v>10.094117449482695</v>
      </c>
      <c r="L42" s="11">
        <f t="shared" si="13"/>
        <v>14.585343316544272</v>
      </c>
      <c r="M42" s="2">
        <f t="shared" si="14"/>
        <v>18.702943553435208</v>
      </c>
      <c r="N42" s="2">
        <f t="shared" si="15"/>
        <v>22.045852227234985</v>
      </c>
      <c r="O42" s="2"/>
    </row>
    <row r="43" spans="1:24" x14ac:dyDescent="0.25">
      <c r="O43" s="2"/>
    </row>
    <row r="44" spans="1:24" x14ac:dyDescent="0.25">
      <c r="O44" s="2"/>
    </row>
    <row r="45" spans="1:24" x14ac:dyDescent="0.25">
      <c r="B45" s="20" t="s">
        <v>4</v>
      </c>
      <c r="C45" s="20"/>
      <c r="D45" s="3"/>
      <c r="E45" s="3"/>
      <c r="F45" s="20" t="s">
        <v>5</v>
      </c>
      <c r="G45" s="20"/>
      <c r="H45" s="3"/>
      <c r="I45" s="3"/>
      <c r="J45" s="20" t="s">
        <v>6</v>
      </c>
      <c r="K45" s="20"/>
      <c r="L45" s="3"/>
      <c r="M45" s="3"/>
      <c r="N45" s="20" t="s">
        <v>7</v>
      </c>
      <c r="O45" s="20"/>
      <c r="P45" s="3"/>
      <c r="Q45" s="3"/>
      <c r="R45" s="20" t="s">
        <v>8</v>
      </c>
      <c r="S45" s="20"/>
      <c r="T45" s="3"/>
      <c r="U45" s="3"/>
      <c r="V45" s="20" t="s">
        <v>9</v>
      </c>
      <c r="W45" s="20"/>
    </row>
    <row r="46" spans="1:24" s="4" customFormat="1" ht="69" x14ac:dyDescent="0.2">
      <c r="A46" s="4" t="s">
        <v>27</v>
      </c>
      <c r="B46" s="4" t="s">
        <v>10</v>
      </c>
      <c r="C46" s="5" t="s">
        <v>11</v>
      </c>
      <c r="D46" s="6" t="s">
        <v>28</v>
      </c>
      <c r="E46" s="7" t="s">
        <v>12</v>
      </c>
      <c r="F46" s="4" t="s">
        <v>10</v>
      </c>
      <c r="G46" s="5" t="s">
        <v>11</v>
      </c>
      <c r="H46" s="6" t="s">
        <v>28</v>
      </c>
      <c r="I46" s="7" t="s">
        <v>13</v>
      </c>
      <c r="J46" s="4" t="s">
        <v>10</v>
      </c>
      <c r="K46" s="5" t="s">
        <v>11</v>
      </c>
      <c r="L46" s="6" t="s">
        <v>28</v>
      </c>
      <c r="M46" s="7" t="s">
        <v>14</v>
      </c>
      <c r="N46" s="4" t="s">
        <v>10</v>
      </c>
      <c r="O46" s="5" t="s">
        <v>11</v>
      </c>
      <c r="P46" s="6" t="s">
        <v>28</v>
      </c>
      <c r="Q46" s="7" t="s">
        <v>15</v>
      </c>
      <c r="R46" s="4" t="s">
        <v>10</v>
      </c>
      <c r="S46" s="5" t="s">
        <v>11</v>
      </c>
      <c r="T46" s="6" t="s">
        <v>28</v>
      </c>
      <c r="U46" s="7" t="s">
        <v>16</v>
      </c>
      <c r="V46" s="4" t="s">
        <v>10</v>
      </c>
      <c r="W46" s="5" t="s">
        <v>11</v>
      </c>
      <c r="X46" s="6" t="s">
        <v>28</v>
      </c>
    </row>
    <row r="47" spans="1:24" x14ac:dyDescent="0.25">
      <c r="A47" s="1" t="s">
        <v>0</v>
      </c>
      <c r="B47" s="1">
        <v>0.162008733624454</v>
      </c>
      <c r="C47" s="1">
        <v>18.100000000000001</v>
      </c>
      <c r="D47" s="1">
        <f t="shared" ref="D47:D58" si="16">273/(273+C47)*B47*0.000001*1.963*77/76*100*60</f>
        <v>1.8130406928963819E-3</v>
      </c>
      <c r="E47" s="1">
        <f t="shared" ref="E47:E58" si="17">(D47+H47)/2*24*59</f>
        <v>1.4695706285638097</v>
      </c>
      <c r="F47" s="1">
        <v>2.2328042328042301E-2</v>
      </c>
      <c r="G47" s="1">
        <v>3.9666666666666668</v>
      </c>
      <c r="H47" s="1">
        <f t="shared" ref="H47:H58" si="18">273/(273+G47)*F47*0.000001*1.963*77/76*100*60</f>
        <v>2.6262403671351898E-4</v>
      </c>
      <c r="I47" s="1">
        <f t="shared" ref="I47:I58" si="19">(H47+L47)/2*24*71</f>
        <v>2.1836214800514413</v>
      </c>
      <c r="J47" s="1">
        <v>0.20618556701030927</v>
      </c>
      <c r="K47" s="1">
        <v>19</v>
      </c>
      <c r="L47" s="1">
        <f t="shared" ref="L47:L58" si="20">273/(273+K47)*J47*0.000001*1.963*77/76*100*60</f>
        <v>2.3003119727365295E-3</v>
      </c>
      <c r="M47" s="1">
        <f t="shared" ref="M47:M58" si="21">(L47+P47)/2*24*30+1</f>
        <v>4.6536941802288085</v>
      </c>
      <c r="N47" s="1">
        <v>0.71243523316061996</v>
      </c>
      <c r="O47" s="1">
        <v>22.7</v>
      </c>
      <c r="P47" s="1">
        <f t="shared" ref="P47:P58" si="22">273/(273+O47)*N47*0.000001*1.963*77/76*100*60</f>
        <v>7.8488385278990495E-3</v>
      </c>
      <c r="Q47" s="1">
        <f>(P47+T47)/2*24*22+1</f>
        <v>3.8406829384055903</v>
      </c>
      <c r="R47" s="1">
        <v>0.26881720430107525</v>
      </c>
      <c r="S47" s="1">
        <v>27.8</v>
      </c>
      <c r="T47" s="1">
        <f>273/(273+S47)*R47*0.000001*1.963*77/76*100*60</f>
        <v>2.9113241175766709E-3</v>
      </c>
      <c r="U47" s="1">
        <f>(T47+X47)/2*24*18+1</f>
        <v>2.2343718817180367</v>
      </c>
      <c r="V47" s="1">
        <v>0.26151603498542297</v>
      </c>
      <c r="W47" s="1">
        <v>30.9</v>
      </c>
      <c r="X47" s="1">
        <f>273/(273+W47)*V47*0.000001*1.963*77/76*100*60</f>
        <v>2.8033605200068314E-3</v>
      </c>
    </row>
    <row r="48" spans="1:24" x14ac:dyDescent="0.25">
      <c r="A48" s="1" t="s">
        <v>0</v>
      </c>
      <c r="B48" s="1">
        <v>0.13469387755102</v>
      </c>
      <c r="C48" s="1">
        <v>18.100000000000001</v>
      </c>
      <c r="D48" s="1">
        <f t="shared" si="16"/>
        <v>1.5073599775804975E-3</v>
      </c>
      <c r="E48" s="1">
        <f t="shared" si="17"/>
        <v>1.228459554016947</v>
      </c>
      <c r="F48" s="1">
        <v>1.932367149758454E-2</v>
      </c>
      <c r="G48" s="1">
        <v>3.4</v>
      </c>
      <c r="H48" s="1">
        <f t="shared" si="18"/>
        <v>2.2775238685021875E-4</v>
      </c>
      <c r="I48" s="1">
        <f t="shared" si="19"/>
        <v>2.445357004101552</v>
      </c>
      <c r="J48" s="1">
        <v>0.23684684684684601</v>
      </c>
      <c r="K48" s="1">
        <v>19</v>
      </c>
      <c r="L48" s="1">
        <f t="shared" si="20"/>
        <v>2.6423849419074711E-3</v>
      </c>
      <c r="M48" s="1">
        <f t="shared" si="21"/>
        <v>4.7998338470003521</v>
      </c>
      <c r="N48" s="1">
        <v>0.71628959276018001</v>
      </c>
      <c r="O48" s="1">
        <v>21.9</v>
      </c>
      <c r="P48" s="1">
        <f t="shared" si="22"/>
        <v>7.9127090775379504E-3</v>
      </c>
      <c r="Q48" s="1">
        <f t="shared" ref="Q48:Q58" si="23">(P48+T48)/2*24*22+1</f>
        <v>3.7510748824339486</v>
      </c>
      <c r="R48" s="1">
        <v>0.231578947368421</v>
      </c>
      <c r="S48" s="1">
        <v>27.8</v>
      </c>
      <c r="T48" s="1">
        <f t="shared" ref="T48:T58" si="24">273/(273+S48)*R48*0.000001*1.963*77/76*100*60</f>
        <v>2.5080291134997345E-3</v>
      </c>
      <c r="U48" s="1">
        <f t="shared" ref="U48:U58" si="25">(T48+X48)/2*24*18+1</f>
        <v>1.9878535363593195</v>
      </c>
      <c r="V48" s="1">
        <v>0.19298809906722419</v>
      </c>
      <c r="W48" s="1">
        <v>31.4</v>
      </c>
      <c r="X48" s="1">
        <f t="shared" ref="X48:X58" si="26">273/(273+W48)*V48*0.000001*1.963*77/76*100*60</f>
        <v>2.0653668881637816E-3</v>
      </c>
    </row>
    <row r="49" spans="1:24" x14ac:dyDescent="0.25">
      <c r="A49" s="1" t="s">
        <v>0</v>
      </c>
      <c r="B49" s="1">
        <v>0.13575757575757599</v>
      </c>
      <c r="C49" s="1">
        <v>18.100000000000001</v>
      </c>
      <c r="D49" s="1">
        <f t="shared" si="16"/>
        <v>1.5192638304796712E-3</v>
      </c>
      <c r="E49" s="1">
        <f t="shared" si="17"/>
        <v>1.2573118396301914</v>
      </c>
      <c r="F49" s="1">
        <v>2.185792349726776E-2</v>
      </c>
      <c r="G49" s="1">
        <v>4.4999999999999991</v>
      </c>
      <c r="H49" s="1">
        <f t="shared" si="18"/>
        <v>2.5660034978896066E-4</v>
      </c>
      <c r="I49" s="1">
        <f t="shared" si="19"/>
        <v>2.4078663933004854</v>
      </c>
      <c r="J49" s="1">
        <v>0.231578947368421</v>
      </c>
      <c r="K49" s="1">
        <v>20.6</v>
      </c>
      <c r="L49" s="1">
        <f t="shared" si="20"/>
        <v>2.5695339146482284E-3</v>
      </c>
      <c r="M49" s="1">
        <f t="shared" si="21"/>
        <v>4.729838671769885</v>
      </c>
      <c r="N49" s="1">
        <v>0.70456621004566</v>
      </c>
      <c r="O49" s="1">
        <v>21.6</v>
      </c>
      <c r="P49" s="1">
        <f t="shared" si="22"/>
        <v>7.791129062490341E-3</v>
      </c>
      <c r="Q49" s="1">
        <f t="shared" si="23"/>
        <v>3.8941815065330045</v>
      </c>
      <c r="R49" s="1">
        <v>0.29285714285714298</v>
      </c>
      <c r="S49" s="1">
        <v>27.8</v>
      </c>
      <c r="T49" s="1">
        <f t="shared" si="24"/>
        <v>3.1716796743771012E-3</v>
      </c>
      <c r="U49" s="1">
        <f t="shared" si="25"/>
        <v>2.4161418785630921</v>
      </c>
      <c r="V49" s="1">
        <v>0.31666666666666698</v>
      </c>
      <c r="W49" s="1">
        <v>31.8</v>
      </c>
      <c r="X49" s="1">
        <f t="shared" si="26"/>
        <v>3.3845327263779565E-3</v>
      </c>
    </row>
    <row r="50" spans="1:24" x14ac:dyDescent="0.25">
      <c r="A50" s="1" t="s">
        <v>1</v>
      </c>
      <c r="B50" s="1">
        <v>0.19847328244274809</v>
      </c>
      <c r="C50" s="1">
        <v>18.033333333333335</v>
      </c>
      <c r="D50" s="1">
        <f t="shared" si="16"/>
        <v>2.2216244620299076E-3</v>
      </c>
      <c r="E50" s="1">
        <f t="shared" si="17"/>
        <v>2.0724426896913655</v>
      </c>
      <c r="F50" s="1">
        <v>0.06</v>
      </c>
      <c r="G50" s="1">
        <v>4.0333333333333332</v>
      </c>
      <c r="H50" s="1">
        <f t="shared" si="18"/>
        <v>7.0555447821213466E-4</v>
      </c>
      <c r="I50" s="1">
        <f t="shared" si="19"/>
        <v>4.754838737348849</v>
      </c>
      <c r="J50" s="1">
        <v>0.44117647058823528</v>
      </c>
      <c r="K50" s="1">
        <v>21.8</v>
      </c>
      <c r="L50" s="1">
        <f t="shared" si="20"/>
        <v>4.8752421618686748E-3</v>
      </c>
      <c r="M50" s="1">
        <f t="shared" si="21"/>
        <v>4.9371501847524106</v>
      </c>
      <c r="N50" s="1">
        <v>0.54776119402985102</v>
      </c>
      <c r="O50" s="1">
        <v>21.4</v>
      </c>
      <c r="P50" s="1">
        <f t="shared" si="22"/>
        <v>6.0612861291102441E-3</v>
      </c>
      <c r="Q50" s="1">
        <f t="shared" si="23"/>
        <v>3.4776892266259045</v>
      </c>
      <c r="R50" s="1">
        <v>0.30691244239631299</v>
      </c>
      <c r="S50" s="1">
        <v>27.8</v>
      </c>
      <c r="T50" s="1">
        <f t="shared" si="24"/>
        <v>3.3239003353818185E-3</v>
      </c>
      <c r="U50" s="1">
        <f t="shared" si="25"/>
        <v>2.4893652876115411</v>
      </c>
      <c r="V50" s="1">
        <v>0.3351286654697786</v>
      </c>
      <c r="W50" s="1">
        <v>32.700000000000003</v>
      </c>
      <c r="X50" s="1">
        <f t="shared" si="26"/>
        <v>3.5713093294864277E-3</v>
      </c>
    </row>
    <row r="51" spans="1:24" x14ac:dyDescent="0.25">
      <c r="A51" s="1" t="s">
        <v>1</v>
      </c>
      <c r="B51" s="1">
        <v>0.20719101123595501</v>
      </c>
      <c r="C51" s="1">
        <v>18.033333333333335</v>
      </c>
      <c r="D51" s="1">
        <f t="shared" si="16"/>
        <v>2.3192069643292678E-3</v>
      </c>
      <c r="E51" s="1">
        <f t="shared" si="17"/>
        <v>2.0905807732627437</v>
      </c>
      <c r="F51" s="1">
        <v>5.3880239520958099E-2</v>
      </c>
      <c r="G51" s="1">
        <v>4.0333333333333332</v>
      </c>
      <c r="H51" s="1">
        <f t="shared" si="18"/>
        <v>6.3359073801924051E-4</v>
      </c>
      <c r="I51" s="1">
        <f t="shared" si="19"/>
        <v>4.2559100622447206</v>
      </c>
      <c r="J51" s="1">
        <v>0.39416058394160569</v>
      </c>
      <c r="K51" s="1">
        <v>21.4</v>
      </c>
      <c r="L51" s="1">
        <f t="shared" si="20"/>
        <v>4.3616088655543759E-3</v>
      </c>
      <c r="M51" s="1">
        <f t="shared" si="21"/>
        <v>4.9198801684641715</v>
      </c>
      <c r="N51" s="1">
        <v>0.59024390243900005</v>
      </c>
      <c r="O51" s="1">
        <v>21.6</v>
      </c>
      <c r="P51" s="1">
        <f t="shared" si="22"/>
        <v>6.5269471579572141E-3</v>
      </c>
      <c r="Q51" s="1">
        <f t="shared" si="23"/>
        <v>2.8851713154960721</v>
      </c>
      <c r="R51" s="1">
        <v>5.6680161943319832E-2</v>
      </c>
      <c r="S51" s="1">
        <v>27.8</v>
      </c>
      <c r="T51" s="1">
        <f t="shared" si="24"/>
        <v>6.1385327952790693E-4</v>
      </c>
      <c r="U51" s="1">
        <f t="shared" si="25"/>
        <v>2.0861241527459451</v>
      </c>
      <c r="V51" s="1">
        <v>0.41587901701323249</v>
      </c>
      <c r="W51" s="1">
        <v>33.9</v>
      </c>
      <c r="X51" s="1">
        <f t="shared" si="26"/>
        <v>4.4144992794810985E-3</v>
      </c>
    </row>
    <row r="52" spans="1:24" x14ac:dyDescent="0.25">
      <c r="A52" s="1" t="s">
        <v>1</v>
      </c>
      <c r="B52" s="1">
        <v>0.203125</v>
      </c>
      <c r="C52" s="1">
        <v>18.133333333333336</v>
      </c>
      <c r="D52" s="1">
        <f t="shared" si="16"/>
        <v>2.2729128051256131E-3</v>
      </c>
      <c r="E52" s="1">
        <f t="shared" si="17"/>
        <v>1.9156839657677018</v>
      </c>
      <c r="F52" s="1">
        <v>3.6809815950920248E-2</v>
      </c>
      <c r="G52" s="1">
        <v>4.0333333333333332</v>
      </c>
      <c r="H52" s="1">
        <f t="shared" si="18"/>
        <v>4.328555081056042E-4</v>
      </c>
      <c r="I52" s="1">
        <f t="shared" si="19"/>
        <v>4.0351828441002064</v>
      </c>
      <c r="J52" s="1">
        <v>0.38888888888889001</v>
      </c>
      <c r="K52" s="1">
        <v>21.4</v>
      </c>
      <c r="L52" s="1">
        <f t="shared" si="20"/>
        <v>4.3032745906035593E-3</v>
      </c>
      <c r="M52" s="1">
        <f t="shared" si="21"/>
        <v>4.8504361336448163</v>
      </c>
      <c r="N52" s="1">
        <v>0.57807486631016003</v>
      </c>
      <c r="O52" s="1">
        <v>21.6</v>
      </c>
      <c r="P52" s="1">
        <f t="shared" si="22"/>
        <v>6.3923813361875959E-3</v>
      </c>
      <c r="Q52" s="1">
        <f t="shared" si="23"/>
        <v>3.5426625237859586</v>
      </c>
      <c r="R52" s="1">
        <v>0.29906542056074764</v>
      </c>
      <c r="S52" s="1">
        <v>27.8</v>
      </c>
      <c r="T52" s="1">
        <f t="shared" si="24"/>
        <v>3.2389161023955791E-3</v>
      </c>
      <c r="U52" s="1">
        <f t="shared" si="25"/>
        <v>2.4842207577497604</v>
      </c>
      <c r="V52" s="1">
        <v>0.34421364985163211</v>
      </c>
      <c r="W52" s="1">
        <v>35.700000000000003</v>
      </c>
      <c r="X52" s="1">
        <f t="shared" si="26"/>
        <v>3.6324762945940526E-3</v>
      </c>
    </row>
    <row r="53" spans="1:24" x14ac:dyDescent="0.25">
      <c r="A53" s="1" t="s">
        <v>2</v>
      </c>
      <c r="B53" s="1">
        <v>0.10256410256410256</v>
      </c>
      <c r="C53" s="1">
        <v>18.266666666666666</v>
      </c>
      <c r="D53" s="1">
        <f t="shared" si="16"/>
        <v>1.1471386924624446E-3</v>
      </c>
      <c r="E53" s="1">
        <f t="shared" si="17"/>
        <v>1.1336409988134626</v>
      </c>
      <c r="F53" s="9">
        <v>3.8709677419354799E-2</v>
      </c>
      <c r="G53" s="9">
        <v>4.7333333333333334</v>
      </c>
      <c r="H53" s="1">
        <f t="shared" si="18"/>
        <v>4.540491589689999E-4</v>
      </c>
      <c r="I53" s="1">
        <f t="shared" si="19"/>
        <v>2.4773680364604274</v>
      </c>
      <c r="J53" s="1">
        <v>0.21782178217821774</v>
      </c>
      <c r="K53" s="1">
        <v>16.2</v>
      </c>
      <c r="L53" s="1">
        <f t="shared" si="20"/>
        <v>2.4536598040127222E-3</v>
      </c>
      <c r="M53" s="1">
        <f t="shared" si="21"/>
        <v>5.0265863677454083</v>
      </c>
      <c r="N53" s="1">
        <v>0.79199999999999993</v>
      </c>
      <c r="O53" s="1">
        <v>22.5</v>
      </c>
      <c r="P53" s="1">
        <f t="shared" si="22"/>
        <v>8.7313023286134123E-3</v>
      </c>
      <c r="Q53" s="1">
        <f t="shared" si="23"/>
        <v>3.5789946592463671</v>
      </c>
      <c r="R53" s="1">
        <v>9.580838323353294E-2</v>
      </c>
      <c r="S53" s="1">
        <v>27.8</v>
      </c>
      <c r="T53" s="1">
        <f t="shared" si="24"/>
        <v>1.0376168351985838E-3</v>
      </c>
      <c r="U53" s="1">
        <f t="shared" si="25"/>
        <v>1.8910290882970164</v>
      </c>
      <c r="V53" s="1">
        <v>0.28925619834710747</v>
      </c>
      <c r="W53" s="1">
        <v>32.200000000000003</v>
      </c>
      <c r="X53" s="1">
        <f t="shared" si="26"/>
        <v>3.0875178328431591E-3</v>
      </c>
    </row>
    <row r="54" spans="1:24" x14ac:dyDescent="0.25">
      <c r="A54" s="1" t="s">
        <v>2</v>
      </c>
      <c r="B54" s="1">
        <f>AVERAGE(B53,B55)</f>
        <v>0.11961538461538478</v>
      </c>
      <c r="C54" s="1">
        <v>18.2</v>
      </c>
      <c r="D54" s="1">
        <f t="shared" si="16"/>
        <v>1.3381567845394756E-3</v>
      </c>
      <c r="E54" s="1">
        <f t="shared" si="17"/>
        <v>1.1333156571237717</v>
      </c>
      <c r="F54" s="9">
        <v>2.2388059701492536E-2</v>
      </c>
      <c r="G54" s="9">
        <v>4.7666666666666666</v>
      </c>
      <c r="H54" s="1">
        <f t="shared" si="18"/>
        <v>2.6257154473138865E-4</v>
      </c>
      <c r="I54" s="1">
        <f t="shared" si="19"/>
        <v>2.1411976207416306</v>
      </c>
      <c r="J54" s="1">
        <v>0.19999999999999998</v>
      </c>
      <c r="K54" s="1">
        <v>16.5</v>
      </c>
      <c r="L54" s="1">
        <f t="shared" si="20"/>
        <v>2.2505712026179431E-3</v>
      </c>
      <c r="M54" s="1">
        <f t="shared" si="21"/>
        <v>4.3785271485770227</v>
      </c>
      <c r="N54" s="1">
        <v>0.64516129032258074</v>
      </c>
      <c r="O54" s="1">
        <v>21.6</v>
      </c>
      <c r="P54" s="1">
        <f t="shared" si="22"/>
        <v>7.134226432318232E-3</v>
      </c>
      <c r="Q54" s="1">
        <f t="shared" si="23"/>
        <v>3.6689174235687432</v>
      </c>
      <c r="R54" s="1">
        <v>0.27472527472527475</v>
      </c>
      <c r="S54" s="1">
        <v>27.8</v>
      </c>
      <c r="T54" s="1">
        <f t="shared" si="24"/>
        <v>2.9753092630179171E-3</v>
      </c>
      <c r="U54" s="1">
        <f t="shared" si="25"/>
        <v>2.3352691487467938</v>
      </c>
      <c r="V54" s="1">
        <v>0.30050083472454092</v>
      </c>
      <c r="W54" s="1">
        <v>32.299999999999997</v>
      </c>
      <c r="X54" s="1">
        <f t="shared" si="26"/>
        <v>3.2064923515505721E-3</v>
      </c>
    </row>
    <row r="55" spans="1:24" x14ac:dyDescent="0.25">
      <c r="A55" s="1" t="s">
        <v>2</v>
      </c>
      <c r="B55" s="1">
        <v>0.13666666666666699</v>
      </c>
      <c r="C55" s="1">
        <v>18.233333333333334</v>
      </c>
      <c r="D55" s="1">
        <f t="shared" si="16"/>
        <v>1.5287372604711996E-3</v>
      </c>
      <c r="E55" s="1">
        <f t="shared" si="17"/>
        <v>1.2194961957561716</v>
      </c>
      <c r="F55" s="9">
        <v>1.6528925619834711E-2</v>
      </c>
      <c r="G55" s="9">
        <v>4.9666666666666659</v>
      </c>
      <c r="H55" s="1">
        <f t="shared" si="18"/>
        <v>1.9371499342169817E-4</v>
      </c>
      <c r="I55" s="1">
        <f t="shared" si="19"/>
        <v>3.3498552111739812</v>
      </c>
      <c r="J55" s="1">
        <v>0.33333333333333331</v>
      </c>
      <c r="K55" s="1">
        <v>17.5</v>
      </c>
      <c r="L55" s="1">
        <f t="shared" si="20"/>
        <v>3.7380399492707678E-3</v>
      </c>
      <c r="M55" s="1">
        <f t="shared" si="21"/>
        <v>5.619238953328753</v>
      </c>
      <c r="N55" s="1">
        <v>0.82203389830508489</v>
      </c>
      <c r="O55" s="1">
        <v>21.5</v>
      </c>
      <c r="P55" s="1">
        <f t="shared" si="22"/>
        <v>9.0931793655313238E-3</v>
      </c>
      <c r="Q55" s="1">
        <f t="shared" si="23"/>
        <v>4.1196678192928884</v>
      </c>
      <c r="R55" s="1">
        <v>0.25149700598802394</v>
      </c>
      <c r="S55" s="1">
        <v>27.8</v>
      </c>
      <c r="T55" s="1">
        <f t="shared" si="24"/>
        <v>2.7237441923962827E-3</v>
      </c>
      <c r="U55" s="1">
        <f t="shared" si="25"/>
        <v>2.3656071552852587</v>
      </c>
      <c r="V55" s="1">
        <v>0.33712895377128999</v>
      </c>
      <c r="W55" s="1">
        <v>32.200000000000003</v>
      </c>
      <c r="X55" s="1">
        <f t="shared" si="26"/>
        <v>3.5985111561465826E-3</v>
      </c>
    </row>
    <row r="56" spans="1:24" x14ac:dyDescent="0.25">
      <c r="A56" s="1" t="s">
        <v>3</v>
      </c>
      <c r="B56" s="1">
        <v>0.327880184331797</v>
      </c>
      <c r="C56" s="1">
        <v>18.433333333333334</v>
      </c>
      <c r="D56" s="1">
        <f t="shared" si="16"/>
        <v>3.6651122218657761E-3</v>
      </c>
      <c r="E56" s="1">
        <f t="shared" si="17"/>
        <v>3.2775806756399724</v>
      </c>
      <c r="F56" s="9">
        <f>AVERAGE(F57:F58)</f>
        <v>8.2156263640331489E-2</v>
      </c>
      <c r="G56" s="9">
        <v>4.5666666666666673</v>
      </c>
      <c r="H56" s="1">
        <f t="shared" si="18"/>
        <v>9.6423901491384618E-4</v>
      </c>
      <c r="I56" s="1">
        <f t="shared" si="19"/>
        <v>5.0822842374406125</v>
      </c>
      <c r="J56" s="1">
        <v>0.44118644067796597</v>
      </c>
      <c r="K56" s="1">
        <v>14.4</v>
      </c>
      <c r="L56" s="1">
        <f t="shared" si="20"/>
        <v>5.0008833295000169E-3</v>
      </c>
      <c r="M56" s="1">
        <f t="shared" si="21"/>
        <v>5.6744935702658221</v>
      </c>
      <c r="N56" s="1">
        <v>0.72199170124481327</v>
      </c>
      <c r="O56" s="1">
        <v>21.6</v>
      </c>
      <c r="P56" s="1">
        <f t="shared" si="22"/>
        <v>7.9838210323494897E-3</v>
      </c>
      <c r="Q56" s="1">
        <f t="shared" si="23"/>
        <v>3.6187742438721249</v>
      </c>
      <c r="R56" s="1">
        <v>0.17874015748031499</v>
      </c>
      <c r="S56" s="1">
        <v>27.8</v>
      </c>
      <c r="T56" s="1">
        <f t="shared" si="24"/>
        <v>1.9357783762570435E-3</v>
      </c>
      <c r="U56" s="1">
        <f t="shared" si="25"/>
        <v>2.2381592648094815</v>
      </c>
      <c r="V56" s="1">
        <v>0.35555555555555557</v>
      </c>
      <c r="W56" s="1">
        <v>32.1</v>
      </c>
      <c r="X56" s="1">
        <f t="shared" si="26"/>
        <v>3.7964404423053697E-3</v>
      </c>
    </row>
    <row r="57" spans="1:24" x14ac:dyDescent="0.25">
      <c r="A57" s="1" t="s">
        <v>3</v>
      </c>
      <c r="B57" s="1">
        <f>AVERAGE(B56,B58)</f>
        <v>0.3274381910252141</v>
      </c>
      <c r="C57" s="1">
        <v>18.666666666666668</v>
      </c>
      <c r="D57" s="1">
        <f t="shared" si="16"/>
        <v>3.6572433924399791E-3</v>
      </c>
      <c r="E57" s="1">
        <f t="shared" si="17"/>
        <v>3.2702784724181644</v>
      </c>
      <c r="F57" s="9">
        <v>8.1898734177214993E-2</v>
      </c>
      <c r="G57" s="9">
        <v>4.3999999999999995</v>
      </c>
      <c r="H57" s="1">
        <f t="shared" si="18"/>
        <v>9.6179399798115633E-4</v>
      </c>
      <c r="I57" s="1">
        <f t="shared" si="19"/>
        <v>5.7689109005613428</v>
      </c>
      <c r="J57" s="1">
        <v>0.51249999999999996</v>
      </c>
      <c r="K57" s="1">
        <v>14.4</v>
      </c>
      <c r="L57" s="1">
        <f t="shared" si="20"/>
        <v>5.8092281857762889E-3</v>
      </c>
      <c r="M57" s="1">
        <f t="shared" si="21"/>
        <v>6.1297296274871913</v>
      </c>
      <c r="N57" s="1">
        <v>0.76506024096385505</v>
      </c>
      <c r="O57" s="1">
        <v>22.3</v>
      </c>
      <c r="P57" s="1">
        <f t="shared" si="22"/>
        <v>8.4400207794659097E-3</v>
      </c>
      <c r="Q57" s="1">
        <f t="shared" si="23"/>
        <v>3.7237520386065475</v>
      </c>
      <c r="R57" s="1">
        <v>0.17333333333333334</v>
      </c>
      <c r="S57" s="1">
        <v>27.8</v>
      </c>
      <c r="T57" s="1">
        <f t="shared" si="24"/>
        <v>1.8772217910134374E-3</v>
      </c>
      <c r="U57" s="1">
        <f t="shared" si="25"/>
        <v>2.3073044013187358</v>
      </c>
      <c r="V57" s="1">
        <v>0.38961038961038957</v>
      </c>
      <c r="W57" s="1">
        <v>31</v>
      </c>
      <c r="X57" s="1">
        <f t="shared" si="26"/>
        <v>4.1751134002770071E-3</v>
      </c>
    </row>
    <row r="58" spans="1:24" x14ac:dyDescent="0.25">
      <c r="A58" s="1" t="s">
        <v>3</v>
      </c>
      <c r="B58" s="1">
        <v>0.3269961977186312</v>
      </c>
      <c r="C58" s="1">
        <v>18.966666666666665</v>
      </c>
      <c r="D58" s="1">
        <f t="shared" si="16"/>
        <v>3.6485538545412894E-3</v>
      </c>
      <c r="E58" s="1">
        <f t="shared" si="17"/>
        <v>3.2684087566826951</v>
      </c>
      <c r="F58" s="9">
        <v>8.2413793103447999E-2</v>
      </c>
      <c r="G58" s="9">
        <v>4.3999999999999995</v>
      </c>
      <c r="H58" s="1">
        <f t="shared" si="18"/>
        <v>9.6784269444556801E-4</v>
      </c>
      <c r="I58" s="1">
        <f t="shared" si="19"/>
        <v>4.5838746248724096</v>
      </c>
      <c r="J58" s="1">
        <v>0.38993710691823902</v>
      </c>
      <c r="K58" s="1">
        <v>14.9</v>
      </c>
      <c r="L58" s="1">
        <f t="shared" si="20"/>
        <v>4.4122918417896541E-3</v>
      </c>
      <c r="M58" s="1">
        <f t="shared" si="21"/>
        <v>5.6477835646071011</v>
      </c>
      <c r="N58" s="1">
        <v>0.771900826446281</v>
      </c>
      <c r="O58" s="1">
        <v>22.9</v>
      </c>
      <c r="P58" s="1">
        <f t="shared" si="22"/>
        <v>8.4982180598967387E-3</v>
      </c>
      <c r="Q58" s="1">
        <f t="shared" si="23"/>
        <v>3.758177141902884</v>
      </c>
      <c r="R58" s="1">
        <v>0.18</v>
      </c>
      <c r="S58" s="1">
        <v>27.8</v>
      </c>
      <c r="T58" s="1">
        <f t="shared" si="24"/>
        <v>1.949422629129339E-3</v>
      </c>
      <c r="U58" s="1">
        <f t="shared" si="25"/>
        <v>2.3457930186635823</v>
      </c>
      <c r="V58" s="1">
        <v>0.39936941671045723</v>
      </c>
      <c r="W58" s="1">
        <v>30.9</v>
      </c>
      <c r="X58" s="1">
        <f t="shared" si="26"/>
        <v>4.2811006054242831E-3</v>
      </c>
    </row>
    <row r="59" spans="1:24" x14ac:dyDescent="0.25">
      <c r="K59" s="9"/>
      <c r="M59" s="19"/>
    </row>
    <row r="60" spans="1:24" x14ac:dyDescent="0.25">
      <c r="K60" s="9"/>
    </row>
    <row r="61" spans="1:24" x14ac:dyDescent="0.25">
      <c r="B61" s="1" t="s">
        <v>12</v>
      </c>
      <c r="C61" s="1" t="s">
        <v>13</v>
      </c>
      <c r="D61" s="1" t="s">
        <v>14</v>
      </c>
      <c r="E61" s="1" t="s">
        <v>15</v>
      </c>
      <c r="F61" s="1" t="s">
        <v>16</v>
      </c>
    </row>
    <row r="62" spans="1:24" x14ac:dyDescent="0.25">
      <c r="A62" s="1" t="s">
        <v>0</v>
      </c>
      <c r="B62" s="11">
        <f>AVERAGE(E47:E49)</f>
        <v>1.3184473407369828</v>
      </c>
      <c r="C62" s="11">
        <f>AVERAGE(I47:I49)</f>
        <v>2.3456149591511597</v>
      </c>
      <c r="D62" s="11">
        <f>AVERAGE(M47:M49)</f>
        <v>4.7277888996663489</v>
      </c>
      <c r="E62" s="11">
        <f>AVERAGE(Q47:Q49)</f>
        <v>3.8286464424575146</v>
      </c>
      <c r="F62" s="11">
        <f>AVERAGE(U47:U49)</f>
        <v>2.2127890988801493</v>
      </c>
    </row>
    <row r="63" spans="1:24" x14ac:dyDescent="0.25">
      <c r="A63" s="1" t="s">
        <v>1</v>
      </c>
      <c r="B63" s="11">
        <f>AVERAGE(E50:E52)</f>
        <v>2.026235809573937</v>
      </c>
      <c r="C63" s="11">
        <f>AVERAGE(I50:I52)</f>
        <v>4.3486438812312587</v>
      </c>
      <c r="D63" s="11">
        <f>AVERAGE(M50:M52)</f>
        <v>4.9024888289537998</v>
      </c>
      <c r="E63" s="11">
        <f>AVERAGE(Q50:Q52)</f>
        <v>3.3018410219693117</v>
      </c>
      <c r="F63" s="11">
        <f>AVERAGE(U50:U52)</f>
        <v>2.3532367327024155</v>
      </c>
    </row>
    <row r="64" spans="1:24" x14ac:dyDescent="0.25">
      <c r="A64" s="1" t="s">
        <v>2</v>
      </c>
      <c r="B64" s="11">
        <f>AVERAGE(E53:E55)</f>
        <v>1.1621509505644687</v>
      </c>
      <c r="C64" s="11">
        <f>AVERAGE(I53:I55)</f>
        <v>2.6561402894586799</v>
      </c>
      <c r="D64" s="11">
        <f>AVERAGE(M53:M55)</f>
        <v>5.0081174898837277</v>
      </c>
      <c r="E64" s="11">
        <f>AVERAGE(Q53:Q55)</f>
        <v>3.7891933007026659</v>
      </c>
      <c r="F64" s="11">
        <f>AVERAGE(U53:U55)</f>
        <v>2.1973017974430231</v>
      </c>
    </row>
    <row r="65" spans="1:14" x14ac:dyDescent="0.25">
      <c r="A65" s="1" t="s">
        <v>3</v>
      </c>
      <c r="B65" s="11">
        <f>AVERAGE(E56:E58)</f>
        <v>3.2720893015802779</v>
      </c>
      <c r="C65" s="11">
        <f>AVERAGE(I56:I58)</f>
        <v>5.1450232542914547</v>
      </c>
      <c r="D65" s="11">
        <f>AVERAGE(M56:M58)</f>
        <v>5.8173355874533712</v>
      </c>
      <c r="E65" s="11">
        <f>AVERAGE(Q56:Q58)</f>
        <v>3.7002344747938523</v>
      </c>
      <c r="F65" s="11">
        <f>AVERAGE(U56:U58)</f>
        <v>2.2970855615972665</v>
      </c>
    </row>
    <row r="69" spans="1:14" ht="45" x14ac:dyDescent="0.25">
      <c r="H69" s="13" t="s">
        <v>29</v>
      </c>
      <c r="I69" s="7" t="s">
        <v>17</v>
      </c>
      <c r="J69" s="7"/>
      <c r="K69" s="7"/>
      <c r="L69" s="14"/>
      <c r="M69" s="15"/>
    </row>
    <row r="70" spans="1:14" ht="30" x14ac:dyDescent="0.25">
      <c r="A70" s="1" t="s">
        <v>27</v>
      </c>
      <c r="B70" s="1" t="s">
        <v>12</v>
      </c>
      <c r="C70" s="1" t="s">
        <v>13</v>
      </c>
      <c r="D70" s="1" t="s">
        <v>14</v>
      </c>
      <c r="E70" s="1" t="s">
        <v>15</v>
      </c>
      <c r="F70" s="1" t="s">
        <v>16</v>
      </c>
      <c r="I70" s="7" t="s">
        <v>4</v>
      </c>
      <c r="J70" s="7" t="s">
        <v>5</v>
      </c>
      <c r="K70" s="7" t="s">
        <v>6</v>
      </c>
      <c r="L70" s="7" t="s">
        <v>7</v>
      </c>
      <c r="M70" s="7" t="s">
        <v>8</v>
      </c>
      <c r="N70" s="7" t="s">
        <v>9</v>
      </c>
    </row>
    <row r="71" spans="1:14" x14ac:dyDescent="0.25">
      <c r="A71" s="1" t="s">
        <v>0</v>
      </c>
      <c r="B71" s="1">
        <v>1.4695706285638097</v>
      </c>
      <c r="C71" s="11">
        <v>2.1836214800514413</v>
      </c>
      <c r="D71" s="11">
        <v>4.6536941802288085</v>
      </c>
      <c r="E71" s="11">
        <v>3.8406829384055903</v>
      </c>
      <c r="F71" s="1">
        <v>2.2343718817180367</v>
      </c>
      <c r="H71" s="1" t="s">
        <v>0</v>
      </c>
      <c r="I71" s="1">
        <f>0</f>
        <v>0</v>
      </c>
      <c r="J71" s="11">
        <f t="shared" ref="J71:J82" si="27">B71</f>
        <v>1.4695706285638097</v>
      </c>
      <c r="K71" s="2">
        <f t="shared" ref="K71:K82" si="28">B71+C71</f>
        <v>3.6531921086152508</v>
      </c>
      <c r="L71" s="2">
        <f t="shared" ref="L71:L82" si="29">B71+C71+D71</f>
        <v>8.3068862888440584</v>
      </c>
      <c r="M71" s="2">
        <f t="shared" ref="M71:M82" si="30">SUM(B71:E71)</f>
        <v>12.147569227249649</v>
      </c>
      <c r="N71" s="8">
        <f t="shared" ref="N71:N82" si="31">SUM(B71:F71)</f>
        <v>14.381941108967686</v>
      </c>
    </row>
    <row r="72" spans="1:14" x14ac:dyDescent="0.25">
      <c r="A72" s="1" t="s">
        <v>0</v>
      </c>
      <c r="B72" s="1">
        <v>1.228459554016947</v>
      </c>
      <c r="C72" s="11">
        <v>2.445357004101552</v>
      </c>
      <c r="D72" s="11">
        <v>4.7998338470003521</v>
      </c>
      <c r="E72" s="11">
        <v>3.7510748824339486</v>
      </c>
      <c r="F72" s="1">
        <v>1.9878535363593195</v>
      </c>
      <c r="H72" s="1" t="s">
        <v>0</v>
      </c>
      <c r="I72" s="1">
        <f>0</f>
        <v>0</v>
      </c>
      <c r="J72" s="11">
        <f t="shared" si="27"/>
        <v>1.228459554016947</v>
      </c>
      <c r="K72" s="2">
        <f t="shared" si="28"/>
        <v>3.6738165581184989</v>
      </c>
      <c r="L72" s="2">
        <f t="shared" si="29"/>
        <v>8.4736504051188515</v>
      </c>
      <c r="M72" s="2">
        <f t="shared" si="30"/>
        <v>12.224725287552801</v>
      </c>
      <c r="N72" s="8">
        <f t="shared" si="31"/>
        <v>14.21257882391212</v>
      </c>
    </row>
    <row r="73" spans="1:14" x14ac:dyDescent="0.25">
      <c r="A73" s="1" t="s">
        <v>0</v>
      </c>
      <c r="B73" s="1">
        <v>1.2573118396301914</v>
      </c>
      <c r="C73" s="11">
        <v>2.4078663933004854</v>
      </c>
      <c r="D73" s="11">
        <v>4.729838671769885</v>
      </c>
      <c r="E73" s="11">
        <v>3.8941815065330045</v>
      </c>
      <c r="F73" s="1">
        <v>2.4161418785630921</v>
      </c>
      <c r="H73" s="1" t="s">
        <v>0</v>
      </c>
      <c r="I73" s="1">
        <f>0</f>
        <v>0</v>
      </c>
      <c r="J73" s="11">
        <f t="shared" si="27"/>
        <v>1.2573118396301914</v>
      </c>
      <c r="K73" s="2">
        <f t="shared" si="28"/>
        <v>3.6651782329306766</v>
      </c>
      <c r="L73" s="2">
        <f t="shared" si="29"/>
        <v>8.3950169047005616</v>
      </c>
      <c r="M73" s="2">
        <f t="shared" si="30"/>
        <v>12.289198411233567</v>
      </c>
      <c r="N73" s="8">
        <f t="shared" si="31"/>
        <v>14.705340289796659</v>
      </c>
    </row>
    <row r="74" spans="1:14" x14ac:dyDescent="0.25">
      <c r="A74" s="1" t="s">
        <v>1</v>
      </c>
      <c r="B74" s="11">
        <v>2.0724426896913655</v>
      </c>
      <c r="C74" s="11">
        <v>4.754838737348849</v>
      </c>
      <c r="D74" s="11">
        <v>4.9371501847524106</v>
      </c>
      <c r="E74" s="11">
        <v>3.4776892266259045</v>
      </c>
      <c r="F74" s="1">
        <v>2.4893652876115411</v>
      </c>
      <c r="H74" s="1" t="s">
        <v>1</v>
      </c>
      <c r="I74" s="1">
        <f>0</f>
        <v>0</v>
      </c>
      <c r="J74" s="11">
        <f t="shared" si="27"/>
        <v>2.0724426896913655</v>
      </c>
      <c r="K74" s="2">
        <f t="shared" si="28"/>
        <v>6.827281427040214</v>
      </c>
      <c r="L74" s="2">
        <f t="shared" si="29"/>
        <v>11.764431611792624</v>
      </c>
      <c r="M74" s="2">
        <f t="shared" si="30"/>
        <v>15.242120838418529</v>
      </c>
      <c r="N74" s="8">
        <f t="shared" si="31"/>
        <v>17.73148612603007</v>
      </c>
    </row>
    <row r="75" spans="1:14" x14ac:dyDescent="0.25">
      <c r="A75" s="1" t="s">
        <v>1</v>
      </c>
      <c r="B75" s="11">
        <v>2.0905807732627437</v>
      </c>
      <c r="C75" s="11">
        <v>4.2559100622447206</v>
      </c>
      <c r="D75" s="11">
        <v>4.9198801684641715</v>
      </c>
      <c r="E75" s="11">
        <v>2.8851713154960721</v>
      </c>
      <c r="F75" s="1">
        <v>2.0861241527459451</v>
      </c>
      <c r="H75" s="1" t="s">
        <v>1</v>
      </c>
      <c r="I75" s="1">
        <f>0</f>
        <v>0</v>
      </c>
      <c r="J75" s="11">
        <f t="shared" si="27"/>
        <v>2.0905807732627437</v>
      </c>
      <c r="K75" s="2">
        <f t="shared" si="28"/>
        <v>6.3464908355074643</v>
      </c>
      <c r="L75" s="2">
        <f t="shared" si="29"/>
        <v>11.266371003971635</v>
      </c>
      <c r="M75" s="2">
        <f t="shared" si="30"/>
        <v>14.151542319467707</v>
      </c>
      <c r="N75" s="8">
        <f t="shared" si="31"/>
        <v>16.23766647221365</v>
      </c>
    </row>
    <row r="76" spans="1:14" x14ac:dyDescent="0.25">
      <c r="A76" s="1" t="s">
        <v>1</v>
      </c>
      <c r="B76" s="11">
        <v>1.9156839657677018</v>
      </c>
      <c r="C76" s="11">
        <v>4.0351828441002064</v>
      </c>
      <c r="D76" s="11">
        <v>4.8504361336448163</v>
      </c>
      <c r="E76" s="11">
        <v>3.5426625237859586</v>
      </c>
      <c r="F76" s="1">
        <v>2.4842207577497604</v>
      </c>
      <c r="G76" s="16"/>
      <c r="H76" s="1" t="s">
        <v>1</v>
      </c>
      <c r="I76" s="1">
        <f>0</f>
        <v>0</v>
      </c>
      <c r="J76" s="11">
        <f t="shared" si="27"/>
        <v>1.9156839657677018</v>
      </c>
      <c r="K76" s="2">
        <f t="shared" si="28"/>
        <v>5.9508668098679083</v>
      </c>
      <c r="L76" s="2">
        <f t="shared" si="29"/>
        <v>10.801302943512724</v>
      </c>
      <c r="M76" s="2">
        <f t="shared" si="30"/>
        <v>14.343965467298682</v>
      </c>
      <c r="N76" s="8">
        <f t="shared" si="31"/>
        <v>16.828186225048441</v>
      </c>
    </row>
    <row r="77" spans="1:14" x14ac:dyDescent="0.25">
      <c r="A77" s="1" t="s">
        <v>2</v>
      </c>
      <c r="B77" s="11">
        <v>1.1336409988134626</v>
      </c>
      <c r="C77" s="11">
        <v>2.4773680364604274</v>
      </c>
      <c r="D77" s="11">
        <v>5.0265863677454083</v>
      </c>
      <c r="E77" s="11">
        <v>3.5789946592463671</v>
      </c>
      <c r="F77" s="1">
        <v>1.8910290882970164</v>
      </c>
      <c r="G77" s="2"/>
      <c r="H77" s="1" t="s">
        <v>2</v>
      </c>
      <c r="I77" s="1">
        <f>0</f>
        <v>0</v>
      </c>
      <c r="J77" s="11">
        <f t="shared" si="27"/>
        <v>1.1336409988134626</v>
      </c>
      <c r="K77" s="2">
        <f t="shared" si="28"/>
        <v>3.6110090352738897</v>
      </c>
      <c r="L77" s="2">
        <f t="shared" si="29"/>
        <v>8.6375954030192972</v>
      </c>
      <c r="M77" s="2">
        <f t="shared" si="30"/>
        <v>12.216590062265665</v>
      </c>
      <c r="N77" s="8">
        <f t="shared" si="31"/>
        <v>14.10761915056268</v>
      </c>
    </row>
    <row r="78" spans="1:14" x14ac:dyDescent="0.25">
      <c r="A78" s="1" t="s">
        <v>2</v>
      </c>
      <c r="B78" s="11">
        <v>1.1333156571237717</v>
      </c>
      <c r="C78" s="11">
        <v>2.1411976207416306</v>
      </c>
      <c r="D78" s="11">
        <v>4.3785271485770227</v>
      </c>
      <c r="E78" s="11">
        <v>3.6689174235687432</v>
      </c>
      <c r="F78" s="1">
        <v>2.3352691487467938</v>
      </c>
      <c r="G78" s="2"/>
      <c r="H78" s="1" t="s">
        <v>2</v>
      </c>
      <c r="I78" s="1">
        <f>0</f>
        <v>0</v>
      </c>
      <c r="J78" s="11">
        <f t="shared" si="27"/>
        <v>1.1333156571237717</v>
      </c>
      <c r="K78" s="2">
        <f t="shared" si="28"/>
        <v>3.2745132778654025</v>
      </c>
      <c r="L78" s="2">
        <f t="shared" si="29"/>
        <v>7.6530404264424252</v>
      </c>
      <c r="M78" s="2">
        <f t="shared" si="30"/>
        <v>11.321957850011168</v>
      </c>
      <c r="N78" s="8">
        <f t="shared" si="31"/>
        <v>13.657226998757963</v>
      </c>
    </row>
    <row r="79" spans="1:14" x14ac:dyDescent="0.25">
      <c r="A79" s="1" t="s">
        <v>2</v>
      </c>
      <c r="B79" s="11">
        <v>1.2194961957561716</v>
      </c>
      <c r="C79" s="11">
        <v>3.3498552111739812</v>
      </c>
      <c r="D79" s="11">
        <v>5.619238953328753</v>
      </c>
      <c r="E79" s="11">
        <v>4.1196678192928884</v>
      </c>
      <c r="F79" s="1">
        <v>2.3656071552852587</v>
      </c>
      <c r="G79" s="2"/>
      <c r="H79" s="1" t="s">
        <v>2</v>
      </c>
      <c r="I79" s="1">
        <f>0</f>
        <v>0</v>
      </c>
      <c r="J79" s="11">
        <f t="shared" si="27"/>
        <v>1.2194961957561716</v>
      </c>
      <c r="K79" s="2">
        <f t="shared" si="28"/>
        <v>4.5693514069301528</v>
      </c>
      <c r="L79" s="2">
        <f t="shared" si="29"/>
        <v>10.188590360258907</v>
      </c>
      <c r="M79" s="2">
        <f t="shared" si="30"/>
        <v>14.308258179551796</v>
      </c>
      <c r="N79" s="8">
        <f t="shared" si="31"/>
        <v>16.673865334837053</v>
      </c>
    </row>
    <row r="80" spans="1:14" x14ac:dyDescent="0.25">
      <c r="A80" s="1" t="s">
        <v>3</v>
      </c>
      <c r="B80" s="11">
        <v>3.2775806756399724</v>
      </c>
      <c r="C80" s="11">
        <v>5.0822842374406125</v>
      </c>
      <c r="D80" s="11">
        <v>5.6744935702658221</v>
      </c>
      <c r="E80" s="10">
        <v>3.6187742438721249</v>
      </c>
      <c r="F80" s="1">
        <v>2.2381592648094815</v>
      </c>
      <c r="G80" s="2"/>
      <c r="H80" s="1" t="s">
        <v>3</v>
      </c>
      <c r="I80" s="1">
        <f>0</f>
        <v>0</v>
      </c>
      <c r="J80" s="11">
        <f t="shared" si="27"/>
        <v>3.2775806756399724</v>
      </c>
      <c r="K80" s="2">
        <f t="shared" si="28"/>
        <v>8.3598649130805853</v>
      </c>
      <c r="L80" s="2">
        <f t="shared" si="29"/>
        <v>14.034358483346407</v>
      </c>
      <c r="M80" s="2">
        <f t="shared" si="30"/>
        <v>17.653132727218534</v>
      </c>
      <c r="N80" s="8">
        <f t="shared" si="31"/>
        <v>19.891291992028016</v>
      </c>
    </row>
    <row r="81" spans="1:14" x14ac:dyDescent="0.25">
      <c r="A81" s="1" t="s">
        <v>3</v>
      </c>
      <c r="B81" s="11">
        <v>3.2702784724181644</v>
      </c>
      <c r="C81" s="11">
        <v>5.7689109005613428</v>
      </c>
      <c r="D81" s="11">
        <v>6.1297296274871913</v>
      </c>
      <c r="E81" s="10">
        <v>3.7237520386065475</v>
      </c>
      <c r="F81" s="1">
        <v>2.3073044013187358</v>
      </c>
      <c r="H81" s="1" t="s">
        <v>3</v>
      </c>
      <c r="I81" s="1">
        <f>0</f>
        <v>0</v>
      </c>
      <c r="J81" s="11">
        <f t="shared" si="27"/>
        <v>3.2702784724181644</v>
      </c>
      <c r="K81" s="2">
        <f t="shared" si="28"/>
        <v>9.0391893729795072</v>
      </c>
      <c r="L81" s="2">
        <f t="shared" si="29"/>
        <v>15.168919000466698</v>
      </c>
      <c r="M81" s="2">
        <f t="shared" si="30"/>
        <v>18.892671039073246</v>
      </c>
      <c r="N81" s="8">
        <f t="shared" si="31"/>
        <v>21.199975440391981</v>
      </c>
    </row>
    <row r="82" spans="1:14" x14ac:dyDescent="0.25">
      <c r="A82" s="1" t="s">
        <v>3</v>
      </c>
      <c r="B82" s="11">
        <v>3.2684087566826951</v>
      </c>
      <c r="C82" s="11">
        <v>4.5838746248724096</v>
      </c>
      <c r="D82" s="11">
        <v>5.6477835646071011</v>
      </c>
      <c r="E82" s="10">
        <v>3.758177141902884</v>
      </c>
      <c r="F82" s="1">
        <v>2.3457930186635823</v>
      </c>
      <c r="H82" s="1" t="s">
        <v>3</v>
      </c>
      <c r="I82" s="1">
        <f>0</f>
        <v>0</v>
      </c>
      <c r="J82" s="11">
        <f t="shared" si="27"/>
        <v>3.2684087566826951</v>
      </c>
      <c r="K82" s="2">
        <f t="shared" si="28"/>
        <v>7.8522833815551047</v>
      </c>
      <c r="L82" s="2">
        <f t="shared" si="29"/>
        <v>13.500066946162207</v>
      </c>
      <c r="M82" s="2">
        <f t="shared" si="30"/>
        <v>17.258244088065091</v>
      </c>
      <c r="N82" s="8">
        <f t="shared" si="31"/>
        <v>19.604037106728672</v>
      </c>
    </row>
    <row r="83" spans="1:14" x14ac:dyDescent="0.25">
      <c r="A83" s="16"/>
    </row>
    <row r="85" spans="1:14" x14ac:dyDescent="0.25">
      <c r="A85" s="9" t="s">
        <v>18</v>
      </c>
    </row>
    <row r="86" spans="1:14" ht="30" x14ac:dyDescent="0.25">
      <c r="B86" s="7" t="s">
        <v>21</v>
      </c>
      <c r="C86" s="7" t="s">
        <v>22</v>
      </c>
      <c r="D86" s="7" t="s">
        <v>25</v>
      </c>
      <c r="E86" s="7" t="s">
        <v>23</v>
      </c>
      <c r="F86" s="7" t="s">
        <v>24</v>
      </c>
      <c r="G86" s="18" t="s">
        <v>19</v>
      </c>
    </row>
    <row r="87" spans="1:14" x14ac:dyDescent="0.25">
      <c r="A87" s="1" t="s">
        <v>0</v>
      </c>
      <c r="B87" s="9">
        <v>313.56900000000002</v>
      </c>
      <c r="C87" s="9">
        <v>238.10900000000001</v>
      </c>
      <c r="D87" s="9">
        <f>B87-C87</f>
        <v>75.460000000000008</v>
      </c>
      <c r="E87" s="9">
        <v>60</v>
      </c>
      <c r="F87" s="9">
        <v>141.30000000000001</v>
      </c>
      <c r="G87" s="1">
        <f>E87+D87+F87</f>
        <v>276.76</v>
      </c>
    </row>
    <row r="88" spans="1:14" x14ac:dyDescent="0.25">
      <c r="A88" s="1" t="s">
        <v>0</v>
      </c>
      <c r="B88" s="9">
        <v>295.20299999999997</v>
      </c>
      <c r="C88" s="9">
        <v>228.72699999999998</v>
      </c>
      <c r="D88" s="9">
        <f t="shared" ref="D88:D98" si="32">B88-C88</f>
        <v>66.475999999999999</v>
      </c>
      <c r="E88" s="9">
        <v>60</v>
      </c>
      <c r="F88" s="9">
        <v>141.30000000000001</v>
      </c>
      <c r="G88" s="1">
        <f t="shared" ref="G88:G98" si="33">E88+D88+F88</f>
        <v>267.77600000000001</v>
      </c>
    </row>
    <row r="89" spans="1:14" x14ac:dyDescent="0.25">
      <c r="A89" s="1" t="s">
        <v>0</v>
      </c>
      <c r="B89" s="9">
        <v>299.029</v>
      </c>
      <c r="C89" s="9">
        <v>219.608</v>
      </c>
      <c r="D89" s="9">
        <f t="shared" si="32"/>
        <v>79.420999999999992</v>
      </c>
      <c r="E89" s="9">
        <v>60</v>
      </c>
      <c r="F89" s="9">
        <v>141.30000000000001</v>
      </c>
      <c r="G89" s="1">
        <f t="shared" si="33"/>
        <v>280.721</v>
      </c>
    </row>
    <row r="90" spans="1:14" x14ac:dyDescent="0.25">
      <c r="A90" s="1" t="s">
        <v>1</v>
      </c>
      <c r="B90" s="9">
        <v>311.697</v>
      </c>
      <c r="C90" s="9">
        <v>216.22200000000001</v>
      </c>
      <c r="D90" s="9">
        <f t="shared" si="32"/>
        <v>95.474999999999994</v>
      </c>
      <c r="E90" s="9">
        <v>60</v>
      </c>
      <c r="F90" s="9">
        <v>141.30000000000001</v>
      </c>
      <c r="G90" s="1">
        <v>289.78449999999998</v>
      </c>
    </row>
    <row r="91" spans="1:14" x14ac:dyDescent="0.25">
      <c r="A91" s="1" t="s">
        <v>1</v>
      </c>
      <c r="B91" s="9">
        <v>300.06</v>
      </c>
      <c r="C91" s="9">
        <v>218.566</v>
      </c>
      <c r="D91" s="9">
        <f t="shared" si="32"/>
        <v>81.494</v>
      </c>
      <c r="E91" s="9">
        <v>60</v>
      </c>
      <c r="F91" s="9">
        <v>141.30000000000001</v>
      </c>
      <c r="G91" s="1">
        <v>289.78449999999998</v>
      </c>
    </row>
    <row r="92" spans="1:14" x14ac:dyDescent="0.25">
      <c r="A92" s="1" t="s">
        <v>1</v>
      </c>
      <c r="B92" s="9">
        <v>309.82799999999997</v>
      </c>
      <c r="C92" s="9">
        <v>227.48799999999994</v>
      </c>
      <c r="D92" s="9">
        <f t="shared" si="32"/>
        <v>82.340000000000032</v>
      </c>
      <c r="E92" s="9">
        <v>60</v>
      </c>
      <c r="F92" s="9">
        <v>141.30000000000001</v>
      </c>
      <c r="G92" s="1">
        <f t="shared" si="33"/>
        <v>283.64000000000004</v>
      </c>
    </row>
    <row r="93" spans="1:14" x14ac:dyDescent="0.25">
      <c r="A93" s="1" t="s">
        <v>2</v>
      </c>
      <c r="B93" s="9">
        <v>345.04700000000003</v>
      </c>
      <c r="C93" s="9">
        <v>236.68100000000001</v>
      </c>
      <c r="D93" s="9">
        <f t="shared" si="32"/>
        <v>108.36600000000001</v>
      </c>
      <c r="E93" s="9">
        <v>60</v>
      </c>
      <c r="F93" s="9">
        <v>141.30000000000001</v>
      </c>
      <c r="G93" s="1">
        <f t="shared" si="33"/>
        <v>309.66600000000005</v>
      </c>
    </row>
    <row r="94" spans="1:14" x14ac:dyDescent="0.25">
      <c r="A94" s="1" t="s">
        <v>2</v>
      </c>
      <c r="B94" s="9">
        <v>315.60899999999998</v>
      </c>
      <c r="C94" s="9">
        <v>224.21199999999999</v>
      </c>
      <c r="D94" s="9">
        <f t="shared" si="32"/>
        <v>91.396999999999991</v>
      </c>
      <c r="E94" s="9">
        <v>60</v>
      </c>
      <c r="F94" s="9">
        <v>141.30000000000001</v>
      </c>
      <c r="G94" s="1">
        <v>308.04349999999999</v>
      </c>
    </row>
    <row r="95" spans="1:14" x14ac:dyDescent="0.25">
      <c r="A95" s="1" t="s">
        <v>2</v>
      </c>
      <c r="B95" s="9">
        <v>343.24400000000003</v>
      </c>
      <c r="C95" s="9">
        <v>221.17200000000003</v>
      </c>
      <c r="D95" s="9">
        <f t="shared" si="32"/>
        <v>122.072</v>
      </c>
      <c r="E95" s="9">
        <v>60</v>
      </c>
      <c r="F95" s="9">
        <v>141.30000000000001</v>
      </c>
      <c r="G95" s="1">
        <v>308.04349999999999</v>
      </c>
    </row>
    <row r="96" spans="1:14" x14ac:dyDescent="0.25">
      <c r="A96" s="1" t="s">
        <v>3</v>
      </c>
      <c r="B96" s="9">
        <v>331.93600000000004</v>
      </c>
      <c r="C96" s="9">
        <v>224.73299999999998</v>
      </c>
      <c r="D96" s="9">
        <f t="shared" si="32"/>
        <v>107.20300000000006</v>
      </c>
      <c r="E96" s="9">
        <v>60</v>
      </c>
      <c r="F96" s="9">
        <v>141.30000000000001</v>
      </c>
      <c r="G96" s="1">
        <v>315.49099999999999</v>
      </c>
    </row>
    <row r="97" spans="1:7" x14ac:dyDescent="0.25">
      <c r="A97" s="1" t="s">
        <v>3</v>
      </c>
      <c r="B97" s="9">
        <v>344.43500000000006</v>
      </c>
      <c r="C97" s="9">
        <v>223.256</v>
      </c>
      <c r="D97" s="9">
        <f t="shared" si="32"/>
        <v>121.17900000000006</v>
      </c>
      <c r="E97" s="9">
        <v>60</v>
      </c>
      <c r="F97" s="9">
        <v>141.30000000000001</v>
      </c>
      <c r="G97" s="1">
        <v>315.49099999999999</v>
      </c>
    </row>
    <row r="98" spans="1:7" x14ac:dyDescent="0.25">
      <c r="A98" s="1" t="s">
        <v>3</v>
      </c>
      <c r="B98" s="9">
        <v>337.54599999999999</v>
      </c>
      <c r="C98" s="9">
        <v>219.78299999999999</v>
      </c>
      <c r="D98" s="9">
        <f t="shared" si="32"/>
        <v>117.76300000000001</v>
      </c>
      <c r="E98" s="9">
        <v>60</v>
      </c>
      <c r="F98" s="9">
        <v>141.30000000000001</v>
      </c>
      <c r="G98" s="1">
        <f t="shared" si="33"/>
        <v>319.06299999999999</v>
      </c>
    </row>
    <row r="100" spans="1:7" x14ac:dyDescent="0.25">
      <c r="A100" s="1" t="s">
        <v>20</v>
      </c>
    </row>
    <row r="101" spans="1:7" ht="30" x14ac:dyDescent="0.25">
      <c r="A101" s="9"/>
      <c r="B101" s="7" t="s">
        <v>21</v>
      </c>
      <c r="C101" s="7" t="s">
        <v>22</v>
      </c>
      <c r="D101" s="7" t="s">
        <v>25</v>
      </c>
      <c r="E101" s="7" t="s">
        <v>23</v>
      </c>
      <c r="F101" s="7" t="s">
        <v>24</v>
      </c>
      <c r="G101" s="18" t="s">
        <v>19</v>
      </c>
    </row>
    <row r="102" spans="1:7" x14ac:dyDescent="0.25">
      <c r="A102" s="1" t="s">
        <v>0</v>
      </c>
      <c r="B102" s="9">
        <v>330.08100000000002</v>
      </c>
      <c r="C102" s="9">
        <v>239.84800000000001</v>
      </c>
      <c r="D102" s="9">
        <f>B102-C102</f>
        <v>90.233000000000004</v>
      </c>
      <c r="E102" s="9">
        <v>60</v>
      </c>
      <c r="F102" s="9">
        <v>157.30000000000001</v>
      </c>
      <c r="G102" s="1">
        <f t="shared" ref="G102:G113" si="34">E102+F102+B102-C102</f>
        <v>307.53300000000007</v>
      </c>
    </row>
    <row r="103" spans="1:7" x14ac:dyDescent="0.25">
      <c r="A103" s="1" t="s">
        <v>0</v>
      </c>
      <c r="B103" s="9">
        <v>317.476</v>
      </c>
      <c r="C103" s="9">
        <v>222.453</v>
      </c>
      <c r="D103" s="9">
        <f t="shared" ref="D103:D113" si="35">B103-C103</f>
        <v>95.022999999999996</v>
      </c>
      <c r="E103" s="9">
        <v>60</v>
      </c>
      <c r="F103" s="9">
        <v>157.30000000000001</v>
      </c>
      <c r="G103" s="1">
        <f t="shared" si="34"/>
        <v>312.32300000000009</v>
      </c>
    </row>
    <row r="104" spans="1:7" x14ac:dyDescent="0.25">
      <c r="A104" s="1" t="s">
        <v>0</v>
      </c>
      <c r="B104" s="9">
        <v>307.58199999999999</v>
      </c>
      <c r="C104" s="9">
        <v>213.60900000000004</v>
      </c>
      <c r="D104" s="9">
        <f t="shared" si="35"/>
        <v>93.972999999999956</v>
      </c>
      <c r="E104" s="9">
        <v>60</v>
      </c>
      <c r="F104" s="9">
        <v>157.30000000000001</v>
      </c>
      <c r="G104" s="1">
        <f t="shared" si="34"/>
        <v>311.27300000000002</v>
      </c>
    </row>
    <row r="105" spans="1:7" x14ac:dyDescent="0.25">
      <c r="A105" s="1" t="s">
        <v>1</v>
      </c>
      <c r="B105" s="9">
        <v>310.93700000000001</v>
      </c>
      <c r="C105" s="9">
        <v>209.03200000000001</v>
      </c>
      <c r="D105" s="9">
        <f t="shared" si="35"/>
        <v>101.905</v>
      </c>
      <c r="E105" s="9">
        <v>60</v>
      </c>
      <c r="F105" s="9">
        <v>157.30000000000001</v>
      </c>
      <c r="G105" s="1">
        <f t="shared" si="34"/>
        <v>319.20500000000004</v>
      </c>
    </row>
    <row r="106" spans="1:7" x14ac:dyDescent="0.25">
      <c r="A106" s="1" t="s">
        <v>1</v>
      </c>
      <c r="B106" s="9">
        <v>316.505</v>
      </c>
      <c r="C106" s="9">
        <v>212.78</v>
      </c>
      <c r="D106" s="9">
        <f t="shared" si="35"/>
        <v>103.72499999999999</v>
      </c>
      <c r="E106" s="9">
        <v>60</v>
      </c>
      <c r="F106" s="9">
        <v>157.30000000000001</v>
      </c>
      <c r="G106" s="1">
        <f t="shared" si="34"/>
        <v>321.02500000000009</v>
      </c>
    </row>
    <row r="107" spans="1:7" x14ac:dyDescent="0.25">
      <c r="A107" s="1" t="s">
        <v>1</v>
      </c>
      <c r="B107" s="9">
        <v>313.55099999999999</v>
      </c>
      <c r="C107" s="9">
        <v>206.28300000000002</v>
      </c>
      <c r="D107" s="9">
        <f t="shared" si="35"/>
        <v>107.26799999999997</v>
      </c>
      <c r="E107" s="9">
        <v>60</v>
      </c>
      <c r="F107" s="9">
        <v>157.30000000000001</v>
      </c>
      <c r="G107" s="1">
        <f t="shared" si="34"/>
        <v>324.56799999999998</v>
      </c>
    </row>
    <row r="108" spans="1:7" x14ac:dyDescent="0.25">
      <c r="A108" s="1" t="s">
        <v>2</v>
      </c>
      <c r="B108" s="9">
        <v>346.01799999999997</v>
      </c>
      <c r="C108" s="9">
        <v>228.53700000000001</v>
      </c>
      <c r="D108" s="9">
        <f t="shared" si="35"/>
        <v>117.48099999999997</v>
      </c>
      <c r="E108" s="9">
        <v>60</v>
      </c>
      <c r="F108" s="9">
        <v>157.30000000000001</v>
      </c>
      <c r="G108" s="1">
        <f t="shared" si="34"/>
        <v>334.78099999999995</v>
      </c>
    </row>
    <row r="109" spans="1:7" x14ac:dyDescent="0.25">
      <c r="A109" s="1" t="s">
        <v>2</v>
      </c>
      <c r="B109" s="9">
        <v>330.86599999999999</v>
      </c>
      <c r="C109" s="9">
        <v>212.029</v>
      </c>
      <c r="D109" s="9">
        <f t="shared" si="35"/>
        <v>118.83699999999999</v>
      </c>
      <c r="E109" s="9">
        <v>60</v>
      </c>
      <c r="F109" s="9">
        <v>157.30000000000001</v>
      </c>
      <c r="G109" s="1">
        <f t="shared" si="34"/>
        <v>336.13699999999994</v>
      </c>
    </row>
    <row r="110" spans="1:7" x14ac:dyDescent="0.25">
      <c r="A110" s="1" t="s">
        <v>2</v>
      </c>
      <c r="B110" s="9">
        <v>326.83600000000001</v>
      </c>
      <c r="C110" s="9">
        <v>209.22800000000001</v>
      </c>
      <c r="D110" s="9">
        <f t="shared" si="35"/>
        <v>117.608</v>
      </c>
      <c r="E110" s="9">
        <v>60</v>
      </c>
      <c r="F110" s="9">
        <v>157.30000000000001</v>
      </c>
      <c r="G110" s="1">
        <f t="shared" si="34"/>
        <v>334.90799999999996</v>
      </c>
    </row>
    <row r="111" spans="1:7" x14ac:dyDescent="0.25">
      <c r="A111" s="1" t="s">
        <v>3</v>
      </c>
      <c r="B111" s="9">
        <v>341.15499999999997</v>
      </c>
      <c r="C111" s="9">
        <v>218.10900000000001</v>
      </c>
      <c r="D111" s="9">
        <f t="shared" si="35"/>
        <v>123.04599999999996</v>
      </c>
      <c r="E111" s="9">
        <v>60</v>
      </c>
      <c r="F111" s="9">
        <v>157.30000000000001</v>
      </c>
      <c r="G111" s="1">
        <f t="shared" si="34"/>
        <v>340.34599999999989</v>
      </c>
    </row>
    <row r="112" spans="1:7" x14ac:dyDescent="0.25">
      <c r="A112" s="1" t="s">
        <v>3</v>
      </c>
      <c r="B112" s="9">
        <v>348.29500000000002</v>
      </c>
      <c r="C112" s="9">
        <v>225.09800000000001</v>
      </c>
      <c r="D112" s="9">
        <f t="shared" si="35"/>
        <v>123.197</v>
      </c>
      <c r="E112" s="9">
        <v>60</v>
      </c>
      <c r="F112" s="9">
        <v>157.30000000000001</v>
      </c>
      <c r="G112" s="1">
        <f t="shared" si="34"/>
        <v>340.49700000000001</v>
      </c>
    </row>
    <row r="113" spans="1:7" x14ac:dyDescent="0.25">
      <c r="A113" s="1" t="s">
        <v>3</v>
      </c>
      <c r="B113" s="9">
        <v>338.12599999999998</v>
      </c>
      <c r="C113" s="9">
        <v>214.10900000000004</v>
      </c>
      <c r="D113" s="9">
        <f t="shared" si="35"/>
        <v>124.01699999999994</v>
      </c>
      <c r="E113" s="9">
        <v>60</v>
      </c>
      <c r="F113" s="9">
        <v>157.30000000000001</v>
      </c>
      <c r="G113" s="1">
        <f t="shared" si="34"/>
        <v>341.31699999999989</v>
      </c>
    </row>
  </sheetData>
  <mergeCells count="12">
    <mergeCell ref="V1:W1"/>
    <mergeCell ref="B1:C1"/>
    <mergeCell ref="F1:G1"/>
    <mergeCell ref="J1:K1"/>
    <mergeCell ref="N1:O1"/>
    <mergeCell ref="R1:S1"/>
    <mergeCell ref="V45:W45"/>
    <mergeCell ref="B45:C45"/>
    <mergeCell ref="F45:G45"/>
    <mergeCell ref="J45:K45"/>
    <mergeCell ref="N45:O45"/>
    <mergeCell ref="R45:S45"/>
  </mergeCells>
  <phoneticPr fontId="1" type="noConversion"/>
  <hyperlinks>
    <hyperlink ref="C2" r:id="rId1" display="javascript:;" xr:uid="{A6390902-A6B2-46F2-88D4-57F016F4FC0C}"/>
    <hyperlink ref="G2" r:id="rId2" display="javascript:;" xr:uid="{7FD9ACD8-969D-4E83-9E42-43EAA1D4C385}"/>
    <hyperlink ref="K2" r:id="rId3" display="javascript:;" xr:uid="{FFD5F6CB-FEEE-4291-958C-7EADC936C908}"/>
    <hyperlink ref="O2" r:id="rId4" display="javascript:;" xr:uid="{5F7FDBE8-DF7A-4790-9DF9-C632D312B900}"/>
    <hyperlink ref="S2" r:id="rId5" display="javascript:;" xr:uid="{E07AD6E4-2065-4F6B-83F8-507C9F189477}"/>
    <hyperlink ref="W2" r:id="rId6" display="javascript:;" xr:uid="{33BF7BE8-C03B-494E-8168-09F9BC1F1807}"/>
    <hyperlink ref="C46" r:id="rId7" display="javascript:;" xr:uid="{DF23184F-6F6B-4A0C-9525-2E7E9C49368B}"/>
    <hyperlink ref="G46" r:id="rId8" display="javascript:;" xr:uid="{F467645C-4AC3-45C8-BF40-A708C070B501}"/>
    <hyperlink ref="K46" r:id="rId9" display="javascript:;" xr:uid="{ABDFBA31-5B50-4A6E-9814-B668262B5F74}"/>
    <hyperlink ref="O46" r:id="rId10" display="javascript:;" xr:uid="{9E524FDA-B010-4644-A151-3B22ED312587}"/>
    <hyperlink ref="S46" r:id="rId11" display="javascript:;" xr:uid="{B629C856-3462-473C-8201-639B151E7B83}"/>
    <hyperlink ref="W46" r:id="rId12" display="javascript:;" xr:uid="{E0CDA9B3-59F1-4A9A-A04E-71C62790A479}"/>
  </hyperlinks>
  <pageMargins left="0.7" right="0.7" top="0.75" bottom="0.75" header="0.3" footer="0.3"/>
  <pageSetup paperSize="9" orientation="portrait" horizontalDpi="4294967293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</dc:creator>
  <cp:lastModifiedBy>ma</cp:lastModifiedBy>
  <dcterms:created xsi:type="dcterms:W3CDTF">2015-06-05T18:19:34Z</dcterms:created>
  <dcterms:modified xsi:type="dcterms:W3CDTF">2020-07-09T09:33:11Z</dcterms:modified>
</cp:coreProperties>
</file>